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frodek\Desktop\MA DPU Spreadsheet\"/>
    </mc:Choice>
  </mc:AlternateContent>
  <xr:revisionPtr revIDLastSave="0" documentId="8_{FD47B680-2756-4CDE-8B31-D7469344667B}" xr6:coauthVersionLast="36" xr6:coauthVersionMax="36" xr10:uidLastSave="{00000000-0000-0000-0000-000000000000}"/>
  <bookViews>
    <workbookView xWindow="0" yWindow="1800" windowWidth="21600" windowHeight="8160" tabRatio="843" activeTab="1" xr2:uid="{54AB9236-4E3F-4110-AF48-BDD6ADAC8624}"/>
  </bookViews>
  <sheets>
    <sheet name="Glossary" sheetId="16" r:id="rId1"/>
    <sheet name="NECO-COMBINED" sheetId="33" r:id="rId2"/>
    <sheet name="NECO-ELECTRIC" sheetId="11" r:id="rId3"/>
    <sheet name="NECO-GAS" sheetId="27" r:id="rId4"/>
    <sheet name="CSS WK pvt" sheetId="18" state="hidden" r:id="rId5"/>
    <sheet name="KwH USE pvt" sheetId="25" state="hidden" r:id="rId6"/>
    <sheet name="CSS HIST pivot" sheetId="7" state="hidden" r:id="rId7"/>
    <sheet name="Rates" sheetId="29" state="hidden" r:id="rId8"/>
  </sheets>
  <definedNames>
    <definedName name="Narr_Elect_County_Data_by_Month" localSheetId="1">#REF!</definedName>
    <definedName name="Narr_Elect_County_Data_by_Month">#REF!</definedName>
    <definedName name="_xlnm.Print_Area" localSheetId="1">'NECO-COMBINED'!$B$2:$AI$159</definedName>
    <definedName name="_xlnm.Print_Area" localSheetId="2">'NECO-ELECTRIC'!$B$2:$AI$159</definedName>
    <definedName name="_xlnm.Print_Area" localSheetId="3">'NECO-GAS'!$B$2:$AI$159</definedName>
    <definedName name="zKEDLI_CalYr_2017_Revenue_by_Month" localSheetId="1">#REF!</definedName>
    <definedName name="zKEDLI_CalYr_2017_Revenue_by_Month">#REF!</definedName>
  </definedNames>
  <calcPr calcId="191029"/>
  <pivotCaches>
    <pivotCache cacheId="18" r:id="rId9"/>
    <pivotCache cacheId="19" r:id="rId10"/>
    <pivotCache cacheId="26" r:id="rId11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J134" i="11" l="1"/>
  <c r="U155" i="11"/>
  <c r="U154" i="11"/>
  <c r="U153" i="11"/>
  <c r="U152" i="11"/>
  <c r="U151" i="11"/>
  <c r="U150" i="11"/>
  <c r="AJ20" i="11"/>
  <c r="AJ48" i="11"/>
  <c r="AJ97" i="11"/>
  <c r="AJ26" i="11"/>
  <c r="AJ45" i="11"/>
  <c r="AJ63" i="11"/>
  <c r="AJ13" i="11"/>
  <c r="AJ41" i="11"/>
  <c r="AJ69" i="11"/>
  <c r="AJ19" i="11"/>
  <c r="AJ38" i="11"/>
  <c r="AJ56" i="11"/>
  <c r="AJ96" i="11"/>
  <c r="AJ122" i="11"/>
  <c r="AJ101" i="11"/>
  <c r="AJ104" i="11"/>
  <c r="AJ146" i="11"/>
  <c r="AJ111" i="11"/>
  <c r="AJ34" i="11"/>
  <c r="AJ17" i="11"/>
  <c r="AJ54" i="11"/>
  <c r="AJ94" i="11"/>
  <c r="AJ55" i="11"/>
  <c r="AJ28" i="11"/>
  <c r="AJ66" i="11"/>
  <c r="AJ140" i="11"/>
  <c r="AJ143" i="11"/>
  <c r="AJ138" i="11"/>
  <c r="AJ25" i="11"/>
  <c r="AJ53" i="11"/>
  <c r="AJ12" i="11"/>
  <c r="AJ31" i="11"/>
  <c r="AJ49" i="11"/>
  <c r="AJ68" i="11"/>
  <c r="AJ18" i="11"/>
  <c r="AJ46" i="11"/>
  <c r="AJ95" i="11"/>
  <c r="AJ24" i="11"/>
  <c r="AJ42" i="11"/>
  <c r="AJ61" i="11"/>
  <c r="AJ103" i="11"/>
  <c r="AJ136" i="11"/>
  <c r="AJ110" i="11"/>
  <c r="AJ109" i="11"/>
  <c r="AJ105" i="11"/>
  <c r="AJ139" i="11"/>
  <c r="AJ62" i="11"/>
  <c r="AJ35" i="11"/>
  <c r="AJ27" i="11"/>
  <c r="AJ10" i="11"/>
  <c r="AJ47" i="11"/>
  <c r="AJ108" i="11"/>
  <c r="AJ123" i="11"/>
  <c r="AJ144" i="11"/>
  <c r="AJ11" i="11"/>
  <c r="AJ39" i="11"/>
  <c r="AJ67" i="11"/>
  <c r="AJ21" i="11"/>
  <c r="AJ40" i="11"/>
  <c r="AJ59" i="11"/>
  <c r="AJ98" i="11"/>
  <c r="AJ32" i="11"/>
  <c r="AJ60" i="11"/>
  <c r="AJ14" i="11"/>
  <c r="AJ33" i="11"/>
  <c r="AJ52" i="11"/>
  <c r="AJ70" i="11"/>
  <c r="AJ112" i="11"/>
  <c r="AJ145" i="11"/>
  <c r="AJ102" i="11"/>
  <c r="AJ137" i="11"/>
  <c r="AJ147" i="11"/>
  <c r="AJ148" i="11" l="1"/>
  <c r="AJ106" i="11"/>
  <c r="AJ141" i="11"/>
  <c r="AJ127" i="11"/>
  <c r="AJ113" i="11"/>
  <c r="AJ117" i="11"/>
  <c r="AJ82" i="11"/>
  <c r="AJ71" i="11"/>
  <c r="AJ57" i="11"/>
  <c r="AJ43" i="11"/>
  <c r="AJ29" i="11"/>
  <c r="AJ15" i="11"/>
  <c r="AJ81" i="11"/>
  <c r="AJ116" i="11"/>
  <c r="AJ84" i="11"/>
  <c r="AJ119" i="11"/>
  <c r="AJ80" i="11"/>
  <c r="AJ99" i="11"/>
  <c r="AJ115" i="11"/>
  <c r="AJ64" i="11"/>
  <c r="AJ50" i="11"/>
  <c r="AJ36" i="11"/>
  <c r="AJ22" i="11"/>
  <c r="AJ83" i="11"/>
  <c r="AJ118" i="11"/>
  <c r="T77" i="33"/>
  <c r="T76" i="33"/>
  <c r="T75" i="33"/>
  <c r="T74" i="33"/>
  <c r="T73" i="33"/>
  <c r="T78" i="33" s="1"/>
  <c r="T78" i="27"/>
  <c r="T78" i="11"/>
  <c r="Q2520" i="25"/>
  <c r="Q2519" i="25"/>
  <c r="Q2518" i="25"/>
  <c r="Q2517" i="25"/>
  <c r="Q2516" i="25"/>
  <c r="Q2515" i="25"/>
  <c r="Q2514" i="25"/>
  <c r="Q2513" i="25"/>
  <c r="Q2512" i="25"/>
  <c r="Q2511" i="25"/>
  <c r="Q2510" i="25"/>
  <c r="Q2509" i="25"/>
  <c r="Q2508" i="25"/>
  <c r="Q2507" i="25"/>
  <c r="Q2506" i="25"/>
  <c r="Q2505" i="25"/>
  <c r="Q2504" i="25"/>
  <c r="Q2503" i="25"/>
  <c r="Q2502" i="25"/>
  <c r="Q2501" i="25"/>
  <c r="Q2500" i="25"/>
  <c r="Q2499" i="25"/>
  <c r="Q2498" i="25"/>
  <c r="Q2497" i="25"/>
  <c r="Q2496" i="25"/>
  <c r="Q2495" i="25"/>
  <c r="Q2494" i="25"/>
  <c r="Q2493" i="25"/>
  <c r="Q2492" i="25"/>
  <c r="Q2491" i="25"/>
  <c r="Q2490" i="25"/>
  <c r="Q2489" i="25"/>
  <c r="Q2488" i="25"/>
  <c r="Q2487" i="25"/>
  <c r="Q2486" i="25"/>
  <c r="Q2485" i="25"/>
  <c r="Q2484" i="25"/>
  <c r="Q2483" i="25"/>
  <c r="Q2482" i="25"/>
  <c r="Q2481" i="25"/>
  <c r="Q2480" i="25"/>
  <c r="Q2479" i="25"/>
  <c r="Q2478" i="25"/>
  <c r="Q2477" i="25"/>
  <c r="Q2476" i="25"/>
  <c r="Q2475" i="25"/>
  <c r="Q2474" i="25"/>
  <c r="Q2473" i="25"/>
  <c r="Q2472" i="25"/>
  <c r="Q2471" i="25"/>
  <c r="Q2470" i="25"/>
  <c r="Q2469" i="25"/>
  <c r="Q2468" i="25"/>
  <c r="Q2467" i="25"/>
  <c r="Q2466" i="25"/>
  <c r="Q2465" i="25"/>
  <c r="Q2464" i="25"/>
  <c r="Q2463" i="25"/>
  <c r="Q2462" i="25"/>
  <c r="Q2461" i="25"/>
  <c r="Q2460" i="25"/>
  <c r="Q2459" i="25"/>
  <c r="Q2458" i="25"/>
  <c r="Q2457" i="25"/>
  <c r="Q2456" i="25"/>
  <c r="Q2455" i="25"/>
  <c r="Q2454" i="25"/>
  <c r="Q2453" i="25"/>
  <c r="Q2452" i="25"/>
  <c r="Q2451" i="25"/>
  <c r="Q2450" i="25"/>
  <c r="Q2449" i="25"/>
  <c r="Q2448" i="25"/>
  <c r="Q2447" i="25"/>
  <c r="Q2446" i="25"/>
  <c r="Q2445" i="25"/>
  <c r="Q2444" i="25"/>
  <c r="Q2443" i="25"/>
  <c r="Q2442" i="25"/>
  <c r="Q2441" i="25"/>
  <c r="Q2440" i="25"/>
  <c r="Q2439" i="25"/>
  <c r="Q2438" i="25"/>
  <c r="Q2437" i="25"/>
  <c r="Q2436" i="25"/>
  <c r="Q2435" i="25"/>
  <c r="Q2434" i="25"/>
  <c r="Q2433" i="25"/>
  <c r="Q2432" i="25"/>
  <c r="Q2431" i="25"/>
  <c r="Q2430" i="25"/>
  <c r="Q2429" i="25"/>
  <c r="Q2428" i="25"/>
  <c r="Q2427" i="25"/>
  <c r="Q2426" i="25"/>
  <c r="Q2425" i="25"/>
  <c r="Q2424" i="25"/>
  <c r="Q2423" i="25"/>
  <c r="Q2422" i="25"/>
  <c r="Q2421" i="25"/>
  <c r="Q2420" i="25"/>
  <c r="Q2419" i="25"/>
  <c r="Q2418" i="25"/>
  <c r="Q2417" i="25"/>
  <c r="Q2416" i="25"/>
  <c r="Q2415" i="25"/>
  <c r="Q2414" i="25"/>
  <c r="Q2413" i="25"/>
  <c r="Q2412" i="25"/>
  <c r="Q2411" i="25"/>
  <c r="Q2410" i="25"/>
  <c r="Q2409" i="25"/>
  <c r="Q2408" i="25"/>
  <c r="Q2407" i="25"/>
  <c r="Q2406" i="25"/>
  <c r="Q2405" i="25"/>
  <c r="Q2404" i="25"/>
  <c r="Q2403" i="25"/>
  <c r="Q2402" i="25"/>
  <c r="Q2401" i="25"/>
  <c r="Q2400" i="25"/>
  <c r="Q2399" i="25"/>
  <c r="Q2398" i="25"/>
  <c r="Q2397" i="25"/>
  <c r="Q2396" i="25"/>
  <c r="Q2395" i="25"/>
  <c r="Q2394" i="25"/>
  <c r="AJ85" i="11" l="1"/>
  <c r="AJ120" i="11"/>
  <c r="T113" i="27"/>
  <c r="AA113" i="27" s="1"/>
  <c r="T106" i="27"/>
  <c r="T99" i="27"/>
  <c r="T113" i="11"/>
  <c r="AA113" i="11" s="1"/>
  <c r="T106" i="11"/>
  <c r="T99" i="11"/>
  <c r="AH147" i="33"/>
  <c r="AH146" i="33"/>
  <c r="AH145" i="33"/>
  <c r="AH144" i="33"/>
  <c r="AH143" i="33"/>
  <c r="AH148" i="33" s="1"/>
  <c r="AH140" i="33"/>
  <c r="AH139" i="33"/>
  <c r="AH138" i="33"/>
  <c r="AH137" i="33"/>
  <c r="AH136" i="33"/>
  <c r="AH141" i="33" s="1"/>
  <c r="AH133" i="33"/>
  <c r="AH132" i="33"/>
  <c r="AH131" i="33"/>
  <c r="AH130" i="33"/>
  <c r="AH129" i="33"/>
  <c r="AH134" i="33" s="1"/>
  <c r="AH126" i="33"/>
  <c r="AH125" i="33"/>
  <c r="AH124" i="33"/>
  <c r="AH123" i="33"/>
  <c r="AH122" i="33"/>
  <c r="AH127" i="33" s="1"/>
  <c r="AH119" i="33"/>
  <c r="AH118" i="33"/>
  <c r="AH117" i="33"/>
  <c r="AH116" i="33"/>
  <c r="AH115" i="33"/>
  <c r="AH120" i="33" s="1"/>
  <c r="AH84" i="33"/>
  <c r="AH83" i="33"/>
  <c r="AH82" i="33"/>
  <c r="AH81" i="33"/>
  <c r="AH80" i="33"/>
  <c r="AH85" i="33" s="1"/>
  <c r="AH77" i="33"/>
  <c r="AH76" i="33"/>
  <c r="AH75" i="33"/>
  <c r="AH74" i="33"/>
  <c r="AH73" i="33"/>
  <c r="AH70" i="33"/>
  <c r="AH69" i="33"/>
  <c r="AH68" i="33"/>
  <c r="AH67" i="33"/>
  <c r="AH66" i="33"/>
  <c r="AH71" i="33" s="1"/>
  <c r="AH63" i="33"/>
  <c r="AH62" i="33"/>
  <c r="AH61" i="33"/>
  <c r="AH60" i="33"/>
  <c r="AH59" i="33"/>
  <c r="AH64" i="33" s="1"/>
  <c r="AH56" i="33"/>
  <c r="AH55" i="33"/>
  <c r="AH54" i="33"/>
  <c r="AH53" i="33"/>
  <c r="AH52" i="33"/>
  <c r="AH57" i="33" s="1"/>
  <c r="AH49" i="33"/>
  <c r="AH48" i="33"/>
  <c r="AH47" i="33"/>
  <c r="AH46" i="33"/>
  <c r="AH45" i="33"/>
  <c r="AH50" i="33" s="1"/>
  <c r="AH42" i="33"/>
  <c r="AH41" i="33"/>
  <c r="AH40" i="33"/>
  <c r="AH39" i="33"/>
  <c r="AH38" i="33"/>
  <c r="AH43" i="33" s="1"/>
  <c r="AH35" i="33"/>
  <c r="AH34" i="33"/>
  <c r="AH33" i="33"/>
  <c r="AH32" i="33"/>
  <c r="AH31" i="33"/>
  <c r="AH36" i="33" s="1"/>
  <c r="AH28" i="33"/>
  <c r="AH27" i="33"/>
  <c r="AH26" i="33"/>
  <c r="AH25" i="33"/>
  <c r="AH24" i="33"/>
  <c r="AH29" i="33" s="1"/>
  <c r="AH21" i="33"/>
  <c r="AH20" i="33"/>
  <c r="AH19" i="33"/>
  <c r="AH18" i="33"/>
  <c r="AH17" i="33"/>
  <c r="AH22" i="33" s="1"/>
  <c r="AH14" i="33"/>
  <c r="AH13" i="33"/>
  <c r="AH12" i="33"/>
  <c r="AH11" i="33"/>
  <c r="AH10" i="33"/>
  <c r="AH15" i="33" s="1"/>
  <c r="AA148" i="33"/>
  <c r="AA147" i="33"/>
  <c r="AA146" i="33"/>
  <c r="AA145" i="33"/>
  <c r="AA144" i="33"/>
  <c r="AA143" i="33"/>
  <c r="AA141" i="33"/>
  <c r="AA140" i="33"/>
  <c r="AA139" i="33"/>
  <c r="AA138" i="33"/>
  <c r="AA137" i="33"/>
  <c r="AA136" i="33"/>
  <c r="AA134" i="33"/>
  <c r="AA133" i="33"/>
  <c r="AA132" i="33"/>
  <c r="AA131" i="33"/>
  <c r="AA130" i="33"/>
  <c r="AA129" i="33"/>
  <c r="AA127" i="33"/>
  <c r="AA126" i="33"/>
  <c r="AA125" i="33"/>
  <c r="AA124" i="33"/>
  <c r="AA123" i="33"/>
  <c r="AA122" i="33"/>
  <c r="AA120" i="33"/>
  <c r="AA119" i="33"/>
  <c r="AA118" i="33"/>
  <c r="AA117" i="33"/>
  <c r="AA116" i="33"/>
  <c r="AA115" i="33"/>
  <c r="AA85" i="33"/>
  <c r="AA84" i="33"/>
  <c r="AA83" i="33"/>
  <c r="AA82" i="33"/>
  <c r="AA81" i="33"/>
  <c r="AA80" i="33"/>
  <c r="AA78" i="33"/>
  <c r="AA77" i="33"/>
  <c r="AA76" i="33"/>
  <c r="AA75" i="33"/>
  <c r="AA74" i="33"/>
  <c r="AA73" i="33"/>
  <c r="AA71" i="33"/>
  <c r="AA70" i="33"/>
  <c r="AA69" i="33"/>
  <c r="AA68" i="33"/>
  <c r="AA67" i="33"/>
  <c r="AA66" i="33"/>
  <c r="AA64" i="33"/>
  <c r="AA63" i="33"/>
  <c r="AA62" i="33"/>
  <c r="AA61" i="33"/>
  <c r="AA60" i="33"/>
  <c r="AA59" i="33"/>
  <c r="AA57" i="33"/>
  <c r="AA56" i="33"/>
  <c r="AA55" i="33"/>
  <c r="AA54" i="33"/>
  <c r="AA53" i="33"/>
  <c r="AA52" i="33"/>
  <c r="AA50" i="33"/>
  <c r="AA49" i="33"/>
  <c r="AA48" i="33"/>
  <c r="AA47" i="33"/>
  <c r="AA46" i="33"/>
  <c r="AA45" i="33"/>
  <c r="AA43" i="33"/>
  <c r="AA42" i="33"/>
  <c r="AA41" i="33"/>
  <c r="AA40" i="33"/>
  <c r="AA39" i="33"/>
  <c r="AA38" i="33"/>
  <c r="AA36" i="33"/>
  <c r="AA35" i="33"/>
  <c r="AA34" i="33"/>
  <c r="AA33" i="33"/>
  <c r="AA32" i="33"/>
  <c r="AA31" i="33"/>
  <c r="AA29" i="33"/>
  <c r="AA28" i="33"/>
  <c r="AA27" i="33"/>
  <c r="AA26" i="33"/>
  <c r="AA25" i="33"/>
  <c r="AA24" i="33"/>
  <c r="AA22" i="33"/>
  <c r="AA21" i="33"/>
  <c r="AA20" i="33"/>
  <c r="AA19" i="33"/>
  <c r="AA18" i="33"/>
  <c r="AA17" i="33"/>
  <c r="AA15" i="33"/>
  <c r="AA14" i="33"/>
  <c r="AA13" i="33"/>
  <c r="AA12" i="33"/>
  <c r="AA11" i="33"/>
  <c r="AA10" i="33"/>
  <c r="U147" i="33"/>
  <c r="U146" i="33"/>
  <c r="U145" i="33"/>
  <c r="U144" i="33"/>
  <c r="U143" i="33"/>
  <c r="U140" i="33"/>
  <c r="U139" i="33"/>
  <c r="U138" i="33"/>
  <c r="U137" i="33"/>
  <c r="U136" i="33"/>
  <c r="U133" i="33"/>
  <c r="U132" i="33"/>
  <c r="U131" i="33"/>
  <c r="U130" i="33"/>
  <c r="U129" i="33"/>
  <c r="U126" i="33"/>
  <c r="U125" i="33"/>
  <c r="U124" i="33"/>
  <c r="U123" i="33"/>
  <c r="U122" i="33"/>
  <c r="U127" i="33" s="1"/>
  <c r="U120" i="33"/>
  <c r="U112" i="33"/>
  <c r="U111" i="33"/>
  <c r="U110" i="33"/>
  <c r="U109" i="33"/>
  <c r="U108" i="33"/>
  <c r="U105" i="33"/>
  <c r="U104" i="33"/>
  <c r="U103" i="33"/>
  <c r="U102" i="33"/>
  <c r="U101" i="33"/>
  <c r="U98" i="33"/>
  <c r="U97" i="33"/>
  <c r="U96" i="33"/>
  <c r="U95" i="33"/>
  <c r="U94" i="33"/>
  <c r="U85" i="33"/>
  <c r="U70" i="33"/>
  <c r="U69" i="33"/>
  <c r="U68" i="33"/>
  <c r="U152" i="33" s="1"/>
  <c r="U67" i="33"/>
  <c r="U66" i="33"/>
  <c r="U63" i="33"/>
  <c r="U62" i="33"/>
  <c r="U61" i="33"/>
  <c r="U60" i="33"/>
  <c r="U59" i="33"/>
  <c r="U56" i="33"/>
  <c r="U55" i="33"/>
  <c r="U54" i="33"/>
  <c r="U53" i="33"/>
  <c r="U52" i="33"/>
  <c r="U57" i="33" s="1"/>
  <c r="U49" i="33"/>
  <c r="U48" i="33"/>
  <c r="U47" i="33"/>
  <c r="U46" i="33"/>
  <c r="U45" i="33"/>
  <c r="U42" i="33"/>
  <c r="U41" i="33"/>
  <c r="U40" i="33"/>
  <c r="U39" i="33"/>
  <c r="U38" i="33"/>
  <c r="U35" i="33"/>
  <c r="U34" i="33"/>
  <c r="U33" i="33"/>
  <c r="U32" i="33"/>
  <c r="U31" i="33"/>
  <c r="U28" i="33"/>
  <c r="U27" i="33"/>
  <c r="U26" i="33"/>
  <c r="U25" i="33"/>
  <c r="U24" i="33"/>
  <c r="U29" i="33" s="1"/>
  <c r="U21" i="33"/>
  <c r="U20" i="33"/>
  <c r="U19" i="33"/>
  <c r="U18" i="33"/>
  <c r="U17" i="33"/>
  <c r="U14" i="33"/>
  <c r="U13" i="33"/>
  <c r="U12" i="33"/>
  <c r="U11" i="33"/>
  <c r="U10" i="33"/>
  <c r="AH147" i="11"/>
  <c r="AH146" i="11"/>
  <c r="AH145" i="11"/>
  <c r="AH144" i="11"/>
  <c r="AH143" i="11"/>
  <c r="AH148" i="11" s="1"/>
  <c r="AH140" i="11"/>
  <c r="AH139" i="11"/>
  <c r="AH138" i="11"/>
  <c r="AH137" i="11"/>
  <c r="AH141" i="11" s="1"/>
  <c r="AH136" i="11"/>
  <c r="AH133" i="11"/>
  <c r="AH132" i="11"/>
  <c r="AH131" i="11"/>
  <c r="AH130" i="11"/>
  <c r="AH129" i="11"/>
  <c r="AH134" i="11" s="1"/>
  <c r="AH126" i="11"/>
  <c r="AH125" i="11"/>
  <c r="AH124" i="11"/>
  <c r="AH123" i="11"/>
  <c r="AH127" i="11" s="1"/>
  <c r="AH122" i="11"/>
  <c r="AH119" i="11"/>
  <c r="AH118" i="11"/>
  <c r="AH117" i="11"/>
  <c r="AH116" i="11"/>
  <c r="AH115" i="11"/>
  <c r="AH120" i="11" s="1"/>
  <c r="AH112" i="11"/>
  <c r="AH111" i="11"/>
  <c r="AH110" i="11"/>
  <c r="AH109" i="11"/>
  <c r="AH113" i="11" s="1"/>
  <c r="AH108" i="11"/>
  <c r="AH105" i="11"/>
  <c r="AH104" i="11"/>
  <c r="AH103" i="11"/>
  <c r="AH102" i="11"/>
  <c r="AH101" i="11"/>
  <c r="AH106" i="11" s="1"/>
  <c r="AH98" i="11"/>
  <c r="AH97" i="11"/>
  <c r="AH96" i="11"/>
  <c r="AH95" i="11"/>
  <c r="AH94" i="11"/>
  <c r="AH84" i="11"/>
  <c r="AH83" i="11"/>
  <c r="AH82" i="11"/>
  <c r="AH81" i="11"/>
  <c r="AH80" i="11"/>
  <c r="AH85" i="11" s="1"/>
  <c r="AH77" i="11"/>
  <c r="AH76" i="11"/>
  <c r="AH75" i="11"/>
  <c r="AH74" i="11"/>
  <c r="AH73" i="11"/>
  <c r="AH78" i="11" s="1"/>
  <c r="AH70" i="11"/>
  <c r="AH69" i="11"/>
  <c r="AH68" i="11"/>
  <c r="AH67" i="11"/>
  <c r="AH66" i="11"/>
  <c r="AH71" i="11" s="1"/>
  <c r="AH63" i="11"/>
  <c r="AH62" i="11"/>
  <c r="AH61" i="11"/>
  <c r="AH60" i="11"/>
  <c r="AH64" i="11" s="1"/>
  <c r="AH59" i="11"/>
  <c r="AH56" i="11"/>
  <c r="AH55" i="11"/>
  <c r="AH54" i="11"/>
  <c r="AH53" i="11"/>
  <c r="AH52" i="11"/>
  <c r="AH57" i="11" s="1"/>
  <c r="AH49" i="11"/>
  <c r="AH48" i="11"/>
  <c r="AH47" i="11"/>
  <c r="AH46" i="11"/>
  <c r="AH50" i="11" s="1"/>
  <c r="AH45" i="11"/>
  <c r="AH42" i="11"/>
  <c r="AH41" i="11"/>
  <c r="AH40" i="11"/>
  <c r="AH39" i="11"/>
  <c r="AH38" i="11"/>
  <c r="AH43" i="11" s="1"/>
  <c r="AH35" i="11"/>
  <c r="AH34" i="11"/>
  <c r="AH33" i="11"/>
  <c r="AH32" i="11"/>
  <c r="AH36" i="11" s="1"/>
  <c r="AH31" i="11"/>
  <c r="AH28" i="11"/>
  <c r="AH27" i="11"/>
  <c r="AH26" i="11"/>
  <c r="AH25" i="11"/>
  <c r="AH24" i="11"/>
  <c r="AH29" i="11" s="1"/>
  <c r="AH21" i="11"/>
  <c r="AH20" i="11"/>
  <c r="AH19" i="11"/>
  <c r="AH18" i="11"/>
  <c r="AH22" i="11" s="1"/>
  <c r="AH17" i="11"/>
  <c r="AH14" i="11"/>
  <c r="AH13" i="11"/>
  <c r="AH12" i="11"/>
  <c r="AH11" i="11"/>
  <c r="AH10" i="11"/>
  <c r="AH15" i="11" s="1"/>
  <c r="AA148" i="11"/>
  <c r="AA147" i="11"/>
  <c r="AA146" i="11"/>
  <c r="AA145" i="11"/>
  <c r="AA144" i="11"/>
  <c r="AA143" i="11"/>
  <c r="AA141" i="11"/>
  <c r="AA140" i="11"/>
  <c r="AA139" i="11"/>
  <c r="AA138" i="11"/>
  <c r="AA137" i="11"/>
  <c r="AA136" i="11"/>
  <c r="AA134" i="11"/>
  <c r="AA133" i="11"/>
  <c r="AA132" i="11"/>
  <c r="AA131" i="11"/>
  <c r="AA130" i="11"/>
  <c r="AA129" i="11"/>
  <c r="AA127" i="11"/>
  <c r="AA126" i="11"/>
  <c r="AA125" i="11"/>
  <c r="AA124" i="11"/>
  <c r="AA123" i="11"/>
  <c r="AA122" i="11"/>
  <c r="AA120" i="11"/>
  <c r="AA119" i="11"/>
  <c r="AA118" i="11"/>
  <c r="AA117" i="11"/>
  <c r="AA116" i="11"/>
  <c r="AA115" i="11"/>
  <c r="AA112" i="11"/>
  <c r="AA111" i="11"/>
  <c r="AA110" i="11"/>
  <c r="AA109" i="11"/>
  <c r="AA108" i="11"/>
  <c r="AA106" i="11"/>
  <c r="AA105" i="11"/>
  <c r="AA104" i="11"/>
  <c r="AA103" i="11"/>
  <c r="AA102" i="11"/>
  <c r="AA101" i="11"/>
  <c r="AA99" i="11"/>
  <c r="AA98" i="11"/>
  <c r="AA97" i="11"/>
  <c r="AA96" i="11"/>
  <c r="AA95" i="11"/>
  <c r="AA94" i="11"/>
  <c r="AA85" i="11"/>
  <c r="AA84" i="11"/>
  <c r="AA83" i="11"/>
  <c r="AA82" i="11"/>
  <c r="AA81" i="11"/>
  <c r="AA80" i="11"/>
  <c r="AA78" i="11"/>
  <c r="AA77" i="11"/>
  <c r="AA76" i="11"/>
  <c r="AA75" i="11"/>
  <c r="AA74" i="11"/>
  <c r="AA73" i="11"/>
  <c r="AA71" i="11"/>
  <c r="AA70" i="11"/>
  <c r="AA69" i="11"/>
  <c r="AA68" i="11"/>
  <c r="AA67" i="11"/>
  <c r="AA66" i="11"/>
  <c r="AA64" i="11"/>
  <c r="AA63" i="11"/>
  <c r="AA62" i="11"/>
  <c r="AA61" i="11"/>
  <c r="AA60" i="11"/>
  <c r="AA59" i="11"/>
  <c r="AA57" i="11"/>
  <c r="AA56" i="11"/>
  <c r="AA55" i="11"/>
  <c r="AA54" i="11"/>
  <c r="AA53" i="11"/>
  <c r="AA52" i="11"/>
  <c r="AA50" i="11"/>
  <c r="AA49" i="11"/>
  <c r="AA48" i="11"/>
  <c r="AA47" i="11"/>
  <c r="AA46" i="11"/>
  <c r="AA45" i="11"/>
  <c r="AA43" i="11"/>
  <c r="AA42" i="11"/>
  <c r="AA41" i="11"/>
  <c r="AA40" i="11"/>
  <c r="AA39" i="11"/>
  <c r="AA38" i="11"/>
  <c r="AA36" i="11"/>
  <c r="AA35" i="11"/>
  <c r="AA34" i="11"/>
  <c r="AA33" i="11"/>
  <c r="AA32" i="11"/>
  <c r="AA31" i="11"/>
  <c r="AA29" i="11"/>
  <c r="AA28" i="11"/>
  <c r="AA27" i="11"/>
  <c r="AA26" i="11"/>
  <c r="AA25" i="11"/>
  <c r="AA24" i="11"/>
  <c r="AA22" i="11"/>
  <c r="AA21" i="11"/>
  <c r="AA20" i="11"/>
  <c r="AA19" i="11"/>
  <c r="AA18" i="11"/>
  <c r="AA17" i="11"/>
  <c r="AA15" i="11"/>
  <c r="AA14" i="11"/>
  <c r="AA13" i="11"/>
  <c r="AA12" i="11"/>
  <c r="AA11" i="11"/>
  <c r="AA10" i="11"/>
  <c r="AH147" i="27"/>
  <c r="AH146" i="27"/>
  <c r="AH145" i="27"/>
  <c r="AH144" i="27"/>
  <c r="AH143" i="27"/>
  <c r="AH148" i="27" s="1"/>
  <c r="AH140" i="27"/>
  <c r="AH139" i="27"/>
  <c r="AH138" i="27"/>
  <c r="AH137" i="27"/>
  <c r="AH136" i="27"/>
  <c r="AH141" i="27" s="1"/>
  <c r="AH133" i="27"/>
  <c r="AH132" i="27"/>
  <c r="AH131" i="27"/>
  <c r="AH130" i="27"/>
  <c r="AH129" i="27"/>
  <c r="AH134" i="27" s="1"/>
  <c r="AH126" i="27"/>
  <c r="AH125" i="27"/>
  <c r="AH124" i="27"/>
  <c r="AH123" i="27"/>
  <c r="AH122" i="27"/>
  <c r="AH127" i="27" s="1"/>
  <c r="AH119" i="27"/>
  <c r="AH118" i="27"/>
  <c r="AH117" i="27"/>
  <c r="AH116" i="27"/>
  <c r="AH115" i="27"/>
  <c r="AH120" i="27" s="1"/>
  <c r="AH112" i="27"/>
  <c r="AH111" i="27"/>
  <c r="AH110" i="27"/>
  <c r="AH109" i="27"/>
  <c r="AH108" i="27"/>
  <c r="AH113" i="27" s="1"/>
  <c r="AH105" i="27"/>
  <c r="AH104" i="27"/>
  <c r="AH103" i="27"/>
  <c r="AH102" i="27"/>
  <c r="AH101" i="27"/>
  <c r="AH106" i="27" s="1"/>
  <c r="AH98" i="27"/>
  <c r="AH97" i="27"/>
  <c r="AH96" i="27"/>
  <c r="AH95" i="27"/>
  <c r="AH94" i="27"/>
  <c r="AH99" i="27" s="1"/>
  <c r="AH84" i="27"/>
  <c r="AH83" i="27"/>
  <c r="AH82" i="27"/>
  <c r="AH81" i="27"/>
  <c r="AH80" i="27"/>
  <c r="AH85" i="27" s="1"/>
  <c r="AH77" i="27"/>
  <c r="AH76" i="27"/>
  <c r="AH75" i="27"/>
  <c r="AH74" i="27"/>
  <c r="AH73" i="27"/>
  <c r="AH78" i="27" s="1"/>
  <c r="AH70" i="27"/>
  <c r="AH69" i="27"/>
  <c r="AH68" i="27"/>
  <c r="AH67" i="27"/>
  <c r="AH66" i="27"/>
  <c r="AH71" i="27" s="1"/>
  <c r="AH63" i="27"/>
  <c r="AH62" i="27"/>
  <c r="AH61" i="27"/>
  <c r="AH60" i="27"/>
  <c r="AH59" i="27"/>
  <c r="AH64" i="27" s="1"/>
  <c r="AH56" i="27"/>
  <c r="AH55" i="27"/>
  <c r="AH54" i="27"/>
  <c r="AH53" i="27"/>
  <c r="AH52" i="27"/>
  <c r="AH57" i="27" s="1"/>
  <c r="AH49" i="27"/>
  <c r="AH48" i="27"/>
  <c r="AH47" i="27"/>
  <c r="AH46" i="27"/>
  <c r="AH45" i="27"/>
  <c r="AH50" i="27" s="1"/>
  <c r="AH42" i="27"/>
  <c r="AH41" i="27"/>
  <c r="AH40" i="27"/>
  <c r="AH39" i="27"/>
  <c r="AH38" i="27"/>
  <c r="AH43" i="27" s="1"/>
  <c r="AH35" i="27"/>
  <c r="AH34" i="27"/>
  <c r="AH33" i="27"/>
  <c r="AH32" i="27"/>
  <c r="AH31" i="27"/>
  <c r="AH36" i="27" s="1"/>
  <c r="AH28" i="27"/>
  <c r="AH27" i="27"/>
  <c r="AH26" i="27"/>
  <c r="AH25" i="27"/>
  <c r="AH24" i="27"/>
  <c r="AH29" i="27" s="1"/>
  <c r="AH21" i="27"/>
  <c r="AH20" i="27"/>
  <c r="AH19" i="27"/>
  <c r="AH18" i="27"/>
  <c r="AH17" i="27"/>
  <c r="AH22" i="27" s="1"/>
  <c r="AH14" i="27"/>
  <c r="AH13" i="27"/>
  <c r="AH12" i="27"/>
  <c r="AH11" i="27"/>
  <c r="AH10" i="27"/>
  <c r="AH15" i="27" s="1"/>
  <c r="AA148" i="27"/>
  <c r="AA147" i="27"/>
  <c r="AA146" i="27"/>
  <c r="AA145" i="27"/>
  <c r="AA144" i="27"/>
  <c r="AA143" i="27"/>
  <c r="AA141" i="27"/>
  <c r="AA140" i="27"/>
  <c r="AA139" i="27"/>
  <c r="AA138" i="27"/>
  <c r="AA137" i="27"/>
  <c r="AA136" i="27"/>
  <c r="AA134" i="27"/>
  <c r="AA133" i="27"/>
  <c r="AA132" i="27"/>
  <c r="AA131" i="27"/>
  <c r="AA130" i="27"/>
  <c r="AA129" i="27"/>
  <c r="AA127" i="27"/>
  <c r="AA126" i="27"/>
  <c r="AA125" i="27"/>
  <c r="AA124" i="27"/>
  <c r="AA123" i="27"/>
  <c r="AA122" i="27"/>
  <c r="AA120" i="27"/>
  <c r="AA119" i="27"/>
  <c r="AA118" i="27"/>
  <c r="AA117" i="27"/>
  <c r="AA116" i="27"/>
  <c r="AA115" i="27"/>
  <c r="AA112" i="27"/>
  <c r="AA111" i="27"/>
  <c r="AA110" i="27"/>
  <c r="AA109" i="27"/>
  <c r="AA108" i="27"/>
  <c r="AA106" i="27"/>
  <c r="AA105" i="27"/>
  <c r="AA104" i="27"/>
  <c r="AA103" i="27"/>
  <c r="AA102" i="27"/>
  <c r="AA101" i="27"/>
  <c r="AA99" i="27"/>
  <c r="AA98" i="27"/>
  <c r="AA97" i="27"/>
  <c r="AA96" i="27"/>
  <c r="AA95" i="27"/>
  <c r="AA94" i="27"/>
  <c r="AA85" i="27"/>
  <c r="AA84" i="27"/>
  <c r="AA83" i="27"/>
  <c r="AA82" i="27"/>
  <c r="AA81" i="27"/>
  <c r="AA80" i="27"/>
  <c r="AA78" i="27"/>
  <c r="AA77" i="27"/>
  <c r="AA76" i="27"/>
  <c r="AA75" i="27"/>
  <c r="AA74" i="27"/>
  <c r="AA73" i="27"/>
  <c r="AA71" i="27"/>
  <c r="AA70" i="27"/>
  <c r="AA69" i="27"/>
  <c r="AA68" i="27"/>
  <c r="AA67" i="27"/>
  <c r="AA66" i="27"/>
  <c r="AA64" i="27"/>
  <c r="AA63" i="27"/>
  <c r="AA62" i="27"/>
  <c r="AA61" i="27"/>
  <c r="AA60" i="27"/>
  <c r="AA59" i="27"/>
  <c r="AA57" i="27"/>
  <c r="AA56" i="27"/>
  <c r="AA55" i="27"/>
  <c r="AA54" i="27"/>
  <c r="AA53" i="27"/>
  <c r="AA52" i="27"/>
  <c r="AA50" i="27"/>
  <c r="AA49" i="27"/>
  <c r="AA48" i="27"/>
  <c r="AA47" i="27"/>
  <c r="AA46" i="27"/>
  <c r="AA45" i="27"/>
  <c r="AA43" i="27"/>
  <c r="AA42" i="27"/>
  <c r="AA41" i="27"/>
  <c r="AA40" i="27"/>
  <c r="AA39" i="27"/>
  <c r="AA38" i="27"/>
  <c r="AA36" i="27"/>
  <c r="AA35" i="27"/>
  <c r="AA34" i="27"/>
  <c r="AA33" i="27"/>
  <c r="AA32" i="27"/>
  <c r="AA31" i="27"/>
  <c r="AA29" i="27"/>
  <c r="AA28" i="27"/>
  <c r="AA27" i="27"/>
  <c r="AA26" i="27"/>
  <c r="AA25" i="27"/>
  <c r="AA24" i="27"/>
  <c r="AA22" i="27"/>
  <c r="AA21" i="27"/>
  <c r="AA20" i="27"/>
  <c r="AA19" i="27"/>
  <c r="AA18" i="27"/>
  <c r="AA17" i="27"/>
  <c r="AA15" i="27"/>
  <c r="AA14" i="27"/>
  <c r="AA13" i="27"/>
  <c r="AA12" i="27"/>
  <c r="AA11" i="27"/>
  <c r="AA10" i="27"/>
  <c r="U155" i="27"/>
  <c r="U154" i="27"/>
  <c r="U153" i="27"/>
  <c r="U152" i="27"/>
  <c r="U151" i="27"/>
  <c r="U150" i="27"/>
  <c r="U15" i="33" l="1"/>
  <c r="U43" i="33"/>
  <c r="U71" i="33"/>
  <c r="U154" i="33"/>
  <c r="U141" i="33"/>
  <c r="U106" i="33"/>
  <c r="U22" i="33"/>
  <c r="U50" i="33"/>
  <c r="U153" i="33"/>
  <c r="U113" i="33"/>
  <c r="U36" i="33"/>
  <c r="U64" i="33"/>
  <c r="U151" i="33"/>
  <c r="AH78" i="33"/>
  <c r="AH99" i="11"/>
  <c r="U99" i="33"/>
  <c r="U155" i="33" s="1"/>
  <c r="U150" i="33"/>
  <c r="C4" i="11" l="1"/>
  <c r="H163" i="18" l="1"/>
  <c r="G163" i="18"/>
  <c r="F163" i="18"/>
  <c r="H162" i="18"/>
  <c r="G162" i="18"/>
  <c r="F162" i="18"/>
  <c r="H161" i="18"/>
  <c r="G161" i="18"/>
  <c r="F161" i="18"/>
  <c r="H160" i="18"/>
  <c r="G160" i="18"/>
  <c r="F160" i="18"/>
  <c r="H159" i="18"/>
  <c r="G159" i="18"/>
  <c r="F159" i="18"/>
  <c r="H158" i="18"/>
  <c r="G158" i="18"/>
  <c r="F158" i="18"/>
  <c r="H157" i="18"/>
  <c r="G157" i="18"/>
  <c r="F157" i="18"/>
  <c r="H156" i="18"/>
  <c r="G156" i="18"/>
  <c r="F156" i="18"/>
  <c r="H155" i="18"/>
  <c r="G155" i="18"/>
  <c r="F155" i="18"/>
  <c r="H154" i="18"/>
  <c r="G154" i="18"/>
  <c r="F154" i="18"/>
  <c r="H153" i="18"/>
  <c r="G153" i="18"/>
  <c r="F153" i="18"/>
  <c r="H152" i="18"/>
  <c r="G152" i="18"/>
  <c r="F152" i="18"/>
  <c r="H151" i="18"/>
  <c r="G151" i="18"/>
  <c r="F151" i="18"/>
  <c r="H150" i="18"/>
  <c r="G150" i="18"/>
  <c r="F150" i="18"/>
  <c r="H149" i="18"/>
  <c r="G149" i="18"/>
  <c r="F149" i="18"/>
  <c r="H148" i="18"/>
  <c r="G148" i="18"/>
  <c r="F148" i="18"/>
  <c r="H147" i="18"/>
  <c r="G147" i="18"/>
  <c r="F147" i="18"/>
  <c r="H146" i="18"/>
  <c r="G146" i="18"/>
  <c r="F146" i="18"/>
  <c r="H145" i="18"/>
  <c r="G145" i="18"/>
  <c r="F145" i="18"/>
  <c r="H144" i="18"/>
  <c r="G144" i="18"/>
  <c r="F144" i="18"/>
  <c r="H143" i="18"/>
  <c r="G143" i="18"/>
  <c r="F143" i="18"/>
  <c r="H142" i="18"/>
  <c r="G142" i="18"/>
  <c r="F142" i="18"/>
  <c r="H141" i="18"/>
  <c r="G141" i="18"/>
  <c r="F141" i="18"/>
  <c r="H140" i="18"/>
  <c r="G140" i="18"/>
  <c r="F140" i="18"/>
  <c r="H139" i="18"/>
  <c r="G139" i="18"/>
  <c r="F139" i="18"/>
  <c r="H138" i="18"/>
  <c r="G138" i="18"/>
  <c r="F138" i="18"/>
  <c r="H137" i="18"/>
  <c r="G137" i="18"/>
  <c r="F137" i="18"/>
  <c r="H136" i="18"/>
  <c r="G136" i="18"/>
  <c r="F136" i="18"/>
  <c r="H135" i="18"/>
  <c r="G135" i="18"/>
  <c r="F135" i="18"/>
  <c r="H134" i="18"/>
  <c r="G134" i="18"/>
  <c r="F134" i="18"/>
  <c r="H133" i="18"/>
  <c r="G133" i="18"/>
  <c r="F133" i="18"/>
  <c r="H132" i="18"/>
  <c r="G132" i="18"/>
  <c r="F132" i="18"/>
  <c r="C4" i="27" l="1"/>
  <c r="S77" i="33"/>
  <c r="S76" i="33"/>
  <c r="S75" i="33"/>
  <c r="S74" i="33"/>
  <c r="S73" i="33"/>
  <c r="S78" i="33" s="1"/>
  <c r="S78" i="27"/>
  <c r="S78" i="11"/>
  <c r="Q2393" i="25"/>
  <c r="Q2392" i="25"/>
  <c r="Q2391" i="25"/>
  <c r="Q2390" i="25"/>
  <c r="Q2389" i="25"/>
  <c r="Q2388" i="25"/>
  <c r="Q2387" i="25"/>
  <c r="Q2386" i="25"/>
  <c r="Q2385" i="25"/>
  <c r="Q2384" i="25"/>
  <c r="Q2383" i="25"/>
  <c r="Q2382" i="25"/>
  <c r="Q2381" i="25"/>
  <c r="Q2380" i="25"/>
  <c r="Q2379" i="25"/>
  <c r="Q2378" i="25"/>
  <c r="Q2377" i="25"/>
  <c r="Q2376" i="25"/>
  <c r="Q2375" i="25"/>
  <c r="Q2374" i="25"/>
  <c r="Q2373" i="25"/>
  <c r="Q2372" i="25"/>
  <c r="Q2371" i="25"/>
  <c r="Q2370" i="25"/>
  <c r="Q2369" i="25"/>
  <c r="Q2368" i="25"/>
  <c r="Q2367" i="25"/>
  <c r="Q2366" i="25"/>
  <c r="Q2365" i="25"/>
  <c r="Q2364" i="25"/>
  <c r="Q2363" i="25"/>
  <c r="Q2362" i="25"/>
  <c r="Q2361" i="25"/>
  <c r="Q2360" i="25"/>
  <c r="Q2359" i="25"/>
  <c r="Q2358" i="25"/>
  <c r="Q2357" i="25"/>
  <c r="Q2356" i="25"/>
  <c r="Q2355" i="25"/>
  <c r="Q2354" i="25"/>
  <c r="Q2353" i="25"/>
  <c r="Q2352" i="25"/>
  <c r="Q2351" i="25"/>
  <c r="Q2350" i="25"/>
  <c r="Q2349" i="25"/>
  <c r="Q2348" i="25"/>
  <c r="Q2347" i="25"/>
  <c r="Q2346" i="25"/>
  <c r="Q2345" i="25"/>
  <c r="Q2344" i="25"/>
  <c r="Q2343" i="25"/>
  <c r="Q2342" i="25"/>
  <c r="Q2341" i="25"/>
  <c r="Q2340" i="25"/>
  <c r="Q2339" i="25"/>
  <c r="Q2338" i="25"/>
  <c r="Q2337" i="25"/>
  <c r="Q2336" i="25"/>
  <c r="Q2335" i="25"/>
  <c r="Q2334" i="25"/>
  <c r="Q2333" i="25"/>
  <c r="Q2332" i="25"/>
  <c r="Q2331" i="25"/>
  <c r="Q2330" i="25"/>
  <c r="Q2329" i="25"/>
  <c r="Q2328" i="25"/>
  <c r="Q2327" i="25"/>
  <c r="Q2326" i="25"/>
  <c r="Q2325" i="25"/>
  <c r="Q2324" i="25"/>
  <c r="Q2323" i="25"/>
  <c r="Q2322" i="25"/>
  <c r="Q2321" i="25"/>
  <c r="Q2320" i="25"/>
  <c r="Q2319" i="25"/>
  <c r="Q2318" i="25"/>
  <c r="Q2317" i="25"/>
  <c r="Q2316" i="25"/>
  <c r="Q2315" i="25"/>
  <c r="Q2314" i="25"/>
  <c r="Q2313" i="25"/>
  <c r="Q2312" i="25"/>
  <c r="Q2311" i="25"/>
  <c r="Q2310" i="25"/>
  <c r="Q2309" i="25"/>
  <c r="Q2308" i="25"/>
  <c r="Q2307" i="25"/>
  <c r="Q2306" i="25"/>
  <c r="Q2305" i="25"/>
  <c r="Q2304" i="25"/>
  <c r="Q2303" i="25"/>
  <c r="Q2302" i="25"/>
  <c r="Q2301" i="25"/>
  <c r="Q2300" i="25"/>
  <c r="Q2299" i="25"/>
  <c r="Q2298" i="25"/>
  <c r="Q2297" i="25"/>
  <c r="Q2296" i="25"/>
  <c r="Q2295" i="25"/>
  <c r="Q2294" i="25"/>
  <c r="Q2293" i="25"/>
  <c r="Q2292" i="25"/>
  <c r="Q2291" i="25"/>
  <c r="Q2290" i="25"/>
  <c r="Q2289" i="25"/>
  <c r="Q2288" i="25"/>
  <c r="Q2287" i="25"/>
  <c r="Q2286" i="25"/>
  <c r="Q2285" i="25"/>
  <c r="Q2284" i="25"/>
  <c r="Q2283" i="25"/>
  <c r="Q2282" i="25"/>
  <c r="Q2281" i="25"/>
  <c r="Q2280" i="25"/>
  <c r="Q2279" i="25"/>
  <c r="Q2278" i="25"/>
  <c r="Q2277" i="25"/>
  <c r="Q2276" i="25"/>
  <c r="Q2275" i="25"/>
  <c r="Q2274" i="25"/>
  <c r="Q2273" i="25"/>
  <c r="Q2272" i="25"/>
  <c r="Q2271" i="25"/>
  <c r="Q2270" i="25"/>
  <c r="Q2269" i="25"/>
  <c r="T147" i="33" l="1"/>
  <c r="T146" i="33"/>
  <c r="T145" i="33"/>
  <c r="T144" i="33"/>
  <c r="T143" i="33"/>
  <c r="T140" i="33"/>
  <c r="T139" i="33"/>
  <c r="T138" i="33"/>
  <c r="T137" i="33"/>
  <c r="T136" i="33"/>
  <c r="T133" i="33"/>
  <c r="T132" i="33"/>
  <c r="T131" i="33"/>
  <c r="T130" i="33"/>
  <c r="T129" i="33"/>
  <c r="T126" i="33"/>
  <c r="T125" i="33"/>
  <c r="T124" i="33"/>
  <c r="T123" i="33"/>
  <c r="T122" i="33"/>
  <c r="T120" i="33"/>
  <c r="T112" i="33"/>
  <c r="T111" i="33"/>
  <c r="T110" i="33"/>
  <c r="T109" i="33"/>
  <c r="T108" i="33"/>
  <c r="T105" i="33"/>
  <c r="T104" i="33"/>
  <c r="T103" i="33"/>
  <c r="T102" i="33"/>
  <c r="T101" i="33"/>
  <c r="T98" i="33"/>
  <c r="T97" i="33"/>
  <c r="T96" i="33"/>
  <c r="T95" i="33"/>
  <c r="T94" i="33"/>
  <c r="T85" i="33"/>
  <c r="T70" i="33"/>
  <c r="T69" i="33"/>
  <c r="T68" i="33"/>
  <c r="T67" i="33"/>
  <c r="T66" i="33"/>
  <c r="T63" i="33"/>
  <c r="T62" i="33"/>
  <c r="T61" i="33"/>
  <c r="T60" i="33"/>
  <c r="T59" i="33"/>
  <c r="T56" i="33"/>
  <c r="T55" i="33"/>
  <c r="T54" i="33"/>
  <c r="T53" i="33"/>
  <c r="T52" i="33"/>
  <c r="T49" i="33"/>
  <c r="T48" i="33"/>
  <c r="T47" i="33"/>
  <c r="T46" i="33"/>
  <c r="T45" i="33"/>
  <c r="T42" i="33"/>
  <c r="T41" i="33"/>
  <c r="T40" i="33"/>
  <c r="T39" i="33"/>
  <c r="T38" i="33"/>
  <c r="T35" i="33"/>
  <c r="T34" i="33"/>
  <c r="T33" i="33"/>
  <c r="T32" i="33"/>
  <c r="T31" i="33"/>
  <c r="T28" i="33"/>
  <c r="T27" i="33"/>
  <c r="T26" i="33"/>
  <c r="T25" i="33"/>
  <c r="T24" i="33"/>
  <c r="T21" i="33"/>
  <c r="T20" i="33"/>
  <c r="T19" i="33"/>
  <c r="T18" i="33"/>
  <c r="T17" i="33"/>
  <c r="T14" i="33"/>
  <c r="T13" i="33"/>
  <c r="T12" i="33"/>
  <c r="T11" i="33"/>
  <c r="T10" i="33"/>
  <c r="T155" i="11"/>
  <c r="T154" i="11"/>
  <c r="T153" i="11"/>
  <c r="T152" i="11"/>
  <c r="T151" i="11"/>
  <c r="T150" i="11"/>
  <c r="T155" i="27"/>
  <c r="T154" i="27"/>
  <c r="T153" i="27"/>
  <c r="T152" i="27"/>
  <c r="T151" i="27"/>
  <c r="T150" i="27"/>
  <c r="S85" i="11"/>
  <c r="R85" i="11"/>
  <c r="Q85" i="11"/>
  <c r="P85" i="11"/>
  <c r="S84" i="11"/>
  <c r="Z84" i="11" s="1"/>
  <c r="R84" i="11"/>
  <c r="Q84" i="11"/>
  <c r="P84" i="11"/>
  <c r="O84" i="11"/>
  <c r="S83" i="11"/>
  <c r="Z83" i="11" s="1"/>
  <c r="R83" i="11"/>
  <c r="Q83" i="11"/>
  <c r="P83" i="11"/>
  <c r="O83" i="11"/>
  <c r="S82" i="11"/>
  <c r="AG82" i="11" s="1"/>
  <c r="R82" i="11"/>
  <c r="Q82" i="11"/>
  <c r="P82" i="11"/>
  <c r="O82" i="11"/>
  <c r="S81" i="11"/>
  <c r="R81" i="11"/>
  <c r="Q81" i="11"/>
  <c r="P81" i="11"/>
  <c r="O81" i="11"/>
  <c r="S80" i="11"/>
  <c r="Z80" i="11" s="1"/>
  <c r="R80" i="11"/>
  <c r="Q80" i="11"/>
  <c r="P80" i="11"/>
  <c r="S85" i="27"/>
  <c r="R85" i="27"/>
  <c r="Q85" i="27"/>
  <c r="P85" i="27"/>
  <c r="S84" i="27"/>
  <c r="Z84" i="27" s="1"/>
  <c r="R84" i="27"/>
  <c r="Q84" i="27"/>
  <c r="P84" i="27"/>
  <c r="O84" i="27"/>
  <c r="S83" i="27"/>
  <c r="AG83" i="27" s="1"/>
  <c r="R83" i="27"/>
  <c r="Q83" i="27"/>
  <c r="P83" i="27"/>
  <c r="O83" i="27"/>
  <c r="S82" i="27"/>
  <c r="R82" i="27"/>
  <c r="Q82" i="27"/>
  <c r="P82" i="27"/>
  <c r="O82" i="27"/>
  <c r="S81" i="27"/>
  <c r="R81" i="27"/>
  <c r="Q81" i="27"/>
  <c r="P81" i="27"/>
  <c r="O81" i="27"/>
  <c r="S80" i="27"/>
  <c r="Z80" i="27" s="1"/>
  <c r="R80" i="27"/>
  <c r="Q80" i="27"/>
  <c r="P80" i="27"/>
  <c r="AG147" i="33"/>
  <c r="AG146" i="33"/>
  <c r="AG145" i="33"/>
  <c r="AG144" i="33"/>
  <c r="AG143" i="33"/>
  <c r="AG148" i="33" s="1"/>
  <c r="AG140" i="33"/>
  <c r="AG139" i="33"/>
  <c r="AG138" i="33"/>
  <c r="AG137" i="33"/>
  <c r="AG136" i="33"/>
  <c r="AG141" i="33" s="1"/>
  <c r="AG133" i="33"/>
  <c r="AG132" i="33"/>
  <c r="AG131" i="33"/>
  <c r="AG130" i="33"/>
  <c r="AG129" i="33"/>
  <c r="AG134" i="33" s="1"/>
  <c r="AG126" i="33"/>
  <c r="AG125" i="33"/>
  <c r="AG124" i="33"/>
  <c r="AG123" i="33"/>
  <c r="AG122" i="33"/>
  <c r="AG127" i="33" s="1"/>
  <c r="AG119" i="33"/>
  <c r="AG118" i="33"/>
  <c r="AG117" i="33"/>
  <c r="AG116" i="33"/>
  <c r="AG115" i="33"/>
  <c r="AG120" i="33" s="1"/>
  <c r="AG112" i="33"/>
  <c r="AG111" i="33"/>
  <c r="AG110" i="33"/>
  <c r="AG109" i="33"/>
  <c r="AG108" i="33"/>
  <c r="AG113" i="33" s="1"/>
  <c r="AG105" i="33"/>
  <c r="AG104" i="33"/>
  <c r="AG103" i="33"/>
  <c r="AG102" i="33"/>
  <c r="AG101" i="33"/>
  <c r="AG106" i="33" s="1"/>
  <c r="AG98" i="33"/>
  <c r="AG97" i="33"/>
  <c r="AG96" i="33"/>
  <c r="AG95" i="33"/>
  <c r="AG94" i="33"/>
  <c r="AG99" i="33" s="1"/>
  <c r="AG84" i="33"/>
  <c r="AG83" i="33"/>
  <c r="AG82" i="33"/>
  <c r="AG81" i="33"/>
  <c r="AG80" i="33"/>
  <c r="AG85" i="33" s="1"/>
  <c r="AG77" i="33"/>
  <c r="AG76" i="33"/>
  <c r="AG75" i="33"/>
  <c r="AG74" i="33"/>
  <c r="AG73" i="33"/>
  <c r="AG70" i="33"/>
  <c r="AG69" i="33"/>
  <c r="AG68" i="33"/>
  <c r="AG67" i="33"/>
  <c r="AG66" i="33"/>
  <c r="AG71" i="33" s="1"/>
  <c r="AG63" i="33"/>
  <c r="AG62" i="33"/>
  <c r="AG61" i="33"/>
  <c r="AG60" i="33"/>
  <c r="AG59" i="33"/>
  <c r="AG64" i="33" s="1"/>
  <c r="AG56" i="33"/>
  <c r="AG55" i="33"/>
  <c r="AG54" i="33"/>
  <c r="AG53" i="33"/>
  <c r="AG52" i="33"/>
  <c r="AG57" i="33" s="1"/>
  <c r="AG49" i="33"/>
  <c r="AG48" i="33"/>
  <c r="AG47" i="33"/>
  <c r="AG46" i="33"/>
  <c r="AG45" i="33"/>
  <c r="AG50" i="33" s="1"/>
  <c r="AG42" i="33"/>
  <c r="AG41" i="33"/>
  <c r="AG40" i="33"/>
  <c r="AG39" i="33"/>
  <c r="AG38" i="33"/>
  <c r="AG43" i="33" s="1"/>
  <c r="AG35" i="33"/>
  <c r="AG34" i="33"/>
  <c r="AG33" i="33"/>
  <c r="AG32" i="33"/>
  <c r="AG31" i="33"/>
  <c r="AG36" i="33" s="1"/>
  <c r="AG28" i="33"/>
  <c r="AG27" i="33"/>
  <c r="AG26" i="33"/>
  <c r="AG25" i="33"/>
  <c r="AG24" i="33"/>
  <c r="AG29" i="33" s="1"/>
  <c r="AG21" i="33"/>
  <c r="AG20" i="33"/>
  <c r="AG19" i="33"/>
  <c r="AG18" i="33"/>
  <c r="AG17" i="33"/>
  <c r="AG22" i="33" s="1"/>
  <c r="AG14" i="33"/>
  <c r="AG13" i="33"/>
  <c r="AG12" i="33"/>
  <c r="AG11" i="33"/>
  <c r="AG10" i="33"/>
  <c r="AG15" i="33" s="1"/>
  <c r="Z148" i="33"/>
  <c r="Z147" i="33"/>
  <c r="Z146" i="33"/>
  <c r="Z145" i="33"/>
  <c r="Z144" i="33"/>
  <c r="Z143" i="33"/>
  <c r="Z141" i="33"/>
  <c r="Z140" i="33"/>
  <c r="Z139" i="33"/>
  <c r="Z138" i="33"/>
  <c r="Z137" i="33"/>
  <c r="Z136" i="33"/>
  <c r="Z134" i="33"/>
  <c r="Z133" i="33"/>
  <c r="Z132" i="33"/>
  <c r="Z131" i="33"/>
  <c r="Z130" i="33"/>
  <c r="Z129" i="33"/>
  <c r="Z127" i="33"/>
  <c r="Z126" i="33"/>
  <c r="Z125" i="33"/>
  <c r="Z124" i="33"/>
  <c r="Z123" i="33"/>
  <c r="Z122" i="33"/>
  <c r="Z120" i="33"/>
  <c r="Z119" i="33"/>
  <c r="Z118" i="33"/>
  <c r="Z117" i="33"/>
  <c r="Z116" i="33"/>
  <c r="Z115" i="33"/>
  <c r="Z113" i="33"/>
  <c r="Z112" i="33"/>
  <c r="Z111" i="33"/>
  <c r="Z110" i="33"/>
  <c r="Z109" i="33"/>
  <c r="Z108" i="33"/>
  <c r="Z106" i="33"/>
  <c r="Z105" i="33"/>
  <c r="Z104" i="33"/>
  <c r="Z103" i="33"/>
  <c r="Z102" i="33"/>
  <c r="Z101" i="33"/>
  <c r="Z99" i="33"/>
  <c r="Z98" i="33"/>
  <c r="Z97" i="33"/>
  <c r="Z96" i="33"/>
  <c r="Z95" i="33"/>
  <c r="Z94" i="33"/>
  <c r="Z85" i="33"/>
  <c r="Z84" i="33"/>
  <c r="Z83" i="33"/>
  <c r="Z82" i="33"/>
  <c r="Z81" i="33"/>
  <c r="Z80" i="33"/>
  <c r="Z78" i="33"/>
  <c r="Z77" i="33"/>
  <c r="Z76" i="33"/>
  <c r="Z75" i="33"/>
  <c r="Z74" i="33"/>
  <c r="Z73" i="33"/>
  <c r="Z71" i="33"/>
  <c r="Z70" i="33"/>
  <c r="Z69" i="33"/>
  <c r="Z68" i="33"/>
  <c r="Z67" i="33"/>
  <c r="Z66" i="33"/>
  <c r="Z64" i="33"/>
  <c r="Z63" i="33"/>
  <c r="Z62" i="33"/>
  <c r="Z61" i="33"/>
  <c r="Z60" i="33"/>
  <c r="Z59" i="33"/>
  <c r="Z57" i="33"/>
  <c r="Z56" i="33"/>
  <c r="Z55" i="33"/>
  <c r="Z54" i="33"/>
  <c r="Z53" i="33"/>
  <c r="Z52" i="33"/>
  <c r="Z50" i="33"/>
  <c r="Z49" i="33"/>
  <c r="Z48" i="33"/>
  <c r="Z47" i="33"/>
  <c r="Z46" i="33"/>
  <c r="Z45" i="33"/>
  <c r="Z43" i="33"/>
  <c r="Z42" i="33"/>
  <c r="Z41" i="33"/>
  <c r="Z40" i="33"/>
  <c r="Z39" i="33"/>
  <c r="Z38" i="33"/>
  <c r="Z36" i="33"/>
  <c r="Z35" i="33"/>
  <c r="Z34" i="33"/>
  <c r="Z33" i="33"/>
  <c r="Z32" i="33"/>
  <c r="Z31" i="33"/>
  <c r="Z29" i="33"/>
  <c r="Z28" i="33"/>
  <c r="Z27" i="33"/>
  <c r="Z26" i="33"/>
  <c r="Z25" i="33"/>
  <c r="Z24" i="33"/>
  <c r="Z22" i="33"/>
  <c r="Z21" i="33"/>
  <c r="Z20" i="33"/>
  <c r="Z19" i="33"/>
  <c r="Z18" i="33"/>
  <c r="Z17" i="33"/>
  <c r="Z15" i="33"/>
  <c r="Z14" i="33"/>
  <c r="Z13" i="33"/>
  <c r="Z12" i="33"/>
  <c r="Z11" i="33"/>
  <c r="Z10" i="33"/>
  <c r="S120" i="11"/>
  <c r="R120" i="11"/>
  <c r="Q120" i="11"/>
  <c r="P120" i="11"/>
  <c r="S119" i="11"/>
  <c r="AG119" i="11" s="1"/>
  <c r="R119" i="11"/>
  <c r="Q119" i="11"/>
  <c r="P119" i="11"/>
  <c r="O119" i="11"/>
  <c r="S118" i="11"/>
  <c r="R118" i="11"/>
  <c r="Q118" i="11"/>
  <c r="P118" i="11"/>
  <c r="O118" i="11"/>
  <c r="S117" i="11"/>
  <c r="AG117" i="11" s="1"/>
  <c r="R117" i="11"/>
  <c r="Q117" i="11"/>
  <c r="P117" i="11"/>
  <c r="O117" i="11"/>
  <c r="S116" i="11"/>
  <c r="R116" i="11"/>
  <c r="Q116" i="11"/>
  <c r="P116" i="11"/>
  <c r="O116" i="11"/>
  <c r="S115" i="11"/>
  <c r="AG115" i="11" s="1"/>
  <c r="R115" i="11"/>
  <c r="Q115" i="11"/>
  <c r="P115" i="11"/>
  <c r="S119" i="27"/>
  <c r="R119" i="27"/>
  <c r="Q119" i="27"/>
  <c r="P119" i="27"/>
  <c r="S118" i="27"/>
  <c r="R118" i="27"/>
  <c r="Q118" i="27"/>
  <c r="P118" i="27"/>
  <c r="S117" i="27"/>
  <c r="R117" i="27"/>
  <c r="R120" i="27" s="1"/>
  <c r="Q117" i="27"/>
  <c r="P117" i="27"/>
  <c r="S116" i="27"/>
  <c r="AG116" i="27" s="1"/>
  <c r="R116" i="27"/>
  <c r="Q116" i="27"/>
  <c r="P116" i="27"/>
  <c r="S115" i="27"/>
  <c r="AG115" i="27" s="1"/>
  <c r="R115" i="27"/>
  <c r="Q115" i="27"/>
  <c r="P115" i="27"/>
  <c r="S120" i="27"/>
  <c r="Q120" i="27"/>
  <c r="P120" i="27"/>
  <c r="AG119" i="27"/>
  <c r="AG118" i="27"/>
  <c r="S113" i="27"/>
  <c r="Z113" i="27" s="1"/>
  <c r="S106" i="27"/>
  <c r="S99" i="27"/>
  <c r="S113" i="11"/>
  <c r="Z113" i="11" s="1"/>
  <c r="S106" i="11"/>
  <c r="Z106" i="11" s="1"/>
  <c r="S99" i="11"/>
  <c r="Z148" i="11"/>
  <c r="Z147" i="11"/>
  <c r="Z146" i="11"/>
  <c r="Z145" i="11"/>
  <c r="Z144" i="11"/>
  <c r="Z143" i="11"/>
  <c r="Z141" i="11"/>
  <c r="Z140" i="11"/>
  <c r="Z139" i="11"/>
  <c r="Z138" i="11"/>
  <c r="Z137" i="11"/>
  <c r="Z136" i="11"/>
  <c r="Z134" i="11"/>
  <c r="Z133" i="11"/>
  <c r="Z132" i="11"/>
  <c r="Z131" i="11"/>
  <c r="Z130" i="11"/>
  <c r="Z129" i="11"/>
  <c r="Z127" i="11"/>
  <c r="Z126" i="11"/>
  <c r="Z125" i="11"/>
  <c r="Z124" i="11"/>
  <c r="Z123" i="11"/>
  <c r="Z122" i="11"/>
  <c r="Z120" i="11"/>
  <c r="Z119" i="11"/>
  <c r="Z118" i="11"/>
  <c r="Z117" i="11"/>
  <c r="Z116" i="11"/>
  <c r="Z115" i="11"/>
  <c r="Z112" i="11"/>
  <c r="Z111" i="11"/>
  <c r="Z110" i="11"/>
  <c r="Z109" i="11"/>
  <c r="Z108" i="11"/>
  <c r="Z105" i="11"/>
  <c r="Z104" i="11"/>
  <c r="Z103" i="11"/>
  <c r="Z102" i="11"/>
  <c r="Z101" i="11"/>
  <c r="Z99" i="11"/>
  <c r="Z98" i="11"/>
  <c r="Z97" i="11"/>
  <c r="Z96" i="11"/>
  <c r="Z95" i="11"/>
  <c r="Z94" i="11"/>
  <c r="Z85" i="11"/>
  <c r="Z81" i="11"/>
  <c r="Z78" i="11"/>
  <c r="Z77" i="11"/>
  <c r="Z76" i="11"/>
  <c r="Z75" i="11"/>
  <c r="Z74" i="11"/>
  <c r="Z73" i="11"/>
  <c r="Z71" i="11"/>
  <c r="Z70" i="11"/>
  <c r="Z69" i="11"/>
  <c r="Z68" i="11"/>
  <c r="Z67" i="11"/>
  <c r="Z66" i="11"/>
  <c r="Z64" i="11"/>
  <c r="Z63" i="11"/>
  <c r="Z62" i="11"/>
  <c r="Z61" i="11"/>
  <c r="Z60" i="11"/>
  <c r="Z59" i="11"/>
  <c r="Z57" i="11"/>
  <c r="Z56" i="11"/>
  <c r="Z55" i="11"/>
  <c r="Z54" i="11"/>
  <c r="Z53" i="11"/>
  <c r="Z52" i="11"/>
  <c r="Z50" i="11"/>
  <c r="Z49" i="11"/>
  <c r="Z48" i="11"/>
  <c r="Z47" i="11"/>
  <c r="Z46" i="11"/>
  <c r="Z45" i="11"/>
  <c r="Z43" i="11"/>
  <c r="Z42" i="11"/>
  <c r="Z41" i="11"/>
  <c r="Z40" i="11"/>
  <c r="Z39" i="11"/>
  <c r="Z38" i="11"/>
  <c r="Z36" i="11"/>
  <c r="Z35" i="11"/>
  <c r="Z34" i="11"/>
  <c r="Z33" i="11"/>
  <c r="Z32" i="11"/>
  <c r="Z31" i="11"/>
  <c r="Z29" i="11"/>
  <c r="Z28" i="11"/>
  <c r="Z27" i="11"/>
  <c r="Z26" i="11"/>
  <c r="Z25" i="11"/>
  <c r="Z24" i="11"/>
  <c r="Z22" i="11"/>
  <c r="Z21" i="11"/>
  <c r="Z20" i="11"/>
  <c r="Z19" i="11"/>
  <c r="Z18" i="11"/>
  <c r="Z17" i="11"/>
  <c r="Z15" i="11"/>
  <c r="Z14" i="11"/>
  <c r="Z13" i="11"/>
  <c r="Z12" i="11"/>
  <c r="Z11" i="11"/>
  <c r="Z10" i="11"/>
  <c r="AG147" i="11"/>
  <c r="AG146" i="11"/>
  <c r="AG145" i="11"/>
  <c r="AG144" i="11"/>
  <c r="AG143" i="11"/>
  <c r="AG140" i="11"/>
  <c r="AG139" i="11"/>
  <c r="AG138" i="11"/>
  <c r="AG137" i="11"/>
  <c r="AG136" i="11"/>
  <c r="AG141" i="11" s="1"/>
  <c r="AG133" i="11"/>
  <c r="AG132" i="11"/>
  <c r="AG131" i="11"/>
  <c r="AG130" i="11"/>
  <c r="AG134" i="11" s="1"/>
  <c r="AG129" i="11"/>
  <c r="AG126" i="11"/>
  <c r="AG125" i="11"/>
  <c r="AG124" i="11"/>
  <c r="AG123" i="11"/>
  <c r="AG122" i="11"/>
  <c r="AG118" i="11"/>
  <c r="AG116" i="11"/>
  <c r="AG112" i="11"/>
  <c r="AG111" i="11"/>
  <c r="AG110" i="11"/>
  <c r="AG109" i="11"/>
  <c r="AG108" i="11"/>
  <c r="AG105" i="11"/>
  <c r="AG104" i="11"/>
  <c r="AG103" i="11"/>
  <c r="AG102" i="11"/>
  <c r="AG101" i="11"/>
  <c r="AG98" i="11"/>
  <c r="AG97" i="11"/>
  <c r="AG96" i="11"/>
  <c r="AG95" i="11"/>
  <c r="AG94" i="11"/>
  <c r="AG84" i="11"/>
  <c r="AG83" i="11"/>
  <c r="AG81" i="11"/>
  <c r="AG80" i="11"/>
  <c r="AG77" i="11"/>
  <c r="AG76" i="11"/>
  <c r="AG75" i="11"/>
  <c r="AG74" i="11"/>
  <c r="AG73" i="11"/>
  <c r="AG78" i="11" s="1"/>
  <c r="AG70" i="11"/>
  <c r="AG69" i="11"/>
  <c r="AG68" i="11"/>
  <c r="AG67" i="11"/>
  <c r="AG66" i="11"/>
  <c r="AG63" i="11"/>
  <c r="AG62" i="11"/>
  <c r="AG61" i="11"/>
  <c r="AG60" i="11"/>
  <c r="AG59" i="11"/>
  <c r="AG56" i="11"/>
  <c r="AG55" i="11"/>
  <c r="AG54" i="11"/>
  <c r="AG53" i="11"/>
  <c r="AG52" i="11"/>
  <c r="AG57" i="11" s="1"/>
  <c r="AG49" i="11"/>
  <c r="AG48" i="11"/>
  <c r="AG47" i="11"/>
  <c r="AG46" i="11"/>
  <c r="AG50" i="11" s="1"/>
  <c r="AG45" i="11"/>
  <c r="AG42" i="11"/>
  <c r="AG41" i="11"/>
  <c r="AG40" i="11"/>
  <c r="AG39" i="11"/>
  <c r="AG38" i="11"/>
  <c r="AG35" i="11"/>
  <c r="AG34" i="11"/>
  <c r="AG33" i="11"/>
  <c r="AG32" i="11"/>
  <c r="AG31" i="11"/>
  <c r="AG36" i="11" s="1"/>
  <c r="AG28" i="11"/>
  <c r="AG27" i="11"/>
  <c r="AG26" i="11"/>
  <c r="AG25" i="11"/>
  <c r="AG29" i="11" s="1"/>
  <c r="AG24" i="11"/>
  <c r="AG21" i="11"/>
  <c r="AG20" i="11"/>
  <c r="AG19" i="11"/>
  <c r="AG18" i="11"/>
  <c r="AG17" i="11"/>
  <c r="AG14" i="11"/>
  <c r="AG13" i="11"/>
  <c r="AG12" i="11"/>
  <c r="AG11" i="11"/>
  <c r="AG10" i="11"/>
  <c r="AG147" i="27"/>
  <c r="AG146" i="27"/>
  <c r="AG145" i="27"/>
  <c r="AG144" i="27"/>
  <c r="AG143" i="27"/>
  <c r="AG148" i="27" s="1"/>
  <c r="AG140" i="27"/>
  <c r="AG139" i="27"/>
  <c r="AG138" i="27"/>
  <c r="AG137" i="27"/>
  <c r="AG136" i="27"/>
  <c r="AG141" i="27" s="1"/>
  <c r="AG133" i="27"/>
  <c r="AG132" i="27"/>
  <c r="AG131" i="27"/>
  <c r="AG130" i="27"/>
  <c r="AG129" i="27"/>
  <c r="AG134" i="27" s="1"/>
  <c r="AG126" i="27"/>
  <c r="AG125" i="27"/>
  <c r="AG124" i="27"/>
  <c r="AG123" i="27"/>
  <c r="AG122" i="27"/>
  <c r="AG127" i="27" s="1"/>
  <c r="AG117" i="27"/>
  <c r="AG112" i="27"/>
  <c r="AG111" i="27"/>
  <c r="AG110" i="27"/>
  <c r="AG109" i="27"/>
  <c r="AG108" i="27"/>
  <c r="AG105" i="27"/>
  <c r="AG104" i="27"/>
  <c r="AG103" i="27"/>
  <c r="AG102" i="27"/>
  <c r="AG101" i="27"/>
  <c r="AG98" i="27"/>
  <c r="AG97" i="27"/>
  <c r="AG96" i="27"/>
  <c r="AG95" i="27"/>
  <c r="AG94" i="27"/>
  <c r="AG84" i="27"/>
  <c r="AG82" i="27"/>
  <c r="AG81" i="27"/>
  <c r="AG80" i="27"/>
  <c r="AG77" i="27"/>
  <c r="AG76" i="27"/>
  <c r="AG75" i="27"/>
  <c r="AG74" i="27"/>
  <c r="AG73" i="27"/>
  <c r="AG78" i="27" s="1"/>
  <c r="AG70" i="27"/>
  <c r="AG69" i="27"/>
  <c r="AG68" i="27"/>
  <c r="AG67" i="27"/>
  <c r="AG66" i="27"/>
  <c r="AG71" i="27" s="1"/>
  <c r="AG63" i="27"/>
  <c r="AG62" i="27"/>
  <c r="AG61" i="27"/>
  <c r="AG60" i="27"/>
  <c r="AG59" i="27"/>
  <c r="AG64" i="27" s="1"/>
  <c r="AG56" i="27"/>
  <c r="AG55" i="27"/>
  <c r="AG54" i="27"/>
  <c r="AG53" i="27"/>
  <c r="AG52" i="27"/>
  <c r="AG57" i="27" s="1"/>
  <c r="AG49" i="27"/>
  <c r="AG48" i="27"/>
  <c r="AG47" i="27"/>
  <c r="AG46" i="27"/>
  <c r="AG45" i="27"/>
  <c r="AG50" i="27" s="1"/>
  <c r="AG42" i="27"/>
  <c r="AG41" i="27"/>
  <c r="AG40" i="27"/>
  <c r="AG39" i="27"/>
  <c r="AG38" i="27"/>
  <c r="AG43" i="27" s="1"/>
  <c r="AG35" i="27"/>
  <c r="AG34" i="27"/>
  <c r="AG33" i="27"/>
  <c r="AG32" i="27"/>
  <c r="AG31" i="27"/>
  <c r="AG36" i="27" s="1"/>
  <c r="AG28" i="27"/>
  <c r="AG27" i="27"/>
  <c r="AG26" i="27"/>
  <c r="AG25" i="27"/>
  <c r="AG24" i="27"/>
  <c r="AG29" i="27" s="1"/>
  <c r="AG21" i="27"/>
  <c r="AG20" i="27"/>
  <c r="AG19" i="27"/>
  <c r="AG18" i="27"/>
  <c r="AG17" i="27"/>
  <c r="AG22" i="27" s="1"/>
  <c r="AG14" i="27"/>
  <c r="AG13" i="27"/>
  <c r="AG12" i="27"/>
  <c r="AG11" i="27"/>
  <c r="AG10" i="27"/>
  <c r="AG15" i="27" s="1"/>
  <c r="Z148" i="27"/>
  <c r="Z147" i="27"/>
  <c r="Z146" i="27"/>
  <c r="Z145" i="27"/>
  <c r="Z144" i="27"/>
  <c r="Z143" i="27"/>
  <c r="Z141" i="27"/>
  <c r="Z140" i="27"/>
  <c r="Z139" i="27"/>
  <c r="Z138" i="27"/>
  <c r="Z137" i="27"/>
  <c r="Z136" i="27"/>
  <c r="Z134" i="27"/>
  <c r="Z133" i="27"/>
  <c r="Z132" i="27"/>
  <c r="Z131" i="27"/>
  <c r="Z130" i="27"/>
  <c r="Z129" i="27"/>
  <c r="Z127" i="27"/>
  <c r="Z126" i="27"/>
  <c r="Z125" i="27"/>
  <c r="Z124" i="27"/>
  <c r="Z123" i="27"/>
  <c r="Z122" i="27"/>
  <c r="Z117" i="27"/>
  <c r="Z112" i="27"/>
  <c r="Z111" i="27"/>
  <c r="Z110" i="27"/>
  <c r="Z109" i="27"/>
  <c r="Z108" i="27"/>
  <c r="Z106" i="27"/>
  <c r="Z105" i="27"/>
  <c r="Z104" i="27"/>
  <c r="Z103" i="27"/>
  <c r="Z102" i="27"/>
  <c r="Z101" i="27"/>
  <c r="Z99" i="27"/>
  <c r="Z98" i="27"/>
  <c r="Z97" i="27"/>
  <c r="Z96" i="27"/>
  <c r="Z95" i="27"/>
  <c r="Z94" i="27"/>
  <c r="Z85" i="27"/>
  <c r="Z82" i="27"/>
  <c r="Z81" i="27"/>
  <c r="Z78" i="27"/>
  <c r="Z77" i="27"/>
  <c r="Z76" i="27"/>
  <c r="Z75" i="27"/>
  <c r="Z74" i="27"/>
  <c r="Z73" i="27"/>
  <c r="Z71" i="27"/>
  <c r="Z70" i="27"/>
  <c r="Z69" i="27"/>
  <c r="Z68" i="27"/>
  <c r="Z67" i="27"/>
  <c r="Z66" i="27"/>
  <c r="Z64" i="27"/>
  <c r="Z63" i="27"/>
  <c r="Z62" i="27"/>
  <c r="Z61" i="27"/>
  <c r="Z60" i="27"/>
  <c r="Z59" i="27"/>
  <c r="Z57" i="27"/>
  <c r="Z56" i="27"/>
  <c r="Z55" i="27"/>
  <c r="Z54" i="27"/>
  <c r="Z53" i="27"/>
  <c r="Z52" i="27"/>
  <c r="Z50" i="27"/>
  <c r="Z49" i="27"/>
  <c r="Z48" i="27"/>
  <c r="Z47" i="27"/>
  <c r="Z46" i="27"/>
  <c r="Z45" i="27"/>
  <c r="Z43" i="27"/>
  <c r="Z42" i="27"/>
  <c r="Z41" i="27"/>
  <c r="Z40" i="27"/>
  <c r="Z39" i="27"/>
  <c r="Z38" i="27"/>
  <c r="Z36" i="27"/>
  <c r="Z35" i="27"/>
  <c r="Z34" i="27"/>
  <c r="Z33" i="27"/>
  <c r="Z32" i="27"/>
  <c r="Z31" i="27"/>
  <c r="Z29" i="27"/>
  <c r="Z28" i="27"/>
  <c r="Z27" i="27"/>
  <c r="Z26" i="27"/>
  <c r="Z25" i="27"/>
  <c r="Z24" i="27"/>
  <c r="Z22" i="27"/>
  <c r="Z21" i="27"/>
  <c r="Z20" i="27"/>
  <c r="Z19" i="27"/>
  <c r="Z18" i="27"/>
  <c r="Z17" i="27"/>
  <c r="Z15" i="27"/>
  <c r="Z14" i="27"/>
  <c r="Z13" i="27"/>
  <c r="Z12" i="27"/>
  <c r="Z11" i="27"/>
  <c r="Z10" i="27"/>
  <c r="AH155" i="27" l="1"/>
  <c r="AA155" i="27"/>
  <c r="AH153" i="27"/>
  <c r="AA153" i="27"/>
  <c r="AA154" i="27"/>
  <c r="AH154" i="27"/>
  <c r="AH152" i="27"/>
  <c r="AA152" i="27"/>
  <c r="AA150" i="27"/>
  <c r="AH150" i="27"/>
  <c r="AH151" i="27"/>
  <c r="AA151" i="27"/>
  <c r="AA110" i="33"/>
  <c r="AH110" i="33"/>
  <c r="AA112" i="33"/>
  <c r="AH112" i="33"/>
  <c r="AH111" i="33"/>
  <c r="AA111" i="33"/>
  <c r="AA108" i="33"/>
  <c r="AH108" i="33"/>
  <c r="AA109" i="33"/>
  <c r="AH109" i="33"/>
  <c r="AA101" i="33"/>
  <c r="AH101" i="33"/>
  <c r="AA105" i="33"/>
  <c r="AH105" i="33"/>
  <c r="AH104" i="33"/>
  <c r="AA104" i="33"/>
  <c r="AH102" i="33"/>
  <c r="AA102" i="33"/>
  <c r="AH103" i="33"/>
  <c r="AA103" i="33"/>
  <c r="AH155" i="11"/>
  <c r="AA155" i="11"/>
  <c r="AA95" i="33"/>
  <c r="AH95" i="33"/>
  <c r="AH150" i="11"/>
  <c r="AA150" i="11"/>
  <c r="AA154" i="11"/>
  <c r="AH154" i="11"/>
  <c r="AH94" i="33"/>
  <c r="AA94" i="33"/>
  <c r="AH98" i="33"/>
  <c r="AA98" i="33"/>
  <c r="AA151" i="11"/>
  <c r="AH151" i="11"/>
  <c r="AA152" i="11"/>
  <c r="AH152" i="11"/>
  <c r="AH96" i="33"/>
  <c r="AA96" i="33"/>
  <c r="AH153" i="11"/>
  <c r="AA153" i="11"/>
  <c r="AH97" i="33"/>
  <c r="AA97" i="33"/>
  <c r="T50" i="33"/>
  <c r="T154" i="33"/>
  <c r="T29" i="33"/>
  <c r="T43" i="33"/>
  <c r="T36" i="33"/>
  <c r="T57" i="33"/>
  <c r="T99" i="33"/>
  <c r="AA99" i="33" s="1"/>
  <c r="T106" i="33"/>
  <c r="AA106" i="33" s="1"/>
  <c r="T127" i="33"/>
  <c r="T15" i="33"/>
  <c r="T64" i="33"/>
  <c r="T150" i="33"/>
  <c r="T152" i="33"/>
  <c r="T141" i="33"/>
  <c r="T22" i="33"/>
  <c r="T151" i="33"/>
  <c r="T153" i="33"/>
  <c r="T113" i="33"/>
  <c r="AA113" i="33" s="1"/>
  <c r="AG78" i="33"/>
  <c r="T71" i="33"/>
  <c r="Z82" i="11"/>
  <c r="AG85" i="27"/>
  <c r="Z83" i="27"/>
  <c r="Z116" i="27"/>
  <c r="AG120" i="27"/>
  <c r="Z120" i="27"/>
  <c r="Z118" i="27"/>
  <c r="Z115" i="27"/>
  <c r="Z119" i="27"/>
  <c r="AG113" i="27"/>
  <c r="AG106" i="27"/>
  <c r="AG99" i="27"/>
  <c r="AG106" i="11"/>
  <c r="AG113" i="11"/>
  <c r="AG43" i="11"/>
  <c r="AG64" i="11"/>
  <c r="AG71" i="11"/>
  <c r="AG85" i="11"/>
  <c r="AG120" i="11"/>
  <c r="AG148" i="11"/>
  <c r="AG15" i="11"/>
  <c r="AG22" i="11"/>
  <c r="AG99" i="11"/>
  <c r="AG127" i="11"/>
  <c r="AF147" i="33"/>
  <c r="AF146" i="33"/>
  <c r="AF145" i="33"/>
  <c r="AF144" i="33"/>
  <c r="AF143" i="33"/>
  <c r="AF148" i="33" s="1"/>
  <c r="AF140" i="33"/>
  <c r="AF139" i="33"/>
  <c r="AF138" i="33"/>
  <c r="AF137" i="33"/>
  <c r="AF136" i="33"/>
  <c r="AF141" i="33" s="1"/>
  <c r="AF133" i="33"/>
  <c r="AF132" i="33"/>
  <c r="AF131" i="33"/>
  <c r="AF130" i="33"/>
  <c r="AF134" i="33" s="1"/>
  <c r="AF129" i="33"/>
  <c r="AF126" i="33"/>
  <c r="AF125" i="33"/>
  <c r="AF124" i="33"/>
  <c r="AF123" i="33"/>
  <c r="AF122" i="33"/>
  <c r="AF127" i="33" s="1"/>
  <c r="AF119" i="33"/>
  <c r="AF118" i="33"/>
  <c r="AF117" i="33"/>
  <c r="AF116" i="33"/>
  <c r="AF115" i="33"/>
  <c r="AF120" i="33" s="1"/>
  <c r="AF112" i="33"/>
  <c r="AF111" i="33"/>
  <c r="AF110" i="33"/>
  <c r="AF109" i="33"/>
  <c r="AF108" i="33"/>
  <c r="AF113" i="33" s="1"/>
  <c r="AF105" i="33"/>
  <c r="AF104" i="33"/>
  <c r="AF103" i="33"/>
  <c r="AF102" i="33"/>
  <c r="AF101" i="33"/>
  <c r="AF106" i="33" s="1"/>
  <c r="AF98" i="33"/>
  <c r="AF97" i="33"/>
  <c r="AF96" i="33"/>
  <c r="AF95" i="33"/>
  <c r="AF94" i="33"/>
  <c r="AF99" i="33" s="1"/>
  <c r="AF84" i="33"/>
  <c r="AF83" i="33"/>
  <c r="AF82" i="33"/>
  <c r="AF81" i="33"/>
  <c r="AF80" i="33"/>
  <c r="AF85" i="33" s="1"/>
  <c r="AF77" i="33"/>
  <c r="AF76" i="33"/>
  <c r="AF75" i="33"/>
  <c r="AF74" i="33"/>
  <c r="AF73" i="33"/>
  <c r="AF78" i="33" s="1"/>
  <c r="AF63" i="33"/>
  <c r="AF62" i="33"/>
  <c r="AF61" i="33"/>
  <c r="AF60" i="33"/>
  <c r="AF59" i="33"/>
  <c r="AF64" i="33" s="1"/>
  <c r="AF56" i="33"/>
  <c r="AF55" i="33"/>
  <c r="AF54" i="33"/>
  <c r="AF53" i="33"/>
  <c r="AF52" i="33"/>
  <c r="AF57" i="33" s="1"/>
  <c r="AF49" i="33"/>
  <c r="AF48" i="33"/>
  <c r="AF47" i="33"/>
  <c r="AF46" i="33"/>
  <c r="AF45" i="33"/>
  <c r="AF50" i="33" s="1"/>
  <c r="AF42" i="33"/>
  <c r="AF41" i="33"/>
  <c r="AF40" i="33"/>
  <c r="AF39" i="33"/>
  <c r="AF38" i="33"/>
  <c r="AF43" i="33" s="1"/>
  <c r="AF35" i="33"/>
  <c r="AF34" i="33"/>
  <c r="AF33" i="33"/>
  <c r="AF32" i="33"/>
  <c r="AF31" i="33"/>
  <c r="AF36" i="33" s="1"/>
  <c r="AF28" i="33"/>
  <c r="AF27" i="33"/>
  <c r="AF26" i="33"/>
  <c r="AF25" i="33"/>
  <c r="AF24" i="33"/>
  <c r="AF29" i="33" s="1"/>
  <c r="AF21" i="33"/>
  <c r="AF20" i="33"/>
  <c r="AF19" i="33"/>
  <c r="AF18" i="33"/>
  <c r="AF17" i="33"/>
  <c r="AF22" i="33" s="1"/>
  <c r="AF14" i="33"/>
  <c r="AF13" i="33"/>
  <c r="AF12" i="33"/>
  <c r="AF11" i="33"/>
  <c r="AF10" i="33"/>
  <c r="AF15" i="33" s="1"/>
  <c r="T155" i="33" l="1"/>
  <c r="AH113" i="33"/>
  <c r="AH106" i="33"/>
  <c r="AA155" i="33"/>
  <c r="AH155" i="33"/>
  <c r="AH150" i="33"/>
  <c r="AA150" i="33"/>
  <c r="AH154" i="33"/>
  <c r="AA154" i="33"/>
  <c r="AA151" i="33"/>
  <c r="AH151" i="33"/>
  <c r="AH99" i="33"/>
  <c r="AA153" i="33"/>
  <c r="AH153" i="33"/>
  <c r="AA152" i="33"/>
  <c r="AH152" i="33"/>
  <c r="R77" i="33"/>
  <c r="R76" i="33"/>
  <c r="R75" i="33"/>
  <c r="R74" i="33"/>
  <c r="R73" i="33"/>
  <c r="P78" i="27"/>
  <c r="Q78" i="27"/>
  <c r="R78" i="27"/>
  <c r="R78" i="11"/>
  <c r="Q2268" i="25"/>
  <c r="Q2267" i="25"/>
  <c r="Q2266" i="25"/>
  <c r="Q2265" i="25"/>
  <c r="Q2264" i="25"/>
  <c r="Q2263" i="25"/>
  <c r="Q2262" i="25"/>
  <c r="Q2261" i="25"/>
  <c r="Q2260" i="25"/>
  <c r="Q2259" i="25"/>
  <c r="Q2258" i="25"/>
  <c r="Q2257" i="25"/>
  <c r="Q2256" i="25"/>
  <c r="Q2255" i="25"/>
  <c r="Q2254" i="25"/>
  <c r="Q2253" i="25"/>
  <c r="Q2252" i="25"/>
  <c r="Q2251" i="25"/>
  <c r="Q2250" i="25"/>
  <c r="Q2249" i="25"/>
  <c r="Q2248" i="25"/>
  <c r="Q2247" i="25"/>
  <c r="Q2246" i="25"/>
  <c r="Q2245" i="25"/>
  <c r="Q2244" i="25"/>
  <c r="Q2243" i="25"/>
  <c r="Q2242" i="25"/>
  <c r="Q2241" i="25"/>
  <c r="Q2240" i="25"/>
  <c r="Q2239" i="25"/>
  <c r="Q2238" i="25"/>
  <c r="Q2237" i="25"/>
  <c r="Q2236" i="25"/>
  <c r="Q2235" i="25"/>
  <c r="Q2234" i="25"/>
  <c r="Q2233" i="25"/>
  <c r="Q2232" i="25"/>
  <c r="Q2231" i="25"/>
  <c r="Q2230" i="25"/>
  <c r="Q2229" i="25"/>
  <c r="Q2228" i="25"/>
  <c r="Q2227" i="25"/>
  <c r="Q2226" i="25"/>
  <c r="Q2225" i="25"/>
  <c r="Q2224" i="25"/>
  <c r="Q2223" i="25"/>
  <c r="Q2222" i="25"/>
  <c r="Q2221" i="25"/>
  <c r="Q2220" i="25"/>
  <c r="Q2219" i="25"/>
  <c r="Q2218" i="25"/>
  <c r="Q2217" i="25"/>
  <c r="Q2216" i="25"/>
  <c r="Q2215" i="25"/>
  <c r="Q2214" i="25"/>
  <c r="Q2213" i="25"/>
  <c r="Q2212" i="25"/>
  <c r="Q2211" i="25"/>
  <c r="Q2210" i="25"/>
  <c r="Q2209" i="25"/>
  <c r="Q2208" i="25"/>
  <c r="Q2207" i="25"/>
  <c r="Q2206" i="25"/>
  <c r="Q2205" i="25"/>
  <c r="Q2204" i="25"/>
  <c r="Q2203" i="25"/>
  <c r="Q2202" i="25"/>
  <c r="Q2201" i="25"/>
  <c r="Q2200" i="25"/>
  <c r="Q2199" i="25"/>
  <c r="Q2198" i="25"/>
  <c r="Q2197" i="25"/>
  <c r="Q2196" i="25"/>
  <c r="Q2195" i="25"/>
  <c r="Q2194" i="25"/>
  <c r="Q2193" i="25"/>
  <c r="Q2192" i="25"/>
  <c r="Q2191" i="25"/>
  <c r="Q2190" i="25"/>
  <c r="Q2189" i="25"/>
  <c r="Q2188" i="25"/>
  <c r="Q2187" i="25"/>
  <c r="Q2186" i="25"/>
  <c r="Q2185" i="25"/>
  <c r="Q2184" i="25"/>
  <c r="Q2183" i="25"/>
  <c r="Q2182" i="25"/>
  <c r="Q2181" i="25"/>
  <c r="Q2180" i="25"/>
  <c r="Q2179" i="25"/>
  <c r="Q2178" i="25"/>
  <c r="Q2177" i="25"/>
  <c r="Q2176" i="25"/>
  <c r="Q2175" i="25"/>
  <c r="Q2174" i="25"/>
  <c r="Q2173" i="25"/>
  <c r="Q2172" i="25"/>
  <c r="Q2171" i="25"/>
  <c r="Q2170" i="25"/>
  <c r="Q2169" i="25"/>
  <c r="Q2168" i="25"/>
  <c r="Q2167" i="25"/>
  <c r="Q2166" i="25"/>
  <c r="Q2165" i="25"/>
  <c r="Q2164" i="25"/>
  <c r="Q2163" i="25"/>
  <c r="Q2162" i="25"/>
  <c r="Q2161" i="25"/>
  <c r="Q2160" i="25"/>
  <c r="Q2159" i="25"/>
  <c r="Q2158" i="25"/>
  <c r="Q2157" i="25"/>
  <c r="Q2156" i="25"/>
  <c r="Q2155" i="25"/>
  <c r="Q2154" i="25"/>
  <c r="Q2153" i="25"/>
  <c r="Q2152" i="25"/>
  <c r="Q2151" i="25"/>
  <c r="Q2150" i="25"/>
  <c r="Q2149" i="25"/>
  <c r="Q2148" i="25"/>
  <c r="Q2147" i="25"/>
  <c r="Q2146" i="25"/>
  <c r="Q2145" i="25"/>
  <c r="Q2144" i="25"/>
  <c r="R78" i="33" l="1"/>
  <c r="S147" i="33"/>
  <c r="S146" i="33"/>
  <c r="S145" i="33"/>
  <c r="S144" i="33"/>
  <c r="S143" i="33"/>
  <c r="S140" i="33"/>
  <c r="S139" i="33"/>
  <c r="S138" i="33"/>
  <c r="S137" i="33"/>
  <c r="S136" i="33"/>
  <c r="S133" i="33"/>
  <c r="S132" i="33"/>
  <c r="S131" i="33"/>
  <c r="S130" i="33"/>
  <c r="S129" i="33"/>
  <c r="S126" i="33"/>
  <c r="S125" i="33"/>
  <c r="S124" i="33"/>
  <c r="S123" i="33"/>
  <c r="S122" i="33"/>
  <c r="S120" i="33"/>
  <c r="S112" i="33"/>
  <c r="S111" i="33"/>
  <c r="S110" i="33"/>
  <c r="S109" i="33"/>
  <c r="S108" i="33"/>
  <c r="S105" i="33"/>
  <c r="S104" i="33"/>
  <c r="S103" i="33"/>
  <c r="S102" i="33"/>
  <c r="S101" i="33"/>
  <c r="S98" i="33"/>
  <c r="S97" i="33"/>
  <c r="S96" i="33"/>
  <c r="S95" i="33"/>
  <c r="S94" i="33"/>
  <c r="S85" i="33"/>
  <c r="S70" i="33"/>
  <c r="S69" i="33"/>
  <c r="S68" i="33"/>
  <c r="S67" i="33"/>
  <c r="S66" i="33"/>
  <c r="S63" i="33"/>
  <c r="S62" i="33"/>
  <c r="S61" i="33"/>
  <c r="S60" i="33"/>
  <c r="S59" i="33"/>
  <c r="S56" i="33"/>
  <c r="S55" i="33"/>
  <c r="S54" i="33"/>
  <c r="S53" i="33"/>
  <c r="S52" i="33"/>
  <c r="S49" i="33"/>
  <c r="S48" i="33"/>
  <c r="S47" i="33"/>
  <c r="S46" i="33"/>
  <c r="S45" i="33"/>
  <c r="S42" i="33"/>
  <c r="S41" i="33"/>
  <c r="S40" i="33"/>
  <c r="S39" i="33"/>
  <c r="S38" i="33"/>
  <c r="S35" i="33"/>
  <c r="S34" i="33"/>
  <c r="S33" i="33"/>
  <c r="S32" i="33"/>
  <c r="S31" i="33"/>
  <c r="S28" i="33"/>
  <c r="S27" i="33"/>
  <c r="S26" i="33"/>
  <c r="S25" i="33"/>
  <c r="S24" i="33"/>
  <c r="S21" i="33"/>
  <c r="S20" i="33"/>
  <c r="S19" i="33"/>
  <c r="S18" i="33"/>
  <c r="S17" i="33"/>
  <c r="S14" i="33"/>
  <c r="S13" i="33"/>
  <c r="S12" i="33"/>
  <c r="S11" i="33"/>
  <c r="S10" i="33"/>
  <c r="S155" i="27"/>
  <c r="S154" i="27"/>
  <c r="S153" i="27"/>
  <c r="S152" i="27"/>
  <c r="S151" i="27"/>
  <c r="S150" i="27"/>
  <c r="S155" i="11"/>
  <c r="S154" i="11"/>
  <c r="S153" i="11"/>
  <c r="S152" i="11"/>
  <c r="S151" i="11"/>
  <c r="S150" i="11"/>
  <c r="AG155" i="27" l="1"/>
  <c r="Z155" i="27"/>
  <c r="AG152" i="27"/>
  <c r="Z152" i="27"/>
  <c r="Z153" i="27"/>
  <c r="AG153" i="27"/>
  <c r="Z151" i="27"/>
  <c r="AG151" i="27"/>
  <c r="AG150" i="27"/>
  <c r="Z150" i="27"/>
  <c r="AG154" i="27"/>
  <c r="Z154" i="27"/>
  <c r="Z153" i="11"/>
  <c r="AG153" i="11"/>
  <c r="Z150" i="11"/>
  <c r="AG150" i="11"/>
  <c r="Z154" i="11"/>
  <c r="AG154" i="11"/>
  <c r="Z152" i="11"/>
  <c r="AG152" i="11"/>
  <c r="Z151" i="11"/>
  <c r="AG151" i="11"/>
  <c r="AG155" i="11"/>
  <c r="Z155" i="11"/>
  <c r="S15" i="33"/>
  <c r="S43" i="33"/>
  <c r="S71" i="33"/>
  <c r="S141" i="33"/>
  <c r="S29" i="33"/>
  <c r="S57" i="33"/>
  <c r="S127" i="33"/>
  <c r="S36" i="33"/>
  <c r="S64" i="33"/>
  <c r="S106" i="33"/>
  <c r="S22" i="33"/>
  <c r="S50" i="33"/>
  <c r="S113" i="33"/>
  <c r="S99" i="33"/>
  <c r="AF147" i="27"/>
  <c r="AF146" i="27"/>
  <c r="AF145" i="27"/>
  <c r="AF144" i="27"/>
  <c r="AF143" i="27"/>
  <c r="AF148" i="27" s="1"/>
  <c r="AF141" i="27"/>
  <c r="AF140" i="27"/>
  <c r="AF139" i="27"/>
  <c r="AF138" i="27"/>
  <c r="AF137" i="27"/>
  <c r="AF136" i="27"/>
  <c r="AF133" i="27"/>
  <c r="AF132" i="27"/>
  <c r="AF131" i="27"/>
  <c r="AF130" i="27"/>
  <c r="AF134" i="27" s="1"/>
  <c r="AF129" i="27"/>
  <c r="AF126" i="27"/>
  <c r="AF125" i="27"/>
  <c r="AF124" i="27"/>
  <c r="AF123" i="27"/>
  <c r="AF127" i="27" s="1"/>
  <c r="AF122" i="27"/>
  <c r="AF119" i="27"/>
  <c r="AF118" i="27"/>
  <c r="AF117" i="27"/>
  <c r="AF116" i="27"/>
  <c r="AF115" i="27"/>
  <c r="AF112" i="27"/>
  <c r="AF111" i="27"/>
  <c r="AF110" i="27"/>
  <c r="AF109" i="27"/>
  <c r="AF113" i="27" s="1"/>
  <c r="AF108" i="27"/>
  <c r="AF105" i="27"/>
  <c r="AF104" i="27"/>
  <c r="AF103" i="27"/>
  <c r="AF102" i="27"/>
  <c r="AF106" i="27" s="1"/>
  <c r="AF101" i="27"/>
  <c r="AF98" i="27"/>
  <c r="AF97" i="27"/>
  <c r="AF96" i="27"/>
  <c r="AF95" i="27"/>
  <c r="AF99" i="27" s="1"/>
  <c r="AF94" i="27"/>
  <c r="AF84" i="27"/>
  <c r="AF83" i="27"/>
  <c r="AF82" i="27"/>
  <c r="AF81" i="27"/>
  <c r="AF80" i="27"/>
  <c r="AF77" i="27"/>
  <c r="AF76" i="27"/>
  <c r="AF75" i="27"/>
  <c r="AF74" i="27"/>
  <c r="AF73" i="27"/>
  <c r="AF70" i="27"/>
  <c r="AF69" i="27"/>
  <c r="AF68" i="27"/>
  <c r="AF67" i="27"/>
  <c r="AF66" i="27"/>
  <c r="AF63" i="27"/>
  <c r="AF62" i="27"/>
  <c r="AF61" i="27"/>
  <c r="AF60" i="27"/>
  <c r="AF64" i="27" s="1"/>
  <c r="AF59" i="27"/>
  <c r="AF56" i="27"/>
  <c r="AF55" i="27"/>
  <c r="AF54" i="27"/>
  <c r="AF53" i="27"/>
  <c r="AF52" i="27"/>
  <c r="AF57" i="27" s="1"/>
  <c r="AF49" i="27"/>
  <c r="AF48" i="27"/>
  <c r="AF47" i="27"/>
  <c r="AF46" i="27"/>
  <c r="AF50" i="27" s="1"/>
  <c r="AF45" i="27"/>
  <c r="AF42" i="27"/>
  <c r="AF41" i="27"/>
  <c r="AF40" i="27"/>
  <c r="AF39" i="27"/>
  <c r="AF38" i="27"/>
  <c r="AF43" i="27" s="1"/>
  <c r="AF35" i="27"/>
  <c r="AF34" i="27"/>
  <c r="AF33" i="27"/>
  <c r="AF32" i="27"/>
  <c r="AF36" i="27" s="1"/>
  <c r="AF31" i="27"/>
  <c r="AF28" i="27"/>
  <c r="AF27" i="27"/>
  <c r="AF26" i="27"/>
  <c r="AF25" i="27"/>
  <c r="AF24" i="27"/>
  <c r="AF29" i="27" s="1"/>
  <c r="AF21" i="27"/>
  <c r="AF20" i="27"/>
  <c r="AF19" i="27"/>
  <c r="AF18" i="27"/>
  <c r="AF22" i="27" s="1"/>
  <c r="AF17" i="27"/>
  <c r="AF14" i="27"/>
  <c r="AF13" i="27"/>
  <c r="AF12" i="27"/>
  <c r="AF11" i="27"/>
  <c r="AF10" i="27"/>
  <c r="AF15" i="27" s="1"/>
  <c r="AF155" i="11"/>
  <c r="AF154" i="11"/>
  <c r="AF153" i="11"/>
  <c r="AF152" i="11"/>
  <c r="AF151" i="11"/>
  <c r="AF150" i="11"/>
  <c r="AF147" i="11"/>
  <c r="AF146" i="11"/>
  <c r="AF145" i="11"/>
  <c r="AF144" i="11"/>
  <c r="AF148" i="11" s="1"/>
  <c r="AF143" i="11"/>
  <c r="AF140" i="11"/>
  <c r="AF139" i="11"/>
  <c r="AF138" i="11"/>
  <c r="AF137" i="11"/>
  <c r="AF136" i="11"/>
  <c r="AF141" i="11" s="1"/>
  <c r="AF133" i="11"/>
  <c r="AF132" i="11"/>
  <c r="AF131" i="11"/>
  <c r="AF130" i="11"/>
  <c r="AF134" i="11" s="1"/>
  <c r="AF129" i="11"/>
  <c r="AF126" i="11"/>
  <c r="AF125" i="11"/>
  <c r="AF124" i="11"/>
  <c r="AF123" i="11"/>
  <c r="AF122" i="11"/>
  <c r="AF127" i="11" s="1"/>
  <c r="AF119" i="11"/>
  <c r="AF118" i="11"/>
  <c r="AF117" i="11"/>
  <c r="AF116" i="11"/>
  <c r="AF115" i="11"/>
  <c r="AF112" i="11"/>
  <c r="AF111" i="11"/>
  <c r="AF110" i="11"/>
  <c r="AF109" i="11"/>
  <c r="AF108" i="11"/>
  <c r="AF113" i="11" s="1"/>
  <c r="AF105" i="11"/>
  <c r="AF104" i="11"/>
  <c r="AF103" i="11"/>
  <c r="AF102" i="11"/>
  <c r="AF106" i="11" s="1"/>
  <c r="AF101" i="11"/>
  <c r="AF98" i="11"/>
  <c r="AF97" i="11"/>
  <c r="AF96" i="11"/>
  <c r="AF95" i="11"/>
  <c r="AF94" i="11"/>
  <c r="AF99" i="11" s="1"/>
  <c r="AF84" i="11"/>
  <c r="AF83" i="11"/>
  <c r="AF82" i="11"/>
  <c r="AF81" i="11"/>
  <c r="AF80" i="11"/>
  <c r="AF77" i="11"/>
  <c r="AF76" i="11"/>
  <c r="AF75" i="11"/>
  <c r="AF74" i="11"/>
  <c r="AF73" i="11"/>
  <c r="AF70" i="11"/>
  <c r="AF69" i="11"/>
  <c r="AF68" i="11"/>
  <c r="AF67" i="11"/>
  <c r="AF71" i="11" s="1"/>
  <c r="AF66" i="11"/>
  <c r="AF63" i="11"/>
  <c r="AF62" i="11"/>
  <c r="AF61" i="11"/>
  <c r="AF60" i="11"/>
  <c r="AF59" i="11"/>
  <c r="AF64" i="11" s="1"/>
  <c r="AF56" i="11"/>
  <c r="AF55" i="11"/>
  <c r="AF54" i="11"/>
  <c r="AF53" i="11"/>
  <c r="AF57" i="11" s="1"/>
  <c r="AF52" i="11"/>
  <c r="AF49" i="11"/>
  <c r="AF48" i="11"/>
  <c r="AF47" i="11"/>
  <c r="AF46" i="11"/>
  <c r="AF45" i="11"/>
  <c r="AF50" i="11" s="1"/>
  <c r="AF42" i="11"/>
  <c r="AF41" i="11"/>
  <c r="AF40" i="11"/>
  <c r="AF39" i="11"/>
  <c r="AF43" i="11" s="1"/>
  <c r="AF38" i="11"/>
  <c r="AF35" i="11"/>
  <c r="AF34" i="11"/>
  <c r="AF33" i="11"/>
  <c r="AF32" i="11"/>
  <c r="AF31" i="11"/>
  <c r="AF36" i="11" s="1"/>
  <c r="AF28" i="11"/>
  <c r="AF27" i="11"/>
  <c r="AF26" i="11"/>
  <c r="AF25" i="11"/>
  <c r="AF29" i="11" s="1"/>
  <c r="AF24" i="11"/>
  <c r="AF21" i="11"/>
  <c r="AF20" i="11"/>
  <c r="AF19" i="11"/>
  <c r="AF18" i="11"/>
  <c r="AF17" i="11"/>
  <c r="AF22" i="11" s="1"/>
  <c r="AF14" i="11"/>
  <c r="AF13" i="11"/>
  <c r="AF12" i="11"/>
  <c r="AF11" i="11"/>
  <c r="AF15" i="11" s="1"/>
  <c r="AF10" i="11"/>
  <c r="Y148" i="27"/>
  <c r="Y147" i="27"/>
  <c r="Y146" i="27"/>
  <c r="Y145" i="27"/>
  <c r="Y144" i="27"/>
  <c r="Y143" i="27"/>
  <c r="Y141" i="27"/>
  <c r="Y140" i="27"/>
  <c r="Y139" i="27"/>
  <c r="Y138" i="27"/>
  <c r="Y137" i="27"/>
  <c r="Y136" i="27"/>
  <c r="Y134" i="27"/>
  <c r="Y133" i="27"/>
  <c r="Y132" i="27"/>
  <c r="Y131" i="27"/>
  <c r="Y130" i="27"/>
  <c r="Y129" i="27"/>
  <c r="Y127" i="27"/>
  <c r="Y126" i="27"/>
  <c r="Y125" i="27"/>
  <c r="Y124" i="27"/>
  <c r="Y123" i="27"/>
  <c r="Y122" i="27"/>
  <c r="Y120" i="27"/>
  <c r="Y119" i="27"/>
  <c r="Y118" i="27"/>
  <c r="Y117" i="27"/>
  <c r="Y116" i="27"/>
  <c r="Y115" i="27"/>
  <c r="Y113" i="27"/>
  <c r="Y112" i="27"/>
  <c r="Y111" i="27"/>
  <c r="Y110" i="27"/>
  <c r="Y109" i="27"/>
  <c r="Y108" i="27"/>
  <c r="Y106" i="27"/>
  <c r="Y105" i="27"/>
  <c r="Y104" i="27"/>
  <c r="Y103" i="27"/>
  <c r="Y102" i="27"/>
  <c r="Y101" i="27"/>
  <c r="Y99" i="27"/>
  <c r="Y98" i="27"/>
  <c r="Y97" i="27"/>
  <c r="Y96" i="27"/>
  <c r="Y95" i="27"/>
  <c r="Y94" i="27"/>
  <c r="Y85" i="27"/>
  <c r="Y84" i="27"/>
  <c r="Y83" i="27"/>
  <c r="Y82" i="27"/>
  <c r="Y81" i="27"/>
  <c r="Y80" i="27"/>
  <c r="Y78" i="27"/>
  <c r="Y77" i="27"/>
  <c r="Y76" i="27"/>
  <c r="Y75" i="27"/>
  <c r="Y74" i="27"/>
  <c r="Y73" i="27"/>
  <c r="Y71" i="27"/>
  <c r="Y70" i="27"/>
  <c r="Y69" i="27"/>
  <c r="Y68" i="27"/>
  <c r="Y67" i="27"/>
  <c r="Y66" i="27"/>
  <c r="Y64" i="27"/>
  <c r="Y63" i="27"/>
  <c r="Y62" i="27"/>
  <c r="Y61" i="27"/>
  <c r="Y60" i="27"/>
  <c r="Y59" i="27"/>
  <c r="Y57" i="27"/>
  <c r="Y56" i="27"/>
  <c r="Y55" i="27"/>
  <c r="Y54" i="27"/>
  <c r="Y53" i="27"/>
  <c r="Y52" i="27"/>
  <c r="Y50" i="27"/>
  <c r="Y49" i="27"/>
  <c r="Y48" i="27"/>
  <c r="Y47" i="27"/>
  <c r="Y46" i="27"/>
  <c r="Y45" i="27"/>
  <c r="Y43" i="27"/>
  <c r="Y42" i="27"/>
  <c r="Y41" i="27"/>
  <c r="Y40" i="27"/>
  <c r="Y39" i="27"/>
  <c r="Y38" i="27"/>
  <c r="Y36" i="27"/>
  <c r="Y35" i="27"/>
  <c r="Y34" i="27"/>
  <c r="Y33" i="27"/>
  <c r="Y32" i="27"/>
  <c r="Y31" i="27"/>
  <c r="Y29" i="27"/>
  <c r="Y28" i="27"/>
  <c r="Y27" i="27"/>
  <c r="Y26" i="27"/>
  <c r="Y25" i="27"/>
  <c r="Y24" i="27"/>
  <c r="Y22" i="27"/>
  <c r="Y21" i="27"/>
  <c r="Y20" i="27"/>
  <c r="Y19" i="27"/>
  <c r="Y18" i="27"/>
  <c r="Y17" i="27"/>
  <c r="Y15" i="27"/>
  <c r="Y14" i="27"/>
  <c r="Y13" i="27"/>
  <c r="Y12" i="27"/>
  <c r="Y11" i="27"/>
  <c r="Y10" i="27"/>
  <c r="Y155" i="11"/>
  <c r="Y154" i="11"/>
  <c r="Y153" i="11"/>
  <c r="Y152" i="11"/>
  <c r="Y151" i="11"/>
  <c r="Y150" i="11"/>
  <c r="Y148" i="11"/>
  <c r="Y147" i="11"/>
  <c r="Y146" i="11"/>
  <c r="Y145" i="11"/>
  <c r="Y144" i="11"/>
  <c r="Y143" i="11"/>
  <c r="Y141" i="11"/>
  <c r="Y140" i="11"/>
  <c r="Y139" i="11"/>
  <c r="Y138" i="11"/>
  <c r="Y137" i="11"/>
  <c r="Y136" i="11"/>
  <c r="Y134" i="11"/>
  <c r="Y133" i="11"/>
  <c r="Y132" i="11"/>
  <c r="Y131" i="11"/>
  <c r="Y130" i="11"/>
  <c r="Y129" i="11"/>
  <c r="Y127" i="11"/>
  <c r="Y126" i="11"/>
  <c r="Y125" i="11"/>
  <c r="Y124" i="11"/>
  <c r="Y123" i="11"/>
  <c r="Y122" i="11"/>
  <c r="Y120" i="11"/>
  <c r="Y119" i="11"/>
  <c r="Y118" i="11"/>
  <c r="Y117" i="11"/>
  <c r="Y116" i="11"/>
  <c r="Y115" i="11"/>
  <c r="Y113" i="11"/>
  <c r="Y112" i="11"/>
  <c r="Y111" i="11"/>
  <c r="Y110" i="11"/>
  <c r="Y109" i="11"/>
  <c r="Y108" i="11"/>
  <c r="Y106" i="11"/>
  <c r="Y105" i="11"/>
  <c r="Y104" i="11"/>
  <c r="Y103" i="11"/>
  <c r="Y102" i="11"/>
  <c r="Y101" i="11"/>
  <c r="Y99" i="11"/>
  <c r="Y98" i="11"/>
  <c r="Y97" i="11"/>
  <c r="Y96" i="11"/>
  <c r="Y95" i="11"/>
  <c r="Y94" i="11"/>
  <c r="Y85" i="11"/>
  <c r="Y84" i="11"/>
  <c r="Y83" i="11"/>
  <c r="Y82" i="11"/>
  <c r="Y81" i="11"/>
  <c r="Y80" i="11"/>
  <c r="Y78" i="11"/>
  <c r="Y77" i="11"/>
  <c r="Y76" i="11"/>
  <c r="Y75" i="11"/>
  <c r="Y74" i="11"/>
  <c r="Y73" i="11"/>
  <c r="Y71" i="11"/>
  <c r="Y70" i="11"/>
  <c r="Y69" i="11"/>
  <c r="Y68" i="11"/>
  <c r="Y67" i="11"/>
  <c r="Y66" i="11"/>
  <c r="Y64" i="11"/>
  <c r="Y63" i="11"/>
  <c r="Y62" i="11"/>
  <c r="Y61" i="11"/>
  <c r="Y60" i="11"/>
  <c r="Y59" i="11"/>
  <c r="Y57" i="11"/>
  <c r="Y56" i="11"/>
  <c r="Y55" i="11"/>
  <c r="Y54" i="11"/>
  <c r="Y53" i="11"/>
  <c r="Y52" i="11"/>
  <c r="Y50" i="11"/>
  <c r="Y49" i="11"/>
  <c r="Y48" i="11"/>
  <c r="Y47" i="11"/>
  <c r="Y46" i="11"/>
  <c r="Y45" i="11"/>
  <c r="Y43" i="11"/>
  <c r="Y42" i="11"/>
  <c r="Y41" i="11"/>
  <c r="Y40" i="11"/>
  <c r="Y39" i="11"/>
  <c r="Y38" i="11"/>
  <c r="Y36" i="11"/>
  <c r="Y35" i="11"/>
  <c r="Y34" i="11"/>
  <c r="Y33" i="11"/>
  <c r="Y32" i="11"/>
  <c r="Y31" i="11"/>
  <c r="Y29" i="11"/>
  <c r="Y28" i="11"/>
  <c r="Y27" i="11"/>
  <c r="Y26" i="11"/>
  <c r="Y25" i="11"/>
  <c r="Y24" i="11"/>
  <c r="Y22" i="11"/>
  <c r="Y21" i="11"/>
  <c r="Y20" i="11"/>
  <c r="Y19" i="11"/>
  <c r="Y18" i="11"/>
  <c r="Y17" i="11"/>
  <c r="Y15" i="11"/>
  <c r="Y14" i="11"/>
  <c r="Y13" i="11"/>
  <c r="Y12" i="11"/>
  <c r="Y11" i="11"/>
  <c r="Y10" i="11"/>
  <c r="R113" i="27"/>
  <c r="R113" i="11"/>
  <c r="R106" i="27"/>
  <c r="R106" i="11"/>
  <c r="R99" i="27"/>
  <c r="Q99" i="27"/>
  <c r="R99" i="11"/>
  <c r="AF85" i="11" l="1"/>
  <c r="AF85" i="27"/>
  <c r="AF71" i="27"/>
  <c r="AF120" i="11"/>
  <c r="AF120" i="27"/>
  <c r="AF78" i="27"/>
  <c r="AF78" i="11"/>
  <c r="R141" i="33"/>
  <c r="R85" i="33"/>
  <c r="R120" i="33"/>
  <c r="Q120" i="33"/>
  <c r="P120" i="33"/>
  <c r="Q15" i="33"/>
  <c r="Q43" i="33"/>
  <c r="P50" i="33"/>
  <c r="R64" i="33"/>
  <c r="Q71" i="33"/>
  <c r="R147" i="33"/>
  <c r="Q147" i="33"/>
  <c r="P147" i="33"/>
  <c r="Q154" i="33" s="1"/>
  <c r="O147" i="33"/>
  <c r="N147" i="33"/>
  <c r="M147" i="33"/>
  <c r="L147" i="33"/>
  <c r="K147" i="33"/>
  <c r="J147" i="33"/>
  <c r="I147" i="33"/>
  <c r="H147" i="33"/>
  <c r="G147" i="33"/>
  <c r="F147" i="33"/>
  <c r="E147" i="33"/>
  <c r="D147" i="33"/>
  <c r="E154" i="33" s="1"/>
  <c r="C147" i="33"/>
  <c r="R146" i="33"/>
  <c r="Q146" i="33"/>
  <c r="P146" i="33"/>
  <c r="O146" i="33"/>
  <c r="N146" i="33"/>
  <c r="M146" i="33"/>
  <c r="L146" i="33"/>
  <c r="K146" i="33"/>
  <c r="J146" i="33"/>
  <c r="I146" i="33"/>
  <c r="H146" i="33"/>
  <c r="G146" i="33"/>
  <c r="F146" i="33"/>
  <c r="E146" i="33"/>
  <c r="D146" i="33"/>
  <c r="C146" i="33"/>
  <c r="R145" i="33"/>
  <c r="Q145" i="33"/>
  <c r="P145" i="33"/>
  <c r="O145" i="33"/>
  <c r="N145" i="33"/>
  <c r="M145" i="33"/>
  <c r="L145" i="33"/>
  <c r="M152" i="33" s="1"/>
  <c r="K145" i="33"/>
  <c r="J145" i="33"/>
  <c r="I145" i="33"/>
  <c r="H145" i="33"/>
  <c r="G145" i="33"/>
  <c r="F145" i="33"/>
  <c r="E145" i="33"/>
  <c r="D145" i="33"/>
  <c r="C145" i="33"/>
  <c r="R144" i="33"/>
  <c r="Q144" i="33"/>
  <c r="P144" i="33"/>
  <c r="O144" i="33"/>
  <c r="N144" i="33"/>
  <c r="M144" i="33"/>
  <c r="L144" i="33"/>
  <c r="K144" i="33"/>
  <c r="J144" i="33"/>
  <c r="I144" i="33"/>
  <c r="H144" i="33"/>
  <c r="G144" i="33"/>
  <c r="F144" i="33"/>
  <c r="E144" i="33"/>
  <c r="D144" i="33"/>
  <c r="C144" i="33"/>
  <c r="R143" i="33"/>
  <c r="Q143" i="33"/>
  <c r="P143" i="33"/>
  <c r="O143" i="33"/>
  <c r="N143" i="33"/>
  <c r="M143" i="33"/>
  <c r="L143" i="33"/>
  <c r="L148" i="33" s="1"/>
  <c r="K143" i="33"/>
  <c r="J143" i="33"/>
  <c r="I143" i="33"/>
  <c r="H143" i="33"/>
  <c r="H148" i="33" s="1"/>
  <c r="G143" i="33"/>
  <c r="G148" i="33" s="1"/>
  <c r="F143" i="33"/>
  <c r="E143" i="33"/>
  <c r="D143" i="33"/>
  <c r="D148" i="33" s="1"/>
  <c r="W148" i="33" s="1"/>
  <c r="C143" i="33"/>
  <c r="C148" i="33" s="1"/>
  <c r="R140" i="33"/>
  <c r="Q140" i="33"/>
  <c r="P140" i="33"/>
  <c r="O140" i="33"/>
  <c r="N140" i="33"/>
  <c r="M140" i="33"/>
  <c r="L140" i="33"/>
  <c r="K140" i="33"/>
  <c r="J140" i="33"/>
  <c r="I140" i="33"/>
  <c r="H140" i="33"/>
  <c r="G140" i="33"/>
  <c r="F140" i="33"/>
  <c r="E140" i="33"/>
  <c r="D140" i="33"/>
  <c r="C140" i="33"/>
  <c r="R139" i="33"/>
  <c r="Q139" i="33"/>
  <c r="P139" i="33"/>
  <c r="O139" i="33"/>
  <c r="N139" i="33"/>
  <c r="M139" i="33"/>
  <c r="L139" i="33"/>
  <c r="K139" i="33"/>
  <c r="J139" i="33"/>
  <c r="I139" i="33"/>
  <c r="H139" i="33"/>
  <c r="G139" i="33"/>
  <c r="F139" i="33"/>
  <c r="E139" i="33"/>
  <c r="D139" i="33"/>
  <c r="C139" i="33"/>
  <c r="R138" i="33"/>
  <c r="Q138" i="33"/>
  <c r="P138" i="33"/>
  <c r="O138" i="33"/>
  <c r="N138" i="33"/>
  <c r="M138" i="33"/>
  <c r="L138" i="33"/>
  <c r="K138" i="33"/>
  <c r="J138" i="33"/>
  <c r="I138" i="33"/>
  <c r="H138" i="33"/>
  <c r="G138" i="33"/>
  <c r="F138" i="33"/>
  <c r="E138" i="33"/>
  <c r="D138" i="33"/>
  <c r="C138" i="33"/>
  <c r="R137" i="33"/>
  <c r="Q137" i="33"/>
  <c r="P137" i="33"/>
  <c r="O137" i="33"/>
  <c r="N137" i="33"/>
  <c r="M137" i="33"/>
  <c r="L137" i="33"/>
  <c r="K137" i="33"/>
  <c r="J137" i="33"/>
  <c r="I137" i="33"/>
  <c r="H137" i="33"/>
  <c r="G137" i="33"/>
  <c r="F137" i="33"/>
  <c r="E137" i="33"/>
  <c r="D137" i="33"/>
  <c r="C137" i="33"/>
  <c r="R136" i="33"/>
  <c r="Q136" i="33"/>
  <c r="P136" i="33"/>
  <c r="P141" i="33" s="1"/>
  <c r="O136" i="33"/>
  <c r="N136" i="33"/>
  <c r="M136" i="33"/>
  <c r="L136" i="33"/>
  <c r="K136" i="33"/>
  <c r="J136" i="33"/>
  <c r="I136" i="33"/>
  <c r="H136" i="33"/>
  <c r="G136" i="33"/>
  <c r="F136" i="33"/>
  <c r="E136" i="33"/>
  <c r="D136" i="33"/>
  <c r="C136" i="33"/>
  <c r="R133" i="33"/>
  <c r="Q133" i="33"/>
  <c r="P133" i="33"/>
  <c r="O133" i="33"/>
  <c r="N133" i="33"/>
  <c r="M133" i="33"/>
  <c r="L133" i="33"/>
  <c r="K133" i="33"/>
  <c r="J133" i="33"/>
  <c r="I133" i="33"/>
  <c r="H133" i="33"/>
  <c r="G133" i="33"/>
  <c r="F133" i="33"/>
  <c r="E133" i="33"/>
  <c r="D133" i="33"/>
  <c r="C133" i="33"/>
  <c r="R132" i="33"/>
  <c r="Q132" i="33"/>
  <c r="P132" i="33"/>
  <c r="O132" i="33"/>
  <c r="N132" i="33"/>
  <c r="M132" i="33"/>
  <c r="L132" i="33"/>
  <c r="K132" i="33"/>
  <c r="J132" i="33"/>
  <c r="I132" i="33"/>
  <c r="H132" i="33"/>
  <c r="G132" i="33"/>
  <c r="F132" i="33"/>
  <c r="E132" i="33"/>
  <c r="D132" i="33"/>
  <c r="C132" i="33"/>
  <c r="R131" i="33"/>
  <c r="Q131" i="33"/>
  <c r="P131" i="33"/>
  <c r="O131" i="33"/>
  <c r="N131" i="33"/>
  <c r="M131" i="33"/>
  <c r="L131" i="33"/>
  <c r="K131" i="33"/>
  <c r="J131" i="33"/>
  <c r="I131" i="33"/>
  <c r="H131" i="33"/>
  <c r="G131" i="33"/>
  <c r="F131" i="33"/>
  <c r="E131" i="33"/>
  <c r="D131" i="33"/>
  <c r="C131" i="33"/>
  <c r="R130" i="33"/>
  <c r="Q130" i="33"/>
  <c r="P130" i="33"/>
  <c r="O130" i="33"/>
  <c r="N130" i="33"/>
  <c r="M130" i="33"/>
  <c r="L130" i="33"/>
  <c r="K130" i="33"/>
  <c r="J130" i="33"/>
  <c r="I130" i="33"/>
  <c r="H130" i="33"/>
  <c r="G130" i="33"/>
  <c r="F130" i="33"/>
  <c r="E130" i="33"/>
  <c r="D130" i="33"/>
  <c r="C130" i="33"/>
  <c r="R129" i="33"/>
  <c r="Q129" i="33"/>
  <c r="P129" i="33"/>
  <c r="O129" i="33"/>
  <c r="N129" i="33"/>
  <c r="M129" i="33"/>
  <c r="L129" i="33"/>
  <c r="L134" i="33" s="1"/>
  <c r="K129" i="33"/>
  <c r="K134" i="33" s="1"/>
  <c r="J129" i="33"/>
  <c r="I129" i="33"/>
  <c r="H129" i="33"/>
  <c r="H134" i="33" s="1"/>
  <c r="G129" i="33"/>
  <c r="G134" i="33" s="1"/>
  <c r="F129" i="33"/>
  <c r="E129" i="33"/>
  <c r="D129" i="33"/>
  <c r="D134" i="33" s="1"/>
  <c r="W134" i="33" s="1"/>
  <c r="C129" i="33"/>
  <c r="C134" i="33" s="1"/>
  <c r="R126" i="33"/>
  <c r="Q126" i="33"/>
  <c r="P126" i="33"/>
  <c r="O126" i="33"/>
  <c r="N126" i="33"/>
  <c r="M126" i="33"/>
  <c r="L126" i="33"/>
  <c r="K126" i="33"/>
  <c r="J126" i="33"/>
  <c r="I126" i="33"/>
  <c r="H126" i="33"/>
  <c r="G126" i="33"/>
  <c r="F126" i="33"/>
  <c r="E126" i="33"/>
  <c r="D126" i="33"/>
  <c r="C126" i="33"/>
  <c r="R125" i="33"/>
  <c r="Q125" i="33"/>
  <c r="P125" i="33"/>
  <c r="O125" i="33"/>
  <c r="N125" i="33"/>
  <c r="M125" i="33"/>
  <c r="L125" i="33"/>
  <c r="K125" i="33"/>
  <c r="J125" i="33"/>
  <c r="I125" i="33"/>
  <c r="H125" i="33"/>
  <c r="G125" i="33"/>
  <c r="F125" i="33"/>
  <c r="E125" i="33"/>
  <c r="D125" i="33"/>
  <c r="C125" i="33"/>
  <c r="R124" i="33"/>
  <c r="Q124" i="33"/>
  <c r="P124" i="33"/>
  <c r="O124" i="33"/>
  <c r="N124" i="33"/>
  <c r="M124" i="33"/>
  <c r="L124" i="33"/>
  <c r="K124" i="33"/>
  <c r="J124" i="33"/>
  <c r="I124" i="33"/>
  <c r="H124" i="33"/>
  <c r="G124" i="33"/>
  <c r="F124" i="33"/>
  <c r="E124" i="33"/>
  <c r="D124" i="33"/>
  <c r="C124" i="33"/>
  <c r="R123" i="33"/>
  <c r="Q123" i="33"/>
  <c r="P123" i="33"/>
  <c r="O123" i="33"/>
  <c r="N123" i="33"/>
  <c r="M123" i="33"/>
  <c r="L123" i="33"/>
  <c r="K123" i="33"/>
  <c r="J123" i="33"/>
  <c r="I123" i="33"/>
  <c r="H123" i="33"/>
  <c r="G123" i="33"/>
  <c r="F123" i="33"/>
  <c r="E123" i="33"/>
  <c r="D123" i="33"/>
  <c r="C123" i="33"/>
  <c r="R122" i="33"/>
  <c r="Q122" i="33"/>
  <c r="P122" i="33"/>
  <c r="P127" i="33" s="1"/>
  <c r="O122" i="33"/>
  <c r="N122" i="33"/>
  <c r="M122" i="33"/>
  <c r="M127" i="33" s="1"/>
  <c r="L122" i="33"/>
  <c r="K122" i="33"/>
  <c r="K127" i="33" s="1"/>
  <c r="J122" i="33"/>
  <c r="I122" i="33"/>
  <c r="I127" i="33" s="1"/>
  <c r="H122" i="33"/>
  <c r="G122" i="33"/>
  <c r="G127" i="33" s="1"/>
  <c r="F122" i="33"/>
  <c r="E122" i="33"/>
  <c r="E127" i="33" s="1"/>
  <c r="D122" i="33"/>
  <c r="C122" i="33"/>
  <c r="C127" i="33" s="1"/>
  <c r="R112" i="33"/>
  <c r="Q112" i="33"/>
  <c r="P112" i="33"/>
  <c r="O112" i="33"/>
  <c r="N112" i="33"/>
  <c r="M112" i="33"/>
  <c r="L112" i="33"/>
  <c r="K112" i="33"/>
  <c r="J112" i="33"/>
  <c r="I112" i="33"/>
  <c r="H112" i="33"/>
  <c r="G112" i="33"/>
  <c r="F112" i="33"/>
  <c r="E112" i="33"/>
  <c r="D112" i="33"/>
  <c r="C112" i="33"/>
  <c r="R111" i="33"/>
  <c r="Q111" i="33"/>
  <c r="P111" i="33"/>
  <c r="O111" i="33"/>
  <c r="N111" i="33"/>
  <c r="M111" i="33"/>
  <c r="L111" i="33"/>
  <c r="K111" i="33"/>
  <c r="J111" i="33"/>
  <c r="I111" i="33"/>
  <c r="H111" i="33"/>
  <c r="G111" i="33"/>
  <c r="F111" i="33"/>
  <c r="E111" i="33"/>
  <c r="D111" i="33"/>
  <c r="C111" i="33"/>
  <c r="R110" i="33"/>
  <c r="Q110" i="33"/>
  <c r="P110" i="33"/>
  <c r="O110" i="33"/>
  <c r="N110" i="33"/>
  <c r="M110" i="33"/>
  <c r="L110" i="33"/>
  <c r="K110" i="33"/>
  <c r="J110" i="33"/>
  <c r="I110" i="33"/>
  <c r="H110" i="33"/>
  <c r="G110" i="33"/>
  <c r="F110" i="33"/>
  <c r="E110" i="33"/>
  <c r="D110" i="33"/>
  <c r="C110" i="33"/>
  <c r="R109" i="33"/>
  <c r="Q109" i="33"/>
  <c r="P109" i="33"/>
  <c r="O109" i="33"/>
  <c r="N109" i="33"/>
  <c r="M109" i="33"/>
  <c r="L109" i="33"/>
  <c r="K109" i="33"/>
  <c r="J109" i="33"/>
  <c r="I109" i="33"/>
  <c r="H109" i="33"/>
  <c r="G109" i="33"/>
  <c r="F109" i="33"/>
  <c r="E109" i="33"/>
  <c r="D109" i="33"/>
  <c r="C109" i="33"/>
  <c r="R108" i="33"/>
  <c r="Q108" i="33"/>
  <c r="Q113" i="33" s="1"/>
  <c r="P108" i="33"/>
  <c r="O108" i="33"/>
  <c r="N108" i="33"/>
  <c r="M108" i="33"/>
  <c r="L108" i="33"/>
  <c r="L113" i="33" s="1"/>
  <c r="K108" i="33"/>
  <c r="K113" i="33" s="1"/>
  <c r="J108" i="33"/>
  <c r="I108" i="33"/>
  <c r="H108" i="33"/>
  <c r="H113" i="33" s="1"/>
  <c r="G108" i="33"/>
  <c r="G113" i="33" s="1"/>
  <c r="F108" i="33"/>
  <c r="E108" i="33"/>
  <c r="D108" i="33"/>
  <c r="D113" i="33" s="1"/>
  <c r="C108" i="33"/>
  <c r="C113" i="33" s="1"/>
  <c r="R105" i="33"/>
  <c r="Q105" i="33"/>
  <c r="P105" i="33"/>
  <c r="O105" i="33"/>
  <c r="N105" i="33"/>
  <c r="M105" i="33"/>
  <c r="L105" i="33"/>
  <c r="K105" i="33"/>
  <c r="J105" i="33"/>
  <c r="I105" i="33"/>
  <c r="H105" i="33"/>
  <c r="G105" i="33"/>
  <c r="F105" i="33"/>
  <c r="E105" i="33"/>
  <c r="D105" i="33"/>
  <c r="C105" i="33"/>
  <c r="R104" i="33"/>
  <c r="Q104" i="33"/>
  <c r="P104" i="33"/>
  <c r="O104" i="33"/>
  <c r="N104" i="33"/>
  <c r="M104" i="33"/>
  <c r="L104" i="33"/>
  <c r="K104" i="33"/>
  <c r="J104" i="33"/>
  <c r="I104" i="33"/>
  <c r="H104" i="33"/>
  <c r="G104" i="33"/>
  <c r="F104" i="33"/>
  <c r="E104" i="33"/>
  <c r="D104" i="33"/>
  <c r="C104" i="33"/>
  <c r="R103" i="33"/>
  <c r="Q103" i="33"/>
  <c r="P103" i="33"/>
  <c r="O103" i="33"/>
  <c r="N103" i="33"/>
  <c r="M103" i="33"/>
  <c r="L103" i="33"/>
  <c r="K103" i="33"/>
  <c r="J103" i="33"/>
  <c r="I103" i="33"/>
  <c r="H103" i="33"/>
  <c r="G103" i="33"/>
  <c r="F103" i="33"/>
  <c r="E103" i="33"/>
  <c r="D103" i="33"/>
  <c r="C103" i="33"/>
  <c r="R102" i="33"/>
  <c r="Q102" i="33"/>
  <c r="P102" i="33"/>
  <c r="O102" i="33"/>
  <c r="N102" i="33"/>
  <c r="M102" i="33"/>
  <c r="L102" i="33"/>
  <c r="K102" i="33"/>
  <c r="J102" i="33"/>
  <c r="I102" i="33"/>
  <c r="H102" i="33"/>
  <c r="G102" i="33"/>
  <c r="F102" i="33"/>
  <c r="E102" i="33"/>
  <c r="D102" i="33"/>
  <c r="C102" i="33"/>
  <c r="R101" i="33"/>
  <c r="Q101" i="33"/>
  <c r="P101" i="33"/>
  <c r="P106" i="33" s="1"/>
  <c r="W106" i="33" s="1"/>
  <c r="O101" i="33"/>
  <c r="N101" i="33"/>
  <c r="M101" i="33"/>
  <c r="L101" i="33"/>
  <c r="K101" i="33"/>
  <c r="J101" i="33"/>
  <c r="I101" i="33"/>
  <c r="H101" i="33"/>
  <c r="G101" i="33"/>
  <c r="F101" i="33"/>
  <c r="E101" i="33"/>
  <c r="D101" i="33"/>
  <c r="C101" i="33"/>
  <c r="R98" i="33"/>
  <c r="Q98" i="33"/>
  <c r="P98" i="33"/>
  <c r="O98" i="33"/>
  <c r="N98" i="33"/>
  <c r="M98" i="33"/>
  <c r="L98" i="33"/>
  <c r="K98" i="33"/>
  <c r="J98" i="33"/>
  <c r="I98" i="33"/>
  <c r="H98" i="33"/>
  <c r="G98" i="33"/>
  <c r="F98" i="33"/>
  <c r="E98" i="33"/>
  <c r="D98" i="33"/>
  <c r="C98" i="33"/>
  <c r="R97" i="33"/>
  <c r="Q97" i="33"/>
  <c r="P97" i="33"/>
  <c r="O97" i="33"/>
  <c r="O118" i="33" s="1"/>
  <c r="N97" i="33"/>
  <c r="M97" i="33"/>
  <c r="L97" i="33"/>
  <c r="K97" i="33"/>
  <c r="K118" i="33" s="1"/>
  <c r="J97" i="33"/>
  <c r="I97" i="33"/>
  <c r="H97" i="33"/>
  <c r="G97" i="33"/>
  <c r="G118" i="33" s="1"/>
  <c r="F97" i="33"/>
  <c r="E97" i="33"/>
  <c r="D97" i="33"/>
  <c r="C97" i="33"/>
  <c r="C118" i="33" s="1"/>
  <c r="R96" i="33"/>
  <c r="Q96" i="33"/>
  <c r="P96" i="33"/>
  <c r="O96" i="33"/>
  <c r="O117" i="33" s="1"/>
  <c r="N96" i="33"/>
  <c r="M96" i="33"/>
  <c r="L96" i="33"/>
  <c r="L82" i="33" s="1"/>
  <c r="K96" i="33"/>
  <c r="K117" i="33" s="1"/>
  <c r="J96" i="33"/>
  <c r="I96" i="33"/>
  <c r="H96" i="33"/>
  <c r="H82" i="33" s="1"/>
  <c r="G96" i="33"/>
  <c r="G117" i="33" s="1"/>
  <c r="F96" i="33"/>
  <c r="E96" i="33"/>
  <c r="D96" i="33"/>
  <c r="D82" i="33" s="1"/>
  <c r="C96" i="33"/>
  <c r="C117" i="33" s="1"/>
  <c r="R95" i="33"/>
  <c r="Q95" i="33"/>
  <c r="P95" i="33"/>
  <c r="O95" i="33"/>
  <c r="N95" i="33"/>
  <c r="M95" i="33"/>
  <c r="L95" i="33"/>
  <c r="K95" i="33"/>
  <c r="K81" i="33" s="1"/>
  <c r="J95" i="33"/>
  <c r="I95" i="33"/>
  <c r="H95" i="33"/>
  <c r="G95" i="33"/>
  <c r="G81" i="33" s="1"/>
  <c r="F95" i="33"/>
  <c r="E95" i="33"/>
  <c r="D95" i="33"/>
  <c r="C95" i="33"/>
  <c r="C81" i="33" s="1"/>
  <c r="R94" i="33"/>
  <c r="Q94" i="33"/>
  <c r="Q99" i="33" s="1"/>
  <c r="P94" i="33"/>
  <c r="P99" i="33" s="1"/>
  <c r="O94" i="33"/>
  <c r="O80" i="33" s="1"/>
  <c r="N94" i="33"/>
  <c r="M94" i="33"/>
  <c r="L94" i="33"/>
  <c r="L80" i="33" s="1"/>
  <c r="K94" i="33"/>
  <c r="K80" i="33" s="1"/>
  <c r="J94" i="33"/>
  <c r="I94" i="33"/>
  <c r="H94" i="33"/>
  <c r="G94" i="33"/>
  <c r="G80" i="33" s="1"/>
  <c r="F94" i="33"/>
  <c r="E94" i="33"/>
  <c r="D94" i="33"/>
  <c r="D80" i="33" s="1"/>
  <c r="C94" i="33"/>
  <c r="C80" i="33" s="1"/>
  <c r="Q77" i="33"/>
  <c r="P77" i="33"/>
  <c r="O77" i="33"/>
  <c r="N77" i="33"/>
  <c r="M77" i="33"/>
  <c r="L77" i="33"/>
  <c r="K77" i="33"/>
  <c r="J77" i="33"/>
  <c r="I77" i="33"/>
  <c r="H77" i="33"/>
  <c r="G77" i="33"/>
  <c r="F77" i="33"/>
  <c r="Y77" i="33" s="1"/>
  <c r="E77" i="33"/>
  <c r="D77" i="33"/>
  <c r="C77" i="33"/>
  <c r="Q76" i="33"/>
  <c r="P76" i="33"/>
  <c r="O76" i="33"/>
  <c r="N76" i="33"/>
  <c r="M76" i="33"/>
  <c r="L76" i="33"/>
  <c r="K76" i="33"/>
  <c r="J76" i="33"/>
  <c r="I76" i="33"/>
  <c r="H76" i="33"/>
  <c r="G76" i="33"/>
  <c r="F76" i="33"/>
  <c r="Y76" i="33" s="1"/>
  <c r="E76" i="33"/>
  <c r="D76" i="33"/>
  <c r="C76" i="33"/>
  <c r="Q75" i="33"/>
  <c r="P75" i="33"/>
  <c r="O75" i="33"/>
  <c r="N75" i="33"/>
  <c r="M75" i="33"/>
  <c r="L75" i="33"/>
  <c r="K75" i="33"/>
  <c r="J75" i="33"/>
  <c r="I75" i="33"/>
  <c r="H75" i="33"/>
  <c r="G75" i="33"/>
  <c r="F75" i="33"/>
  <c r="Y75" i="33" s="1"/>
  <c r="E75" i="33"/>
  <c r="D75" i="33"/>
  <c r="C75" i="33"/>
  <c r="Q74" i="33"/>
  <c r="P74" i="33"/>
  <c r="O74" i="33"/>
  <c r="N74" i="33"/>
  <c r="M74" i="33"/>
  <c r="L74" i="33"/>
  <c r="K74" i="33"/>
  <c r="J74" i="33"/>
  <c r="I74" i="33"/>
  <c r="H74" i="33"/>
  <c r="G74" i="33"/>
  <c r="F74" i="33"/>
  <c r="Y74" i="33" s="1"/>
  <c r="E74" i="33"/>
  <c r="D74" i="33"/>
  <c r="C74" i="33"/>
  <c r="Q73" i="33"/>
  <c r="P73" i="33"/>
  <c r="O73" i="33"/>
  <c r="N73" i="33"/>
  <c r="M73" i="33"/>
  <c r="L73" i="33"/>
  <c r="K73" i="33"/>
  <c r="J73" i="33"/>
  <c r="I73" i="33"/>
  <c r="H73" i="33"/>
  <c r="G73" i="33"/>
  <c r="F73" i="33"/>
  <c r="Y73" i="33" s="1"/>
  <c r="E73" i="33"/>
  <c r="D73" i="33"/>
  <c r="C73" i="33"/>
  <c r="R70" i="33"/>
  <c r="AF70" i="33" s="1"/>
  <c r="Q70" i="33"/>
  <c r="P70" i="33"/>
  <c r="O70" i="33"/>
  <c r="P154" i="33" s="1"/>
  <c r="N70" i="33"/>
  <c r="M70" i="33"/>
  <c r="L70" i="33"/>
  <c r="K70" i="33"/>
  <c r="L154" i="33" s="1"/>
  <c r="J70" i="33"/>
  <c r="I70" i="33"/>
  <c r="H70" i="33"/>
  <c r="G70" i="33"/>
  <c r="H154" i="33" s="1"/>
  <c r="F70" i="33"/>
  <c r="E70" i="33"/>
  <c r="D70" i="33"/>
  <c r="C70" i="33"/>
  <c r="D154" i="33" s="1"/>
  <c r="R69" i="33"/>
  <c r="AF69" i="33" s="1"/>
  <c r="Q69" i="33"/>
  <c r="P69" i="33"/>
  <c r="O69" i="33"/>
  <c r="N69" i="33"/>
  <c r="M69" i="33"/>
  <c r="L69" i="33"/>
  <c r="K69" i="33"/>
  <c r="K153" i="33" s="1"/>
  <c r="J69" i="33"/>
  <c r="I69" i="33"/>
  <c r="H69" i="33"/>
  <c r="G69" i="33"/>
  <c r="G153" i="33" s="1"/>
  <c r="F69" i="33"/>
  <c r="E69" i="33"/>
  <c r="D69" i="33"/>
  <c r="C69" i="33"/>
  <c r="R68" i="33"/>
  <c r="AF68" i="33" s="1"/>
  <c r="Q68" i="33"/>
  <c r="P68" i="33"/>
  <c r="O68" i="33"/>
  <c r="P152" i="33" s="1"/>
  <c r="N68" i="33"/>
  <c r="M68" i="33"/>
  <c r="L68" i="33"/>
  <c r="K68" i="33"/>
  <c r="L152" i="33" s="1"/>
  <c r="J68" i="33"/>
  <c r="I68" i="33"/>
  <c r="H68" i="33"/>
  <c r="G68" i="33"/>
  <c r="H152" i="33" s="1"/>
  <c r="F68" i="33"/>
  <c r="E68" i="33"/>
  <c r="D68" i="33"/>
  <c r="C68" i="33"/>
  <c r="D152" i="33" s="1"/>
  <c r="R67" i="33"/>
  <c r="AF67" i="33" s="1"/>
  <c r="Q67" i="33"/>
  <c r="P67" i="33"/>
  <c r="O67" i="33"/>
  <c r="N67" i="33"/>
  <c r="M67" i="33"/>
  <c r="L67" i="33"/>
  <c r="K67" i="33"/>
  <c r="K151" i="33" s="1"/>
  <c r="J67" i="33"/>
  <c r="I67" i="33"/>
  <c r="H67" i="33"/>
  <c r="G67" i="33"/>
  <c r="G151" i="33" s="1"/>
  <c r="F67" i="33"/>
  <c r="E67" i="33"/>
  <c r="D67" i="33"/>
  <c r="C67" i="33"/>
  <c r="R66" i="33"/>
  <c r="Q66" i="33"/>
  <c r="P66" i="33"/>
  <c r="P71" i="33" s="1"/>
  <c r="O66" i="33"/>
  <c r="O150" i="33" s="1"/>
  <c r="N66" i="33"/>
  <c r="M66" i="33"/>
  <c r="L66" i="33"/>
  <c r="K66" i="33"/>
  <c r="K150" i="33" s="1"/>
  <c r="J66" i="33"/>
  <c r="I66" i="33"/>
  <c r="H66" i="33"/>
  <c r="G66" i="33"/>
  <c r="G150" i="33" s="1"/>
  <c r="F66" i="33"/>
  <c r="E66" i="33"/>
  <c r="D66" i="33"/>
  <c r="C66" i="33"/>
  <c r="C71" i="33" s="1"/>
  <c r="R63" i="33"/>
  <c r="Q63" i="33"/>
  <c r="P63" i="33"/>
  <c r="O63" i="33"/>
  <c r="N63" i="33"/>
  <c r="M63" i="33"/>
  <c r="L63" i="33"/>
  <c r="K63" i="33"/>
  <c r="J63" i="33"/>
  <c r="I63" i="33"/>
  <c r="H63" i="33"/>
  <c r="G63" i="33"/>
  <c r="F63" i="33"/>
  <c r="E63" i="33"/>
  <c r="D63" i="33"/>
  <c r="C63" i="33"/>
  <c r="R62" i="33"/>
  <c r="Q62" i="33"/>
  <c r="P62" i="33"/>
  <c r="O62" i="33"/>
  <c r="N62" i="33"/>
  <c r="M62" i="33"/>
  <c r="L62" i="33"/>
  <c r="K62" i="33"/>
  <c r="J62" i="33"/>
  <c r="I62" i="33"/>
  <c r="H62" i="33"/>
  <c r="G62" i="33"/>
  <c r="F62" i="33"/>
  <c r="E62" i="33"/>
  <c r="D62" i="33"/>
  <c r="C62" i="33"/>
  <c r="R61" i="33"/>
  <c r="Q61" i="33"/>
  <c r="P61" i="33"/>
  <c r="O61" i="33"/>
  <c r="N61" i="33"/>
  <c r="M61" i="33"/>
  <c r="L61" i="33"/>
  <c r="K61" i="33"/>
  <c r="J61" i="33"/>
  <c r="I61" i="33"/>
  <c r="H61" i="33"/>
  <c r="G61" i="33"/>
  <c r="F61" i="33"/>
  <c r="E61" i="33"/>
  <c r="D61" i="33"/>
  <c r="C61" i="33"/>
  <c r="R60" i="33"/>
  <c r="Q60" i="33"/>
  <c r="P60" i="33"/>
  <c r="O60" i="33"/>
  <c r="N60" i="33"/>
  <c r="M60" i="33"/>
  <c r="L60" i="33"/>
  <c r="K60" i="33"/>
  <c r="J60" i="33"/>
  <c r="I60" i="33"/>
  <c r="H60" i="33"/>
  <c r="G60" i="33"/>
  <c r="F60" i="33"/>
  <c r="E60" i="33"/>
  <c r="D60" i="33"/>
  <c r="C60" i="33"/>
  <c r="R59" i="33"/>
  <c r="Q59" i="33"/>
  <c r="Q64" i="33" s="1"/>
  <c r="P59" i="33"/>
  <c r="O59" i="33"/>
  <c r="O64" i="33" s="1"/>
  <c r="N59" i="33"/>
  <c r="M59" i="33"/>
  <c r="L59" i="33"/>
  <c r="K59" i="33"/>
  <c r="K64" i="33" s="1"/>
  <c r="J59" i="33"/>
  <c r="I59" i="33"/>
  <c r="H59" i="33"/>
  <c r="G59" i="33"/>
  <c r="G64" i="33" s="1"/>
  <c r="F59" i="33"/>
  <c r="E59" i="33"/>
  <c r="D59" i="33"/>
  <c r="C59" i="33"/>
  <c r="C64" i="33" s="1"/>
  <c r="R56" i="33"/>
  <c r="Q56" i="33"/>
  <c r="P56" i="33"/>
  <c r="O56" i="33"/>
  <c r="N56" i="33"/>
  <c r="M56" i="33"/>
  <c r="L56" i="33"/>
  <c r="K56" i="33"/>
  <c r="J56" i="33"/>
  <c r="I56" i="33"/>
  <c r="H56" i="33"/>
  <c r="G56" i="33"/>
  <c r="F56" i="33"/>
  <c r="E56" i="33"/>
  <c r="D56" i="33"/>
  <c r="C56" i="33"/>
  <c r="R55" i="33"/>
  <c r="Q55" i="33"/>
  <c r="P55" i="33"/>
  <c r="O55" i="33"/>
  <c r="N55" i="33"/>
  <c r="M55" i="33"/>
  <c r="L55" i="33"/>
  <c r="K55" i="33"/>
  <c r="J55" i="33"/>
  <c r="I55" i="33"/>
  <c r="H55" i="33"/>
  <c r="G55" i="33"/>
  <c r="F55" i="33"/>
  <c r="E55" i="33"/>
  <c r="D55" i="33"/>
  <c r="C55" i="33"/>
  <c r="R54" i="33"/>
  <c r="Q54" i="33"/>
  <c r="P54" i="33"/>
  <c r="O54" i="33"/>
  <c r="N54" i="33"/>
  <c r="M54" i="33"/>
  <c r="L54" i="33"/>
  <c r="K54" i="33"/>
  <c r="J54" i="33"/>
  <c r="I54" i="33"/>
  <c r="H54" i="33"/>
  <c r="G54" i="33"/>
  <c r="F54" i="33"/>
  <c r="E54" i="33"/>
  <c r="D54" i="33"/>
  <c r="C54" i="33"/>
  <c r="R53" i="33"/>
  <c r="Q53" i="33"/>
  <c r="P53" i="33"/>
  <c r="O53" i="33"/>
  <c r="N53" i="33"/>
  <c r="M53" i="33"/>
  <c r="L53" i="33"/>
  <c r="K53" i="33"/>
  <c r="J53" i="33"/>
  <c r="I53" i="33"/>
  <c r="H53" i="33"/>
  <c r="G53" i="33"/>
  <c r="F53" i="33"/>
  <c r="E53" i="33"/>
  <c r="D53" i="33"/>
  <c r="C53" i="33"/>
  <c r="R52" i="33"/>
  <c r="Q52" i="33"/>
  <c r="Q57" i="33" s="1"/>
  <c r="P52" i="33"/>
  <c r="O52" i="33"/>
  <c r="N52" i="33"/>
  <c r="N57" i="33" s="1"/>
  <c r="M52" i="33"/>
  <c r="L52" i="33"/>
  <c r="K52" i="33"/>
  <c r="J52" i="33"/>
  <c r="J57" i="33" s="1"/>
  <c r="I52" i="33"/>
  <c r="H52" i="33"/>
  <c r="G52" i="33"/>
  <c r="F52" i="33"/>
  <c r="F57" i="33" s="1"/>
  <c r="E52" i="33"/>
  <c r="D52" i="33"/>
  <c r="C52" i="33"/>
  <c r="R49" i="33"/>
  <c r="Q49" i="33"/>
  <c r="P49" i="33"/>
  <c r="O49" i="33"/>
  <c r="N49" i="33"/>
  <c r="M49" i="33"/>
  <c r="L49" i="33"/>
  <c r="K49" i="33"/>
  <c r="J49" i="33"/>
  <c r="I49" i="33"/>
  <c r="H49" i="33"/>
  <c r="G49" i="33"/>
  <c r="F49" i="33"/>
  <c r="E49" i="33"/>
  <c r="D49" i="33"/>
  <c r="C49" i="33"/>
  <c r="R48" i="33"/>
  <c r="Q48" i="33"/>
  <c r="P48" i="33"/>
  <c r="O48" i="33"/>
  <c r="N48" i="33"/>
  <c r="M48" i="33"/>
  <c r="L48" i="33"/>
  <c r="K48" i="33"/>
  <c r="J48" i="33"/>
  <c r="I48" i="33"/>
  <c r="H48" i="33"/>
  <c r="G48" i="33"/>
  <c r="F48" i="33"/>
  <c r="E48" i="33"/>
  <c r="D48" i="33"/>
  <c r="C48" i="33"/>
  <c r="R47" i="33"/>
  <c r="Q47" i="33"/>
  <c r="P47" i="33"/>
  <c r="O47" i="33"/>
  <c r="N47" i="33"/>
  <c r="M47" i="33"/>
  <c r="L47" i="33"/>
  <c r="K47" i="33"/>
  <c r="J47" i="33"/>
  <c r="I47" i="33"/>
  <c r="H47" i="33"/>
  <c r="G47" i="33"/>
  <c r="F47" i="33"/>
  <c r="E47" i="33"/>
  <c r="D47" i="33"/>
  <c r="C47" i="33"/>
  <c r="R46" i="33"/>
  <c r="Q46" i="33"/>
  <c r="P46" i="33"/>
  <c r="O46" i="33"/>
  <c r="N46" i="33"/>
  <c r="M46" i="33"/>
  <c r="L46" i="33"/>
  <c r="K46" i="33"/>
  <c r="J46" i="33"/>
  <c r="I46" i="33"/>
  <c r="H46" i="33"/>
  <c r="G46" i="33"/>
  <c r="F46" i="33"/>
  <c r="E46" i="33"/>
  <c r="D46" i="33"/>
  <c r="C46" i="33"/>
  <c r="R45" i="33"/>
  <c r="R50" i="33" s="1"/>
  <c r="Y50" i="33" s="1"/>
  <c r="Q45" i="33"/>
  <c r="Q50" i="33" s="1"/>
  <c r="P45" i="33"/>
  <c r="O45" i="33"/>
  <c r="O50" i="33" s="1"/>
  <c r="N45" i="33"/>
  <c r="N50" i="33" s="1"/>
  <c r="M45" i="33"/>
  <c r="L45" i="33"/>
  <c r="K45" i="33"/>
  <c r="K50" i="33" s="1"/>
  <c r="J45" i="33"/>
  <c r="J50" i="33" s="1"/>
  <c r="I45" i="33"/>
  <c r="H45" i="33"/>
  <c r="G45" i="33"/>
  <c r="G50" i="33" s="1"/>
  <c r="F45" i="33"/>
  <c r="F50" i="33" s="1"/>
  <c r="E45" i="33"/>
  <c r="D45" i="33"/>
  <c r="C45" i="33"/>
  <c r="C50" i="33" s="1"/>
  <c r="R42" i="33"/>
  <c r="Q42" i="33"/>
  <c r="P42" i="33"/>
  <c r="O42" i="33"/>
  <c r="N42" i="33"/>
  <c r="M42" i="33"/>
  <c r="L42" i="33"/>
  <c r="K42" i="33"/>
  <c r="J42" i="33"/>
  <c r="I42" i="33"/>
  <c r="H42" i="33"/>
  <c r="G42" i="33"/>
  <c r="F42" i="33"/>
  <c r="E42" i="33"/>
  <c r="D42" i="33"/>
  <c r="C42" i="33"/>
  <c r="R41" i="33"/>
  <c r="Q41" i="33"/>
  <c r="P41" i="33"/>
  <c r="O41" i="33"/>
  <c r="N41" i="33"/>
  <c r="M41" i="33"/>
  <c r="L41" i="33"/>
  <c r="K41" i="33"/>
  <c r="J41" i="33"/>
  <c r="I41" i="33"/>
  <c r="H41" i="33"/>
  <c r="G41" i="33"/>
  <c r="F41" i="33"/>
  <c r="E41" i="33"/>
  <c r="D41" i="33"/>
  <c r="C41" i="33"/>
  <c r="R40" i="33"/>
  <c r="Q40" i="33"/>
  <c r="P40" i="33"/>
  <c r="O40" i="33"/>
  <c r="N40" i="33"/>
  <c r="M40" i="33"/>
  <c r="L40" i="33"/>
  <c r="K40" i="33"/>
  <c r="J40" i="33"/>
  <c r="I40" i="33"/>
  <c r="H40" i="33"/>
  <c r="G40" i="33"/>
  <c r="F40" i="33"/>
  <c r="E40" i="33"/>
  <c r="D40" i="33"/>
  <c r="C40" i="33"/>
  <c r="R39" i="33"/>
  <c r="Q39" i="33"/>
  <c r="P39" i="33"/>
  <c r="O39" i="33"/>
  <c r="N39" i="33"/>
  <c r="M39" i="33"/>
  <c r="L39" i="33"/>
  <c r="K39" i="33"/>
  <c r="J39" i="33"/>
  <c r="I39" i="33"/>
  <c r="H39" i="33"/>
  <c r="G39" i="33"/>
  <c r="F39" i="33"/>
  <c r="E39" i="33"/>
  <c r="D39" i="33"/>
  <c r="C39" i="33"/>
  <c r="R38" i="33"/>
  <c r="R43" i="33" s="1"/>
  <c r="Y43" i="33" s="1"/>
  <c r="Q38" i="33"/>
  <c r="P38" i="33"/>
  <c r="P43" i="33" s="1"/>
  <c r="O38" i="33"/>
  <c r="O43" i="33" s="1"/>
  <c r="N38" i="33"/>
  <c r="N43" i="33" s="1"/>
  <c r="M38" i="33"/>
  <c r="L38" i="33"/>
  <c r="K38" i="33"/>
  <c r="K43" i="33" s="1"/>
  <c r="J38" i="33"/>
  <c r="J43" i="33" s="1"/>
  <c r="I38" i="33"/>
  <c r="H38" i="33"/>
  <c r="G38" i="33"/>
  <c r="G43" i="33" s="1"/>
  <c r="F38" i="33"/>
  <c r="F43" i="33" s="1"/>
  <c r="E38" i="33"/>
  <c r="D38" i="33"/>
  <c r="C38" i="33"/>
  <c r="C43" i="33" s="1"/>
  <c r="R35" i="33"/>
  <c r="Q35" i="33"/>
  <c r="P35" i="33"/>
  <c r="O35" i="33"/>
  <c r="N35" i="33"/>
  <c r="M35" i="33"/>
  <c r="L35" i="33"/>
  <c r="K35" i="33"/>
  <c r="J35" i="33"/>
  <c r="I35" i="33"/>
  <c r="H35" i="33"/>
  <c r="G35" i="33"/>
  <c r="F35" i="33"/>
  <c r="E35" i="33"/>
  <c r="D35" i="33"/>
  <c r="C35" i="33"/>
  <c r="R34" i="33"/>
  <c r="Q34" i="33"/>
  <c r="P34" i="33"/>
  <c r="O34" i="33"/>
  <c r="N34" i="33"/>
  <c r="M34" i="33"/>
  <c r="L34" i="33"/>
  <c r="K34" i="33"/>
  <c r="J34" i="33"/>
  <c r="I34" i="33"/>
  <c r="H34" i="33"/>
  <c r="G34" i="33"/>
  <c r="F34" i="33"/>
  <c r="E34" i="33"/>
  <c r="D34" i="33"/>
  <c r="C34" i="33"/>
  <c r="R33" i="33"/>
  <c r="Q33" i="33"/>
  <c r="P33" i="33"/>
  <c r="O33" i="33"/>
  <c r="N33" i="33"/>
  <c r="M33" i="33"/>
  <c r="L33" i="33"/>
  <c r="K33" i="33"/>
  <c r="J33" i="33"/>
  <c r="I33" i="33"/>
  <c r="H33" i="33"/>
  <c r="G33" i="33"/>
  <c r="F33" i="33"/>
  <c r="E33" i="33"/>
  <c r="D33" i="33"/>
  <c r="W33" i="33" s="1"/>
  <c r="C33" i="33"/>
  <c r="R32" i="33"/>
  <c r="Q32" i="33"/>
  <c r="P32" i="33"/>
  <c r="O32" i="33"/>
  <c r="N32" i="33"/>
  <c r="M32" i="33"/>
  <c r="L32" i="33"/>
  <c r="K32" i="33"/>
  <c r="J32" i="33"/>
  <c r="I32" i="33"/>
  <c r="H32" i="33"/>
  <c r="G32" i="33"/>
  <c r="F32" i="33"/>
  <c r="E32" i="33"/>
  <c r="D32" i="33"/>
  <c r="C32" i="33"/>
  <c r="R31" i="33"/>
  <c r="Q31" i="33"/>
  <c r="Q36" i="33" s="1"/>
  <c r="P31" i="33"/>
  <c r="P36" i="33" s="1"/>
  <c r="O31" i="33"/>
  <c r="N31" i="33"/>
  <c r="M31" i="33"/>
  <c r="L31" i="33"/>
  <c r="L36" i="33" s="1"/>
  <c r="K31" i="33"/>
  <c r="K36" i="33" s="1"/>
  <c r="J31" i="33"/>
  <c r="I31" i="33"/>
  <c r="H31" i="33"/>
  <c r="H36" i="33" s="1"/>
  <c r="G31" i="33"/>
  <c r="G36" i="33" s="1"/>
  <c r="F31" i="33"/>
  <c r="E31" i="33"/>
  <c r="D31" i="33"/>
  <c r="D36" i="33" s="1"/>
  <c r="C31" i="33"/>
  <c r="C36" i="33" s="1"/>
  <c r="R28" i="33"/>
  <c r="Q28" i="33"/>
  <c r="P28" i="33"/>
  <c r="W28" i="33" s="1"/>
  <c r="O28" i="33"/>
  <c r="N28" i="33"/>
  <c r="M28" i="33"/>
  <c r="L28" i="33"/>
  <c r="K28" i="33"/>
  <c r="J28" i="33"/>
  <c r="I28" i="33"/>
  <c r="H28" i="33"/>
  <c r="G28" i="33"/>
  <c r="F28" i="33"/>
  <c r="E28" i="33"/>
  <c r="D28" i="33"/>
  <c r="C28" i="33"/>
  <c r="R27" i="33"/>
  <c r="Q27" i="33"/>
  <c r="P27" i="33"/>
  <c r="O27" i="33"/>
  <c r="N27" i="33"/>
  <c r="M27" i="33"/>
  <c r="L27" i="33"/>
  <c r="K27" i="33"/>
  <c r="J27" i="33"/>
  <c r="I27" i="33"/>
  <c r="H27" i="33"/>
  <c r="G27" i="33"/>
  <c r="F27" i="33"/>
  <c r="E27" i="33"/>
  <c r="D27" i="33"/>
  <c r="C27" i="33"/>
  <c r="R26" i="33"/>
  <c r="Q26" i="33"/>
  <c r="P26" i="33"/>
  <c r="AD26" i="33" s="1"/>
  <c r="O26" i="33"/>
  <c r="N26" i="33"/>
  <c r="M26" i="33"/>
  <c r="L26" i="33"/>
  <c r="K26" i="33"/>
  <c r="J26" i="33"/>
  <c r="I26" i="33"/>
  <c r="H26" i="33"/>
  <c r="G26" i="33"/>
  <c r="F26" i="33"/>
  <c r="E26" i="33"/>
  <c r="D26" i="33"/>
  <c r="C26" i="33"/>
  <c r="R25" i="33"/>
  <c r="Q25" i="33"/>
  <c r="P25" i="33"/>
  <c r="AD25" i="33" s="1"/>
  <c r="O25" i="33"/>
  <c r="N25" i="33"/>
  <c r="M25" i="33"/>
  <c r="L25" i="33"/>
  <c r="K25" i="33"/>
  <c r="J25" i="33"/>
  <c r="I25" i="33"/>
  <c r="H25" i="33"/>
  <c r="G25" i="33"/>
  <c r="F25" i="33"/>
  <c r="E25" i="33"/>
  <c r="D25" i="33"/>
  <c r="C25" i="33"/>
  <c r="R24" i="33"/>
  <c r="Q24" i="33"/>
  <c r="Q29" i="33" s="1"/>
  <c r="P24" i="33"/>
  <c r="P29" i="33" s="1"/>
  <c r="O24" i="33"/>
  <c r="N24" i="33"/>
  <c r="M24" i="33"/>
  <c r="L24" i="33"/>
  <c r="K24" i="33"/>
  <c r="K29" i="33" s="1"/>
  <c r="J24" i="33"/>
  <c r="I24" i="33"/>
  <c r="H24" i="33"/>
  <c r="G24" i="33"/>
  <c r="G29" i="33" s="1"/>
  <c r="F24" i="33"/>
  <c r="E24" i="33"/>
  <c r="D24" i="33"/>
  <c r="D29" i="33" s="1"/>
  <c r="W29" i="33" s="1"/>
  <c r="C24" i="33"/>
  <c r="C29" i="33" s="1"/>
  <c r="R21" i="33"/>
  <c r="Q21" i="33"/>
  <c r="P21" i="33"/>
  <c r="O21" i="33"/>
  <c r="N21" i="33"/>
  <c r="M21" i="33"/>
  <c r="L21" i="33"/>
  <c r="K21" i="33"/>
  <c r="J21" i="33"/>
  <c r="I21" i="33"/>
  <c r="H21" i="33"/>
  <c r="G21" i="33"/>
  <c r="F21" i="33"/>
  <c r="E21" i="33"/>
  <c r="D21" i="33"/>
  <c r="C21" i="33"/>
  <c r="R20" i="33"/>
  <c r="Q20" i="33"/>
  <c r="P20" i="33"/>
  <c r="W20" i="33" s="1"/>
  <c r="O20" i="33"/>
  <c r="N20" i="33"/>
  <c r="M20" i="33"/>
  <c r="L20" i="33"/>
  <c r="K20" i="33"/>
  <c r="J20" i="33"/>
  <c r="I20" i="33"/>
  <c r="H20" i="33"/>
  <c r="G20" i="33"/>
  <c r="F20" i="33"/>
  <c r="E20" i="33"/>
  <c r="D20" i="33"/>
  <c r="C20" i="33"/>
  <c r="R19" i="33"/>
  <c r="Q19" i="33"/>
  <c r="P19" i="33"/>
  <c r="O19" i="33"/>
  <c r="N19" i="33"/>
  <c r="M19" i="33"/>
  <c r="L19" i="33"/>
  <c r="K19" i="33"/>
  <c r="J19" i="33"/>
  <c r="I19" i="33"/>
  <c r="H19" i="33"/>
  <c r="G19" i="33"/>
  <c r="F19" i="33"/>
  <c r="E19" i="33"/>
  <c r="D19" i="33"/>
  <c r="C19" i="33"/>
  <c r="R18" i="33"/>
  <c r="Q18" i="33"/>
  <c r="P18" i="33"/>
  <c r="AD18" i="33" s="1"/>
  <c r="O18" i="33"/>
  <c r="N18" i="33"/>
  <c r="M18" i="33"/>
  <c r="L18" i="33"/>
  <c r="K18" i="33"/>
  <c r="J18" i="33"/>
  <c r="I18" i="33"/>
  <c r="H18" i="33"/>
  <c r="G18" i="33"/>
  <c r="F18" i="33"/>
  <c r="E18" i="33"/>
  <c r="D18" i="33"/>
  <c r="C18" i="33"/>
  <c r="R17" i="33"/>
  <c r="Q17" i="33"/>
  <c r="P17" i="33"/>
  <c r="O17" i="33"/>
  <c r="O22" i="33" s="1"/>
  <c r="N17" i="33"/>
  <c r="M17" i="33"/>
  <c r="L17" i="33"/>
  <c r="K17" i="33"/>
  <c r="K22" i="33" s="1"/>
  <c r="J17" i="33"/>
  <c r="I17" i="33"/>
  <c r="H17" i="33"/>
  <c r="G17" i="33"/>
  <c r="G22" i="33" s="1"/>
  <c r="F17" i="33"/>
  <c r="E17" i="33"/>
  <c r="D17" i="33"/>
  <c r="C17" i="33"/>
  <c r="C22" i="33" s="1"/>
  <c r="R14" i="33"/>
  <c r="Q14" i="33"/>
  <c r="P14" i="33"/>
  <c r="O14" i="33"/>
  <c r="V14" i="33" s="1"/>
  <c r="N14" i="33"/>
  <c r="M14" i="33"/>
  <c r="L14" i="33"/>
  <c r="K14" i="33"/>
  <c r="J14" i="33"/>
  <c r="I14" i="33"/>
  <c r="H14" i="33"/>
  <c r="G14" i="33"/>
  <c r="F14" i="33"/>
  <c r="E14" i="33"/>
  <c r="D14" i="33"/>
  <c r="C14" i="33"/>
  <c r="R13" i="33"/>
  <c r="Q13" i="33"/>
  <c r="P13" i="33"/>
  <c r="O13" i="33"/>
  <c r="N13" i="33"/>
  <c r="M13" i="33"/>
  <c r="L13" i="33"/>
  <c r="K13" i="33"/>
  <c r="J13" i="33"/>
  <c r="I13" i="33"/>
  <c r="H13" i="33"/>
  <c r="G13" i="33"/>
  <c r="F13" i="33"/>
  <c r="E13" i="33"/>
  <c r="D13" i="33"/>
  <c r="C13" i="33"/>
  <c r="R12" i="33"/>
  <c r="Q12" i="33"/>
  <c r="P12" i="33"/>
  <c r="AD12" i="33" s="1"/>
  <c r="O12" i="33"/>
  <c r="N12" i="33"/>
  <c r="M12" i="33"/>
  <c r="L12" i="33"/>
  <c r="K12" i="33"/>
  <c r="J12" i="33"/>
  <c r="I12" i="33"/>
  <c r="H12" i="33"/>
  <c r="G12" i="33"/>
  <c r="F12" i="33"/>
  <c r="E12" i="33"/>
  <c r="D12" i="33"/>
  <c r="C12" i="33"/>
  <c r="R11" i="33"/>
  <c r="Q11" i="33"/>
  <c r="P11" i="33"/>
  <c r="O11" i="33"/>
  <c r="AC11" i="33" s="1"/>
  <c r="N11" i="33"/>
  <c r="M11" i="33"/>
  <c r="L11" i="33"/>
  <c r="K11" i="33"/>
  <c r="J11" i="33"/>
  <c r="I11" i="33"/>
  <c r="H11" i="33"/>
  <c r="G11" i="33"/>
  <c r="F11" i="33"/>
  <c r="E11" i="33"/>
  <c r="D11" i="33"/>
  <c r="C11" i="33"/>
  <c r="R10" i="33"/>
  <c r="Q10" i="33"/>
  <c r="P10" i="33"/>
  <c r="O10" i="33"/>
  <c r="AC10" i="33" s="1"/>
  <c r="N10" i="33"/>
  <c r="N15" i="33" s="1"/>
  <c r="M10" i="33"/>
  <c r="L10" i="33"/>
  <c r="L15" i="33" s="1"/>
  <c r="K10" i="33"/>
  <c r="K15" i="33" s="1"/>
  <c r="J10" i="33"/>
  <c r="J15" i="33" s="1"/>
  <c r="I10" i="33"/>
  <c r="H10" i="33"/>
  <c r="H15" i="33" s="1"/>
  <c r="G10" i="33"/>
  <c r="G15" i="33" s="1"/>
  <c r="F10" i="33"/>
  <c r="F15" i="33" s="1"/>
  <c r="E10" i="33"/>
  <c r="D10" i="33"/>
  <c r="D15" i="33" s="1"/>
  <c r="X14" i="33"/>
  <c r="X13" i="33"/>
  <c r="X12" i="33"/>
  <c r="V12" i="33"/>
  <c r="X11" i="33"/>
  <c r="X10" i="33"/>
  <c r="C10" i="33"/>
  <c r="C15" i="33" s="1"/>
  <c r="M154" i="33"/>
  <c r="I154" i="33"/>
  <c r="N153" i="33"/>
  <c r="L153" i="33"/>
  <c r="J153" i="33"/>
  <c r="F153" i="33"/>
  <c r="Q152" i="33"/>
  <c r="I152" i="33"/>
  <c r="E152" i="33"/>
  <c r="N151" i="33"/>
  <c r="J151" i="33"/>
  <c r="F151" i="33"/>
  <c r="N150" i="33"/>
  <c r="J150" i="33"/>
  <c r="F150" i="33"/>
  <c r="D150" i="33"/>
  <c r="N148" i="33"/>
  <c r="M148" i="33"/>
  <c r="J148" i="33"/>
  <c r="I148" i="33"/>
  <c r="F148" i="33"/>
  <c r="Y148" i="33" s="1"/>
  <c r="E148" i="33"/>
  <c r="X148" i="33" s="1"/>
  <c r="AE147" i="33"/>
  <c r="AD147" i="33"/>
  <c r="X147" i="33"/>
  <c r="W147" i="33"/>
  <c r="V147" i="33"/>
  <c r="AE146" i="33"/>
  <c r="X146" i="33"/>
  <c r="AE145" i="33"/>
  <c r="AD145" i="33"/>
  <c r="X145" i="33"/>
  <c r="W145" i="33"/>
  <c r="V145" i="33"/>
  <c r="AE144" i="33"/>
  <c r="X144" i="33"/>
  <c r="AE143" i="33"/>
  <c r="AD143" i="33"/>
  <c r="X143" i="33"/>
  <c r="W143" i="33"/>
  <c r="V143" i="33"/>
  <c r="O141" i="33"/>
  <c r="N141" i="33"/>
  <c r="M141" i="33"/>
  <c r="L141" i="33"/>
  <c r="K141" i="33"/>
  <c r="J141" i="33"/>
  <c r="I141" i="33"/>
  <c r="H141" i="33"/>
  <c r="G141" i="33"/>
  <c r="F141" i="33"/>
  <c r="E141" i="33"/>
  <c r="D141" i="33"/>
  <c r="C141" i="33"/>
  <c r="AD140" i="33"/>
  <c r="X140" i="33"/>
  <c r="W140" i="33"/>
  <c r="V140" i="33"/>
  <c r="AD139" i="33"/>
  <c r="X139" i="33"/>
  <c r="W139" i="33"/>
  <c r="V139" i="33"/>
  <c r="AD138" i="33"/>
  <c r="X138" i="33"/>
  <c r="W138" i="33"/>
  <c r="V138" i="33"/>
  <c r="AD137" i="33"/>
  <c r="X137" i="33"/>
  <c r="W137" i="33"/>
  <c r="V137" i="33"/>
  <c r="AD136" i="33"/>
  <c r="X136" i="33"/>
  <c r="W136" i="33"/>
  <c r="V136" i="33"/>
  <c r="N134" i="33"/>
  <c r="M134" i="33"/>
  <c r="J134" i="33"/>
  <c r="I134" i="33"/>
  <c r="F134" i="33"/>
  <c r="Y134" i="33" s="1"/>
  <c r="E134" i="33"/>
  <c r="X134" i="33" s="1"/>
  <c r="AE133" i="33"/>
  <c r="X133" i="33"/>
  <c r="W133" i="33"/>
  <c r="AE132" i="33"/>
  <c r="AD132" i="33"/>
  <c r="AC132" i="33"/>
  <c r="X132" i="33"/>
  <c r="AE131" i="33"/>
  <c r="X131" i="33"/>
  <c r="W131" i="33"/>
  <c r="AE130" i="33"/>
  <c r="AD130" i="33"/>
  <c r="AC130" i="33"/>
  <c r="X130" i="33"/>
  <c r="AE129" i="33"/>
  <c r="X129" i="33"/>
  <c r="W129" i="33"/>
  <c r="N127" i="33"/>
  <c r="L127" i="33"/>
  <c r="J127" i="33"/>
  <c r="H127" i="33"/>
  <c r="F127" i="33"/>
  <c r="D127" i="33"/>
  <c r="AE126" i="33"/>
  <c r="AD126" i="33"/>
  <c r="AC126" i="33"/>
  <c r="W126" i="33"/>
  <c r="AE125" i="33"/>
  <c r="AD125" i="33"/>
  <c r="AC125" i="33"/>
  <c r="W125" i="33"/>
  <c r="AE124" i="33"/>
  <c r="AD124" i="33"/>
  <c r="AC124" i="33"/>
  <c r="W124" i="33"/>
  <c r="AE123" i="33"/>
  <c r="AD123" i="33"/>
  <c r="AC123" i="33"/>
  <c r="W123" i="33"/>
  <c r="AE122" i="33"/>
  <c r="AE127" i="33" s="1"/>
  <c r="AD122" i="33"/>
  <c r="AC122" i="33"/>
  <c r="W122" i="33"/>
  <c r="N119" i="33"/>
  <c r="M119" i="33"/>
  <c r="J119" i="33"/>
  <c r="I119" i="33"/>
  <c r="F119" i="33"/>
  <c r="Y119" i="33" s="1"/>
  <c r="E119" i="33"/>
  <c r="X119" i="33" s="1"/>
  <c r="N118" i="33"/>
  <c r="M118" i="33"/>
  <c r="J118" i="33"/>
  <c r="I118" i="33"/>
  <c r="H118" i="33"/>
  <c r="F118" i="33"/>
  <c r="Y118" i="33" s="1"/>
  <c r="E118" i="33"/>
  <c r="AE118" i="33" s="1"/>
  <c r="D118" i="33"/>
  <c r="W118" i="33" s="1"/>
  <c r="N117" i="33"/>
  <c r="J117" i="33"/>
  <c r="I117" i="33"/>
  <c r="F117" i="33"/>
  <c r="Y117" i="33" s="1"/>
  <c r="E117" i="33"/>
  <c r="AE117" i="33" s="1"/>
  <c r="D117" i="33"/>
  <c r="AD117" i="33" s="1"/>
  <c r="N116" i="33"/>
  <c r="M116" i="33"/>
  <c r="L116" i="33"/>
  <c r="J116" i="33"/>
  <c r="I116" i="33"/>
  <c r="H116" i="33"/>
  <c r="F116" i="33"/>
  <c r="Y116" i="33" s="1"/>
  <c r="E116" i="33"/>
  <c r="X116" i="33" s="1"/>
  <c r="D116" i="33"/>
  <c r="AD116" i="33" s="1"/>
  <c r="N115" i="33"/>
  <c r="M115" i="33"/>
  <c r="J115" i="33"/>
  <c r="I115" i="33"/>
  <c r="F115" i="33"/>
  <c r="Y115" i="33" s="1"/>
  <c r="E115" i="33"/>
  <c r="X115" i="33" s="1"/>
  <c r="N113" i="33"/>
  <c r="M113" i="33"/>
  <c r="J113" i="33"/>
  <c r="I113" i="33"/>
  <c r="F113" i="33"/>
  <c r="E113" i="33"/>
  <c r="AE112" i="33"/>
  <c r="X112" i="33"/>
  <c r="W112" i="33"/>
  <c r="AE111" i="33"/>
  <c r="AD111" i="33"/>
  <c r="AC111" i="33"/>
  <c r="X111" i="33"/>
  <c r="AE110" i="33"/>
  <c r="X110" i="33"/>
  <c r="W110" i="33"/>
  <c r="AE109" i="33"/>
  <c r="AD109" i="33"/>
  <c r="AC109" i="33"/>
  <c r="X109" i="33"/>
  <c r="AE108" i="33"/>
  <c r="X108" i="33"/>
  <c r="W108" i="33"/>
  <c r="O106" i="33"/>
  <c r="N106" i="33"/>
  <c r="M106" i="33"/>
  <c r="L106" i="33"/>
  <c r="K106" i="33"/>
  <c r="J106" i="33"/>
  <c r="I106" i="33"/>
  <c r="H106" i="33"/>
  <c r="G106" i="33"/>
  <c r="F106" i="33"/>
  <c r="E106" i="33"/>
  <c r="D106" i="33"/>
  <c r="C106" i="33"/>
  <c r="X105" i="33"/>
  <c r="AE104" i="33"/>
  <c r="AD104" i="33"/>
  <c r="X104" i="33"/>
  <c r="W104" i="33"/>
  <c r="V104" i="33"/>
  <c r="AE102" i="33"/>
  <c r="AD102" i="33"/>
  <c r="W102" i="33"/>
  <c r="V102" i="33"/>
  <c r="X101" i="33"/>
  <c r="O99" i="33"/>
  <c r="N99" i="33"/>
  <c r="M99" i="33"/>
  <c r="L99" i="33"/>
  <c r="K99" i="33"/>
  <c r="J99" i="33"/>
  <c r="I99" i="33"/>
  <c r="H99" i="33"/>
  <c r="G99" i="33"/>
  <c r="F99" i="33"/>
  <c r="E99" i="33"/>
  <c r="D99" i="33"/>
  <c r="W99" i="33" s="1"/>
  <c r="C99" i="33"/>
  <c r="AE98" i="33"/>
  <c r="X98" i="33"/>
  <c r="AE97" i="33"/>
  <c r="AD97" i="33"/>
  <c r="X97" i="33"/>
  <c r="W97" i="33"/>
  <c r="V97" i="33"/>
  <c r="AE96" i="33"/>
  <c r="X96" i="33"/>
  <c r="AE95" i="33"/>
  <c r="AD95" i="33"/>
  <c r="X95" i="33"/>
  <c r="W95" i="33"/>
  <c r="V95" i="33"/>
  <c r="AE94" i="33"/>
  <c r="X94" i="33"/>
  <c r="Q84" i="33"/>
  <c r="P84" i="33"/>
  <c r="O84" i="33"/>
  <c r="N84" i="33"/>
  <c r="M84" i="33"/>
  <c r="L84" i="33"/>
  <c r="K84" i="33"/>
  <c r="J84" i="33"/>
  <c r="I84" i="33"/>
  <c r="H84" i="33"/>
  <c r="G84" i="33"/>
  <c r="F84" i="33"/>
  <c r="Y84" i="33" s="1"/>
  <c r="E84" i="33"/>
  <c r="D84" i="33"/>
  <c r="C84" i="33"/>
  <c r="X83" i="33"/>
  <c r="W83" i="33"/>
  <c r="Q83" i="33"/>
  <c r="P83" i="33"/>
  <c r="O83" i="33"/>
  <c r="N83" i="33"/>
  <c r="M83" i="33"/>
  <c r="L83" i="33"/>
  <c r="K83" i="33"/>
  <c r="J83" i="33"/>
  <c r="I83" i="33"/>
  <c r="H83" i="33"/>
  <c r="G83" i="33"/>
  <c r="F83" i="33"/>
  <c r="Y83" i="33" s="1"/>
  <c r="E83" i="33"/>
  <c r="D83" i="33"/>
  <c r="C83" i="33"/>
  <c r="Q82" i="33"/>
  <c r="N82" i="33"/>
  <c r="M82" i="33"/>
  <c r="J82" i="33"/>
  <c r="I82" i="33"/>
  <c r="F82" i="33"/>
  <c r="Y82" i="33" s="1"/>
  <c r="E82" i="33"/>
  <c r="X81" i="33"/>
  <c r="Q81" i="33"/>
  <c r="AE81" i="33" s="1"/>
  <c r="P81" i="33"/>
  <c r="N81" i="33"/>
  <c r="M81" i="33"/>
  <c r="L81" i="33"/>
  <c r="J81" i="33"/>
  <c r="I81" i="33"/>
  <c r="H81" i="33"/>
  <c r="F81" i="33"/>
  <c r="Y81" i="33" s="1"/>
  <c r="E81" i="33"/>
  <c r="D81" i="33"/>
  <c r="X80" i="33"/>
  <c r="Q80" i="33"/>
  <c r="N80" i="33"/>
  <c r="M80" i="33"/>
  <c r="J80" i="33"/>
  <c r="J85" i="33" s="1"/>
  <c r="I80" i="33"/>
  <c r="F80" i="33"/>
  <c r="E80" i="33"/>
  <c r="O78" i="33"/>
  <c r="N78" i="33"/>
  <c r="M78" i="33"/>
  <c r="L78" i="33"/>
  <c r="K78" i="33"/>
  <c r="J78" i="33"/>
  <c r="I78" i="33"/>
  <c r="H78" i="33"/>
  <c r="G78" i="33"/>
  <c r="F78" i="33"/>
  <c r="Y78" i="33" s="1"/>
  <c r="E78" i="33"/>
  <c r="D78" i="33"/>
  <c r="C78" i="33"/>
  <c r="X77" i="33"/>
  <c r="W77" i="33"/>
  <c r="AC76" i="33"/>
  <c r="V76" i="33"/>
  <c r="AE75" i="33"/>
  <c r="AC74" i="33"/>
  <c r="W74" i="33"/>
  <c r="V74" i="33"/>
  <c r="N71" i="33"/>
  <c r="L71" i="33"/>
  <c r="J71" i="33"/>
  <c r="H71" i="33"/>
  <c r="F71" i="33"/>
  <c r="D71" i="33"/>
  <c r="AE70" i="33"/>
  <c r="AD70" i="33"/>
  <c r="AC70" i="33"/>
  <c r="W70" i="33"/>
  <c r="AE69" i="33"/>
  <c r="AD69" i="33"/>
  <c r="AC69" i="33"/>
  <c r="W69" i="33"/>
  <c r="AE68" i="33"/>
  <c r="AD68" i="33"/>
  <c r="AC68" i="33"/>
  <c r="W68" i="33"/>
  <c r="AE67" i="33"/>
  <c r="AD67" i="33"/>
  <c r="AC67" i="33"/>
  <c r="W67" i="33"/>
  <c r="AE66" i="33"/>
  <c r="AE71" i="33" s="1"/>
  <c r="AD66" i="33"/>
  <c r="AC66" i="33"/>
  <c r="AC71" i="33" s="1"/>
  <c r="W66" i="33"/>
  <c r="N64" i="33"/>
  <c r="M64" i="33"/>
  <c r="L64" i="33"/>
  <c r="J64" i="33"/>
  <c r="I64" i="33"/>
  <c r="H64" i="33"/>
  <c r="F64" i="33"/>
  <c r="E64" i="33"/>
  <c r="X64" i="33" s="1"/>
  <c r="D64" i="33"/>
  <c r="AE63" i="33"/>
  <c r="AD63" i="33"/>
  <c r="AC63" i="33"/>
  <c r="X63" i="33"/>
  <c r="AE62" i="33"/>
  <c r="AD62" i="33"/>
  <c r="X62" i="33"/>
  <c r="W62" i="33"/>
  <c r="AE61" i="33"/>
  <c r="AD61" i="33"/>
  <c r="AC61" i="33"/>
  <c r="X61" i="33"/>
  <c r="AE60" i="33"/>
  <c r="AD60" i="33"/>
  <c r="X60" i="33"/>
  <c r="W60" i="33"/>
  <c r="AE59" i="33"/>
  <c r="AD59" i="33"/>
  <c r="AC59" i="33"/>
  <c r="X59" i="33"/>
  <c r="O57" i="33"/>
  <c r="M57" i="33"/>
  <c r="L57" i="33"/>
  <c r="K57" i="33"/>
  <c r="I57" i="33"/>
  <c r="H57" i="33"/>
  <c r="G57" i="33"/>
  <c r="E57" i="33"/>
  <c r="X57" i="33" s="1"/>
  <c r="D57" i="33"/>
  <c r="C57" i="33"/>
  <c r="AE56" i="33"/>
  <c r="AD56" i="33"/>
  <c r="AC56" i="33"/>
  <c r="X56" i="33"/>
  <c r="AE55" i="33"/>
  <c r="AD55" i="33"/>
  <c r="X55" i="33"/>
  <c r="W55" i="33"/>
  <c r="V55" i="33"/>
  <c r="AE54" i="33"/>
  <c r="AD54" i="33"/>
  <c r="AC54" i="33"/>
  <c r="X54" i="33"/>
  <c r="AE53" i="33"/>
  <c r="AD53" i="33"/>
  <c r="X53" i="33"/>
  <c r="W53" i="33"/>
  <c r="V53" i="33"/>
  <c r="AE52" i="33"/>
  <c r="AD52" i="33"/>
  <c r="AC52" i="33"/>
  <c r="X52" i="33"/>
  <c r="M50" i="33"/>
  <c r="L50" i="33"/>
  <c r="I50" i="33"/>
  <c r="H50" i="33"/>
  <c r="E50" i="33"/>
  <c r="X50" i="33" s="1"/>
  <c r="D50" i="33"/>
  <c r="W50" i="33" s="1"/>
  <c r="AE49" i="33"/>
  <c r="AD49" i="33"/>
  <c r="AC49" i="33"/>
  <c r="X49" i="33"/>
  <c r="W49" i="33"/>
  <c r="V49" i="33"/>
  <c r="AE48" i="33"/>
  <c r="X48" i="33"/>
  <c r="W48" i="33"/>
  <c r="AE47" i="33"/>
  <c r="AD47" i="33"/>
  <c r="AC47" i="33"/>
  <c r="X47" i="33"/>
  <c r="W47" i="33"/>
  <c r="V47" i="33"/>
  <c r="AE46" i="33"/>
  <c r="X46" i="33"/>
  <c r="W46" i="33"/>
  <c r="AE45" i="33"/>
  <c r="AD45" i="33"/>
  <c r="AC45" i="33"/>
  <c r="X45" i="33"/>
  <c r="W45" i="33"/>
  <c r="V45" i="33"/>
  <c r="M43" i="33"/>
  <c r="L43" i="33"/>
  <c r="I43" i="33"/>
  <c r="H43" i="33"/>
  <c r="E43" i="33"/>
  <c r="X43" i="33" s="1"/>
  <c r="D43" i="33"/>
  <c r="AE42" i="33"/>
  <c r="AD42" i="33"/>
  <c r="AC42" i="33"/>
  <c r="X42" i="33"/>
  <c r="W42" i="33"/>
  <c r="V42" i="33"/>
  <c r="AE41" i="33"/>
  <c r="X41" i="33"/>
  <c r="W41" i="33"/>
  <c r="AE40" i="33"/>
  <c r="AD40" i="33"/>
  <c r="AC40" i="33"/>
  <c r="X40" i="33"/>
  <c r="W40" i="33"/>
  <c r="V40" i="33"/>
  <c r="AE39" i="33"/>
  <c r="X39" i="33"/>
  <c r="W39" i="33"/>
  <c r="AE38" i="33"/>
  <c r="AD38" i="33"/>
  <c r="AC38" i="33"/>
  <c r="X38" i="33"/>
  <c r="W38" i="33"/>
  <c r="V38" i="33"/>
  <c r="N36" i="33"/>
  <c r="M36" i="33"/>
  <c r="J36" i="33"/>
  <c r="I36" i="33"/>
  <c r="F36" i="33"/>
  <c r="E36" i="33"/>
  <c r="X36" i="33" s="1"/>
  <c r="AE35" i="33"/>
  <c r="AD35" i="33"/>
  <c r="X35" i="33"/>
  <c r="W35" i="33"/>
  <c r="V35" i="33"/>
  <c r="X34" i="33"/>
  <c r="AE33" i="33"/>
  <c r="AD33" i="33"/>
  <c r="X33" i="33"/>
  <c r="V33" i="33"/>
  <c r="X32" i="33"/>
  <c r="AE31" i="33"/>
  <c r="X31" i="33"/>
  <c r="W31" i="33"/>
  <c r="V31" i="33"/>
  <c r="N29" i="33"/>
  <c r="M29" i="33"/>
  <c r="L29" i="33"/>
  <c r="J29" i="33"/>
  <c r="I29" i="33"/>
  <c r="H29" i="33"/>
  <c r="F29" i="33"/>
  <c r="E29" i="33"/>
  <c r="X29" i="33" s="1"/>
  <c r="AE28" i="33"/>
  <c r="AD28" i="33"/>
  <c r="X28" i="33"/>
  <c r="AE27" i="33"/>
  <c r="AD27" i="33"/>
  <c r="AC27" i="33"/>
  <c r="X27" i="33"/>
  <c r="W27" i="33"/>
  <c r="AE26" i="33"/>
  <c r="X26" i="33"/>
  <c r="W26" i="33"/>
  <c r="AE25" i="33"/>
  <c r="AC25" i="33"/>
  <c r="X25" i="33"/>
  <c r="W25" i="33"/>
  <c r="AE24" i="33"/>
  <c r="X24" i="33"/>
  <c r="W24" i="33"/>
  <c r="N22" i="33"/>
  <c r="M22" i="33"/>
  <c r="L22" i="33"/>
  <c r="J22" i="33"/>
  <c r="I22" i="33"/>
  <c r="H22" i="33"/>
  <c r="F22" i="33"/>
  <c r="E22" i="33"/>
  <c r="D22" i="33"/>
  <c r="X21" i="33"/>
  <c r="AE20" i="33"/>
  <c r="AD20" i="33"/>
  <c r="X20" i="33"/>
  <c r="V20" i="33"/>
  <c r="X19" i="33"/>
  <c r="AE18" i="33"/>
  <c r="X18" i="33"/>
  <c r="W18" i="33"/>
  <c r="V18" i="33"/>
  <c r="X17" i="33"/>
  <c r="A16" i="33"/>
  <c r="M15" i="33"/>
  <c r="I15" i="33"/>
  <c r="E15" i="33"/>
  <c r="AE14" i="33"/>
  <c r="AD14" i="33"/>
  <c r="AE13" i="33"/>
  <c r="AD13" i="33"/>
  <c r="AC13" i="33"/>
  <c r="AE12" i="33"/>
  <c r="AC12" i="33"/>
  <c r="AE11" i="33"/>
  <c r="AE10" i="33"/>
  <c r="AE15" i="33" s="1"/>
  <c r="AD10" i="33"/>
  <c r="R71" i="33" l="1"/>
  <c r="R155" i="33" s="1"/>
  <c r="AF155" i="33" s="1"/>
  <c r="AF66" i="33"/>
  <c r="AF71" i="33" s="1"/>
  <c r="AC15" i="33"/>
  <c r="W13" i="33"/>
  <c r="W32" i="33"/>
  <c r="X15" i="33"/>
  <c r="AD24" i="33"/>
  <c r="AD31" i="33"/>
  <c r="AD83" i="33"/>
  <c r="V84" i="33"/>
  <c r="V106" i="33"/>
  <c r="AC127" i="33"/>
  <c r="V141" i="33"/>
  <c r="AE17" i="33"/>
  <c r="Q22" i="33"/>
  <c r="AE19" i="33"/>
  <c r="AE21" i="33"/>
  <c r="W10" i="33"/>
  <c r="P15" i="33"/>
  <c r="W15" i="33" s="1"/>
  <c r="W11" i="33"/>
  <c r="W12" i="33"/>
  <c r="W14" i="33"/>
  <c r="W17" i="33"/>
  <c r="W19" i="33"/>
  <c r="W21" i="33"/>
  <c r="AD11" i="33"/>
  <c r="AC14" i="33"/>
  <c r="AE29" i="33"/>
  <c r="W71" i="33"/>
  <c r="F85" i="33"/>
  <c r="Y80" i="33"/>
  <c r="N85" i="33"/>
  <c r="AE83" i="33"/>
  <c r="AE99" i="33"/>
  <c r="AE148" i="33"/>
  <c r="Y10" i="33"/>
  <c r="R15" i="33"/>
  <c r="Y15" i="33" s="1"/>
  <c r="Y11" i="33"/>
  <c r="Y12" i="33"/>
  <c r="Y13" i="33"/>
  <c r="Y14" i="33"/>
  <c r="Y17" i="33"/>
  <c r="R22" i="33"/>
  <c r="Y22" i="33" s="1"/>
  <c r="Y18" i="33"/>
  <c r="Y19" i="33"/>
  <c r="Y20" i="33"/>
  <c r="Y21" i="33"/>
  <c r="Y24" i="33"/>
  <c r="R29" i="33"/>
  <c r="Y29" i="33" s="1"/>
  <c r="Y25" i="33"/>
  <c r="Y26" i="33"/>
  <c r="Y27" i="33"/>
  <c r="Y28" i="33"/>
  <c r="Y31" i="33"/>
  <c r="Y32" i="33"/>
  <c r="Y33" i="33"/>
  <c r="Y71" i="33"/>
  <c r="S155" i="33"/>
  <c r="R36" i="33"/>
  <c r="Y36" i="33" s="1"/>
  <c r="Y141" i="33"/>
  <c r="X22" i="33"/>
  <c r="AE50" i="33"/>
  <c r="V10" i="33"/>
  <c r="V11" i="33"/>
  <c r="V13" i="33"/>
  <c r="V17" i="33"/>
  <c r="AC18" i="33"/>
  <c r="V19" i="33"/>
  <c r="AC20" i="33"/>
  <c r="V21" i="33"/>
  <c r="V24" i="33"/>
  <c r="V25" i="33"/>
  <c r="V26" i="33"/>
  <c r="V27" i="33"/>
  <c r="V28" i="33"/>
  <c r="AC31" i="33"/>
  <c r="V32" i="33"/>
  <c r="AC33" i="33"/>
  <c r="V34" i="33"/>
  <c r="AC35" i="33"/>
  <c r="V39" i="33"/>
  <c r="V41" i="33"/>
  <c r="V46" i="33"/>
  <c r="V48" i="33"/>
  <c r="V52" i="33"/>
  <c r="AC53" i="33"/>
  <c r="V54" i="33"/>
  <c r="AC55" i="33"/>
  <c r="V56" i="33"/>
  <c r="V60" i="33"/>
  <c r="V61" i="33"/>
  <c r="V62" i="33"/>
  <c r="V63" i="33"/>
  <c r="V67" i="33"/>
  <c r="V69" i="33"/>
  <c r="V73" i="33"/>
  <c r="AD74" i="33"/>
  <c r="X75" i="33"/>
  <c r="V77" i="33"/>
  <c r="L85" i="33"/>
  <c r="W96" i="33"/>
  <c r="W98" i="33"/>
  <c r="D115" i="33"/>
  <c r="H115" i="33"/>
  <c r="L115" i="33"/>
  <c r="W101" i="33"/>
  <c r="H117" i="33"/>
  <c r="H120" i="33" s="1"/>
  <c r="L117" i="33"/>
  <c r="W103" i="33"/>
  <c r="L118" i="33"/>
  <c r="D119" i="33"/>
  <c r="W119" i="33" s="1"/>
  <c r="H119" i="33"/>
  <c r="L119" i="33"/>
  <c r="W105" i="33"/>
  <c r="AD108" i="33"/>
  <c r="AD113" i="33" s="1"/>
  <c r="P113" i="33"/>
  <c r="W109" i="33"/>
  <c r="AD110" i="33"/>
  <c r="W111" i="33"/>
  <c r="AD112" i="33"/>
  <c r="AD129" i="33"/>
  <c r="W130" i="33"/>
  <c r="AD131" i="33"/>
  <c r="W132" i="33"/>
  <c r="AD133" i="33"/>
  <c r="W144" i="33"/>
  <c r="W146" i="33"/>
  <c r="Y64" i="33"/>
  <c r="P22" i="33"/>
  <c r="V83" i="33"/>
  <c r="W34" i="33"/>
  <c r="AD39" i="33"/>
  <c r="AD41" i="33"/>
  <c r="AD46" i="33"/>
  <c r="AD48" i="33"/>
  <c r="W52" i="33"/>
  <c r="W54" i="33"/>
  <c r="W56" i="33"/>
  <c r="W59" i="33"/>
  <c r="W61" i="33"/>
  <c r="W63" i="33"/>
  <c r="AD73" i="33"/>
  <c r="X74" i="33"/>
  <c r="AD77" i="33"/>
  <c r="AE101" i="33"/>
  <c r="X102" i="33"/>
  <c r="M117" i="33"/>
  <c r="M120" i="33" s="1"/>
  <c r="AE103" i="33"/>
  <c r="AE105" i="33"/>
  <c r="X122" i="33"/>
  <c r="X123" i="33"/>
  <c r="X124" i="33"/>
  <c r="X125" i="33"/>
  <c r="X126" i="33"/>
  <c r="AE136" i="33"/>
  <c r="AE137" i="33"/>
  <c r="AE138" i="33"/>
  <c r="AE139" i="33"/>
  <c r="AE141" i="33" s="1"/>
  <c r="AE140" i="33"/>
  <c r="P57" i="33"/>
  <c r="Y85" i="33"/>
  <c r="AE32" i="33"/>
  <c r="AE34" i="33"/>
  <c r="X66" i="33"/>
  <c r="F152" i="33"/>
  <c r="J152" i="33"/>
  <c r="N152" i="33"/>
  <c r="X68" i="33"/>
  <c r="F154" i="33"/>
  <c r="J154" i="33"/>
  <c r="N154" i="33"/>
  <c r="X70" i="33"/>
  <c r="X73" i="33"/>
  <c r="V75" i="33"/>
  <c r="W76" i="33"/>
  <c r="AE77" i="33"/>
  <c r="R99" i="33"/>
  <c r="Y99" i="33" s="1"/>
  <c r="Y94" i="33"/>
  <c r="R151" i="33"/>
  <c r="Y95" i="33"/>
  <c r="Y96" i="33"/>
  <c r="R153" i="33"/>
  <c r="Y97" i="33"/>
  <c r="Y98" i="33"/>
  <c r="R106" i="33"/>
  <c r="Y106" i="33" s="1"/>
  <c r="Y101" i="33"/>
  <c r="Y102" i="33"/>
  <c r="Y103" i="33"/>
  <c r="Y104" i="33"/>
  <c r="Y105" i="33"/>
  <c r="R113" i="33"/>
  <c r="Y113" i="33" s="1"/>
  <c r="Y108" i="33"/>
  <c r="Y109" i="33"/>
  <c r="Y110" i="33"/>
  <c r="Y111" i="33"/>
  <c r="Y112" i="33"/>
  <c r="Y122" i="33"/>
  <c r="Y123" i="33"/>
  <c r="Y124" i="33"/>
  <c r="Y125" i="33"/>
  <c r="Y126" i="33"/>
  <c r="Y129" i="33"/>
  <c r="Y130" i="33"/>
  <c r="Y131" i="33"/>
  <c r="Y132" i="33"/>
  <c r="Y133" i="33"/>
  <c r="Y136" i="33"/>
  <c r="Y137" i="33"/>
  <c r="Y138" i="33"/>
  <c r="Y139" i="33"/>
  <c r="Y140" i="33"/>
  <c r="Y143" i="33"/>
  <c r="Y144" i="33"/>
  <c r="Y145" i="33"/>
  <c r="Y146" i="33"/>
  <c r="Y147" i="33"/>
  <c r="P64" i="33"/>
  <c r="Q127" i="33"/>
  <c r="X127" i="33" s="1"/>
  <c r="Y34" i="33"/>
  <c r="Y35" i="33"/>
  <c r="Y38" i="33"/>
  <c r="Y39" i="33"/>
  <c r="Y40" i="33"/>
  <c r="Y41" i="33"/>
  <c r="Y42" i="33"/>
  <c r="Y45" i="33"/>
  <c r="Y46" i="33"/>
  <c r="Y47" i="33"/>
  <c r="Y48" i="33"/>
  <c r="Y49" i="33"/>
  <c r="Y52" i="33"/>
  <c r="Y53" i="33"/>
  <c r="Y54" i="33"/>
  <c r="Y55" i="33"/>
  <c r="Y56" i="33"/>
  <c r="Y59" i="33"/>
  <c r="Y60" i="33"/>
  <c r="Y61" i="33"/>
  <c r="Y62" i="33"/>
  <c r="Y63" i="33"/>
  <c r="Y66" i="33"/>
  <c r="S150" i="33"/>
  <c r="S151" i="33"/>
  <c r="Y67" i="33"/>
  <c r="S152" i="33"/>
  <c r="Y68" i="33"/>
  <c r="S153" i="33"/>
  <c r="Y69" i="33"/>
  <c r="S154" i="33"/>
  <c r="Y70" i="33"/>
  <c r="AD75" i="33"/>
  <c r="AE76" i="33"/>
  <c r="AC95" i="33"/>
  <c r="G154" i="33"/>
  <c r="K154" i="33"/>
  <c r="V98" i="33"/>
  <c r="C115" i="33"/>
  <c r="G115" i="33"/>
  <c r="G120" i="33" s="1"/>
  <c r="K115" i="33"/>
  <c r="O115" i="33"/>
  <c r="C116" i="33"/>
  <c r="G116" i="33"/>
  <c r="K116" i="33"/>
  <c r="O116" i="33"/>
  <c r="V103" i="33"/>
  <c r="AC104" i="33"/>
  <c r="C119" i="33"/>
  <c r="G119" i="33"/>
  <c r="K119" i="33"/>
  <c r="O119" i="33"/>
  <c r="AC119" i="33" s="1"/>
  <c r="V108" i="33"/>
  <c r="V109" i="33"/>
  <c r="V110" i="33"/>
  <c r="V111" i="33"/>
  <c r="V112" i="33"/>
  <c r="V122" i="33"/>
  <c r="V123" i="33"/>
  <c r="V124" i="33"/>
  <c r="V125" i="33"/>
  <c r="V126" i="33"/>
  <c r="V129" i="33"/>
  <c r="V130" i="33"/>
  <c r="V131" i="33"/>
  <c r="V132" i="33"/>
  <c r="V133" i="33"/>
  <c r="AC136" i="33"/>
  <c r="AC137" i="33"/>
  <c r="AC138" i="33"/>
  <c r="AC139" i="33"/>
  <c r="AC140" i="33"/>
  <c r="L150" i="33"/>
  <c r="AC143" i="33"/>
  <c r="D151" i="33"/>
  <c r="L151" i="33"/>
  <c r="V144" i="33"/>
  <c r="K152" i="33"/>
  <c r="AC145" i="33"/>
  <c r="D153" i="33"/>
  <c r="AC146" i="33"/>
  <c r="AC147" i="33"/>
  <c r="R57" i="33"/>
  <c r="Y57" i="33" s="1"/>
  <c r="R127" i="33"/>
  <c r="Y127" i="33" s="1"/>
  <c r="Q141" i="33"/>
  <c r="X141" i="33" s="1"/>
  <c r="X76" i="33"/>
  <c r="AE73" i="33"/>
  <c r="P78" i="33"/>
  <c r="W78" i="33" s="1"/>
  <c r="Q78" i="33"/>
  <c r="X78" i="33" s="1"/>
  <c r="W73" i="33"/>
  <c r="AE74" i="33"/>
  <c r="AD76" i="33"/>
  <c r="AD78" i="33" s="1"/>
  <c r="W75" i="33"/>
  <c r="AE106" i="33"/>
  <c r="Q106" i="33"/>
  <c r="X103" i="33"/>
  <c r="R150" i="33"/>
  <c r="W141" i="33"/>
  <c r="W127" i="33"/>
  <c r="W22" i="33"/>
  <c r="W36" i="33"/>
  <c r="W43" i="33"/>
  <c r="W57" i="33"/>
  <c r="W64" i="33"/>
  <c r="Q155" i="33"/>
  <c r="AC144" i="33"/>
  <c r="AC148" i="33" s="1"/>
  <c r="H151" i="33"/>
  <c r="H153" i="33"/>
  <c r="V146" i="33"/>
  <c r="AD146" i="33"/>
  <c r="K148" i="33"/>
  <c r="O148" i="33"/>
  <c r="V148" i="33" s="1"/>
  <c r="E150" i="33"/>
  <c r="I150" i="33"/>
  <c r="M150" i="33"/>
  <c r="E151" i="33"/>
  <c r="I151" i="33"/>
  <c r="M151" i="33"/>
  <c r="Q151" i="33"/>
  <c r="X151" i="33" s="1"/>
  <c r="E153" i="33"/>
  <c r="I153" i="33"/>
  <c r="M153" i="33"/>
  <c r="Q153" i="33"/>
  <c r="H150" i="33"/>
  <c r="P150" i="33"/>
  <c r="W150" i="33" s="1"/>
  <c r="P151" i="33"/>
  <c r="W151" i="33" s="1"/>
  <c r="P153" i="33"/>
  <c r="W153" i="33" s="1"/>
  <c r="AD144" i="33"/>
  <c r="AD141" i="33"/>
  <c r="AC129" i="33"/>
  <c r="AE134" i="33"/>
  <c r="AC131" i="33"/>
  <c r="AC133" i="33"/>
  <c r="O134" i="33"/>
  <c r="V134" i="33" s="1"/>
  <c r="O127" i="33"/>
  <c r="V127" i="33" s="1"/>
  <c r="AD127" i="33"/>
  <c r="AC108" i="33"/>
  <c r="AE113" i="33"/>
  <c r="AC110" i="33"/>
  <c r="AC112" i="33"/>
  <c r="W113" i="33"/>
  <c r="O113" i="33"/>
  <c r="V113" i="33" s="1"/>
  <c r="X113" i="33"/>
  <c r="AC101" i="33"/>
  <c r="AC103" i="33"/>
  <c r="AC105" i="33"/>
  <c r="V101" i="33"/>
  <c r="AD101" i="33"/>
  <c r="AD103" i="33"/>
  <c r="V105" i="33"/>
  <c r="AD105" i="33"/>
  <c r="F120" i="33"/>
  <c r="Y120" i="33" s="1"/>
  <c r="AC102" i="33"/>
  <c r="AC80" i="33"/>
  <c r="V80" i="33"/>
  <c r="AC117" i="33"/>
  <c r="V117" i="33"/>
  <c r="AC118" i="33"/>
  <c r="V118" i="33"/>
  <c r="AD81" i="33"/>
  <c r="AC84" i="33"/>
  <c r="AC116" i="33"/>
  <c r="AC94" i="33"/>
  <c r="AC98" i="33"/>
  <c r="D120" i="33"/>
  <c r="W120" i="33" s="1"/>
  <c r="L120" i="33"/>
  <c r="V115" i="33"/>
  <c r="V116" i="33"/>
  <c r="W117" i="33"/>
  <c r="X118" i="33"/>
  <c r="O154" i="33"/>
  <c r="P80" i="33"/>
  <c r="W80" i="33" s="1"/>
  <c r="C82" i="33"/>
  <c r="C85" i="33" s="1"/>
  <c r="K82" i="33"/>
  <c r="K85" i="33" s="1"/>
  <c r="V94" i="33"/>
  <c r="V96" i="33"/>
  <c r="AD96" i="33"/>
  <c r="AD98" i="33"/>
  <c r="I120" i="33"/>
  <c r="AD115" i="33"/>
  <c r="AE116" i="33"/>
  <c r="J120" i="33"/>
  <c r="AD118" i="33"/>
  <c r="AD119" i="33"/>
  <c r="G152" i="33"/>
  <c r="O152" i="33"/>
  <c r="X154" i="33"/>
  <c r="C120" i="33"/>
  <c r="K120" i="33"/>
  <c r="D85" i="33"/>
  <c r="AD84" i="33"/>
  <c r="AC96" i="33"/>
  <c r="H80" i="33"/>
  <c r="H85" i="33" s="1"/>
  <c r="G82" i="33"/>
  <c r="G85" i="33" s="1"/>
  <c r="O82" i="33"/>
  <c r="AD94" i="33"/>
  <c r="O81" i="33"/>
  <c r="V81" i="33" s="1"/>
  <c r="W81" i="33"/>
  <c r="P82" i="33"/>
  <c r="AD82" i="33" s="1"/>
  <c r="W94" i="33"/>
  <c r="AC97" i="33"/>
  <c r="N120" i="33"/>
  <c r="AE115" i="33"/>
  <c r="AE120" i="33" s="1"/>
  <c r="AE119" i="33"/>
  <c r="AC73" i="33"/>
  <c r="AC75" i="33"/>
  <c r="AC77" i="33"/>
  <c r="W154" i="33"/>
  <c r="X152" i="33"/>
  <c r="AE154" i="33"/>
  <c r="V66" i="33"/>
  <c r="X67" i="33"/>
  <c r="V68" i="33"/>
  <c r="X69" i="33"/>
  <c r="V70" i="33"/>
  <c r="E71" i="33"/>
  <c r="E155" i="33" s="1"/>
  <c r="I71" i="33"/>
  <c r="M71" i="33"/>
  <c r="M155" i="33" s="1"/>
  <c r="I155" i="33"/>
  <c r="Q150" i="33"/>
  <c r="O151" i="33"/>
  <c r="R152" i="33"/>
  <c r="O153" i="33"/>
  <c r="R154" i="33"/>
  <c r="D155" i="33"/>
  <c r="G71" i="33"/>
  <c r="H155" i="33" s="1"/>
  <c r="K71" i="33"/>
  <c r="O71" i="33"/>
  <c r="V71" i="33" s="1"/>
  <c r="V59" i="33"/>
  <c r="AE64" i="33"/>
  <c r="AC60" i="33"/>
  <c r="AC62" i="33"/>
  <c r="AC57" i="33"/>
  <c r="AC46" i="33"/>
  <c r="AC48" i="33"/>
  <c r="AC43" i="33"/>
  <c r="AE43" i="33"/>
  <c r="AC39" i="33"/>
  <c r="AC41" i="33"/>
  <c r="AE36" i="33"/>
  <c r="AC32" i="33"/>
  <c r="AC36" i="33" s="1"/>
  <c r="AC34" i="33"/>
  <c r="AD32" i="33"/>
  <c r="AD34" i="33"/>
  <c r="AD36" i="33" s="1"/>
  <c r="O36" i="33"/>
  <c r="V36" i="33" s="1"/>
  <c r="O29" i="33"/>
  <c r="AC24" i="33"/>
  <c r="AC26" i="33"/>
  <c r="AC28" i="33"/>
  <c r="AC17" i="33"/>
  <c r="AC19" i="33"/>
  <c r="AC21" i="33"/>
  <c r="AC22" i="33" s="1"/>
  <c r="AD17" i="33"/>
  <c r="AD22" i="33" s="1"/>
  <c r="AD19" i="33"/>
  <c r="AD21" i="33"/>
  <c r="O15" i="33"/>
  <c r="V15" i="33" s="1"/>
  <c r="V50" i="33"/>
  <c r="AE57" i="33"/>
  <c r="V22" i="33"/>
  <c r="V78" i="33"/>
  <c r="AD64" i="33"/>
  <c r="AD43" i="33"/>
  <c r="V57" i="33"/>
  <c r="F155" i="33"/>
  <c r="AC81" i="33"/>
  <c r="AE84" i="33"/>
  <c r="W116" i="33"/>
  <c r="AC141" i="33"/>
  <c r="AE82" i="33"/>
  <c r="W84" i="33"/>
  <c r="E120" i="33"/>
  <c r="X120" i="33" s="1"/>
  <c r="AE152" i="33"/>
  <c r="AD15" i="33"/>
  <c r="V29" i="33"/>
  <c r="AD71" i="33"/>
  <c r="J155" i="33"/>
  <c r="X71" i="33"/>
  <c r="X117" i="33"/>
  <c r="A23" i="33"/>
  <c r="AD50" i="33"/>
  <c r="V64" i="33"/>
  <c r="X82" i="33"/>
  <c r="AC83" i="33"/>
  <c r="V99" i="33"/>
  <c r="X99" i="33"/>
  <c r="W115" i="33"/>
  <c r="AE153" i="33"/>
  <c r="AD29" i="33"/>
  <c r="V43" i="33"/>
  <c r="AD57" i="33"/>
  <c r="E85" i="33"/>
  <c r="I85" i="33"/>
  <c r="M85" i="33"/>
  <c r="Q85" i="33"/>
  <c r="AE80" i="33"/>
  <c r="AD80" i="33"/>
  <c r="X84" i="33"/>
  <c r="X106" i="33"/>
  <c r="AD150" i="33"/>
  <c r="W152" i="33"/>
  <c r="AD152" i="33"/>
  <c r="AD154" i="33"/>
  <c r="AC115" i="33"/>
  <c r="R155" i="27"/>
  <c r="R154" i="27"/>
  <c r="R153" i="27"/>
  <c r="R152" i="27"/>
  <c r="R151" i="27"/>
  <c r="R150" i="27"/>
  <c r="R155" i="11"/>
  <c r="R154" i="11"/>
  <c r="R153" i="11"/>
  <c r="R152" i="11"/>
  <c r="R151" i="11"/>
  <c r="R150" i="11"/>
  <c r="Y150" i="27" l="1"/>
  <c r="AF150" i="27"/>
  <c r="Y154" i="27"/>
  <c r="AF154" i="27"/>
  <c r="Y152" i="27"/>
  <c r="AF152" i="27"/>
  <c r="AG150" i="33"/>
  <c r="Z150" i="33"/>
  <c r="Y151" i="27"/>
  <c r="AF151" i="27"/>
  <c r="Y155" i="27"/>
  <c r="AF155" i="27"/>
  <c r="Y154" i="33"/>
  <c r="AF154" i="33"/>
  <c r="Y150" i="33"/>
  <c r="AF150" i="33"/>
  <c r="AG153" i="33"/>
  <c r="Z153" i="33"/>
  <c r="Z151" i="33"/>
  <c r="AG151" i="33"/>
  <c r="Y151" i="33"/>
  <c r="AF151" i="33"/>
  <c r="Y153" i="33"/>
  <c r="AF153" i="33"/>
  <c r="Z155" i="33"/>
  <c r="AG155" i="33"/>
  <c r="AF153" i="27"/>
  <c r="Y153" i="27"/>
  <c r="Y152" i="33"/>
  <c r="AF152" i="33"/>
  <c r="AG154" i="33"/>
  <c r="Z154" i="33"/>
  <c r="Z152" i="33"/>
  <c r="AG152" i="33"/>
  <c r="AD85" i="33"/>
  <c r="O120" i="33"/>
  <c r="AD106" i="33"/>
  <c r="AC113" i="33"/>
  <c r="AC64" i="33"/>
  <c r="AE85" i="33"/>
  <c r="AC50" i="33"/>
  <c r="AD99" i="33"/>
  <c r="V119" i="33"/>
  <c r="AD148" i="33"/>
  <c r="X153" i="33"/>
  <c r="AD134" i="33"/>
  <c r="AD151" i="33"/>
  <c r="AD153" i="33"/>
  <c r="K155" i="33"/>
  <c r="Y155" i="33"/>
  <c r="AE22" i="33"/>
  <c r="AE78" i="33"/>
  <c r="AE151" i="33"/>
  <c r="P155" i="33"/>
  <c r="AD155" i="33" s="1"/>
  <c r="L155" i="33"/>
  <c r="AC134" i="33"/>
  <c r="AD120" i="33"/>
  <c r="AC106" i="33"/>
  <c r="AC82" i="33"/>
  <c r="V82" i="33"/>
  <c r="P85" i="33"/>
  <c r="W85" i="33" s="1"/>
  <c r="AC120" i="33"/>
  <c r="AC85" i="33"/>
  <c r="V120" i="33"/>
  <c r="O85" i="33"/>
  <c r="V85" i="33" s="1"/>
  <c r="W82" i="33"/>
  <c r="AC99" i="33"/>
  <c r="AC78" i="33"/>
  <c r="AE155" i="33"/>
  <c r="X155" i="33"/>
  <c r="O155" i="33"/>
  <c r="N155" i="33"/>
  <c r="G155" i="33"/>
  <c r="AE150" i="33"/>
  <c r="X150" i="33"/>
  <c r="AC29" i="33"/>
  <c r="X85" i="33"/>
  <c r="A30" i="33"/>
  <c r="X78" i="27"/>
  <c r="X77" i="27"/>
  <c r="X76" i="27"/>
  <c r="X75" i="27"/>
  <c r="X74" i="27"/>
  <c r="X73" i="27"/>
  <c r="AE77" i="11"/>
  <c r="AE76" i="11"/>
  <c r="AE75" i="11"/>
  <c r="AE74" i="11"/>
  <c r="AE73" i="11"/>
  <c r="X77" i="11"/>
  <c r="X76" i="11"/>
  <c r="X75" i="11"/>
  <c r="X74" i="11"/>
  <c r="X73" i="11"/>
  <c r="Q78" i="11"/>
  <c r="Q2143" i="25"/>
  <c r="Q2142" i="25"/>
  <c r="Q2141" i="25"/>
  <c r="Q2140" i="25"/>
  <c r="Q2139" i="25"/>
  <c r="Q2138" i="25"/>
  <c r="Q2137" i="25"/>
  <c r="Q2136" i="25"/>
  <c r="Q2135" i="25"/>
  <c r="Q2134" i="25"/>
  <c r="Q2133" i="25"/>
  <c r="Q2132" i="25"/>
  <c r="Q2131" i="25"/>
  <c r="Q2130" i="25"/>
  <c r="Q2129" i="25"/>
  <c r="Q2128" i="25"/>
  <c r="Q2127" i="25"/>
  <c r="Q2126" i="25"/>
  <c r="Q2125" i="25"/>
  <c r="Q2124" i="25"/>
  <c r="Q2123" i="25"/>
  <c r="Q2122" i="25"/>
  <c r="Q2121" i="25"/>
  <c r="Q2120" i="25"/>
  <c r="Q2119" i="25"/>
  <c r="Q2118" i="25"/>
  <c r="Q2117" i="25"/>
  <c r="Q2116" i="25"/>
  <c r="Q2115" i="25"/>
  <c r="Q2114" i="25"/>
  <c r="Q2113" i="25"/>
  <c r="Q2112" i="25"/>
  <c r="Q2111" i="25"/>
  <c r="Q2110" i="25"/>
  <c r="Q2109" i="25"/>
  <c r="Q2108" i="25"/>
  <c r="Q2107" i="25"/>
  <c r="Q2106" i="25"/>
  <c r="Q2105" i="25"/>
  <c r="Q2104" i="25"/>
  <c r="Q2103" i="25"/>
  <c r="Q2102" i="25"/>
  <c r="Q2101" i="25"/>
  <c r="Q2100" i="25"/>
  <c r="Q2099" i="25"/>
  <c r="Q2098" i="25"/>
  <c r="Q2097" i="25"/>
  <c r="Q2096" i="25"/>
  <c r="Q2095" i="25"/>
  <c r="Q2094" i="25"/>
  <c r="Q2093" i="25"/>
  <c r="Q2092" i="25"/>
  <c r="Q2091" i="25"/>
  <c r="Q2090" i="25"/>
  <c r="Q2089" i="25"/>
  <c r="Q2088" i="25"/>
  <c r="Q2087" i="25"/>
  <c r="Q2086" i="25"/>
  <c r="Q2085" i="25"/>
  <c r="Q2084" i="25"/>
  <c r="Q2083" i="25"/>
  <c r="Q2082" i="25"/>
  <c r="Q2081" i="25"/>
  <c r="Q2080" i="25"/>
  <c r="Q2079" i="25"/>
  <c r="Q2078" i="25"/>
  <c r="Q2077" i="25"/>
  <c r="Q2076" i="25"/>
  <c r="Q2075" i="25"/>
  <c r="Q2074" i="25"/>
  <c r="Q2073" i="25"/>
  <c r="Q2072" i="25"/>
  <c r="Q2071" i="25"/>
  <c r="Q2070" i="25"/>
  <c r="Q2069" i="25"/>
  <c r="Q2068" i="25"/>
  <c r="Q2067" i="25"/>
  <c r="Q2066" i="25"/>
  <c r="Q2065" i="25"/>
  <c r="Q2064" i="25"/>
  <c r="Q2063" i="25"/>
  <c r="Q2062" i="25"/>
  <c r="Q2061" i="25"/>
  <c r="Q2060" i="25"/>
  <c r="Q2059" i="25"/>
  <c r="Q2058" i="25"/>
  <c r="Q2057" i="25"/>
  <c r="Q2056" i="25"/>
  <c r="Q2055" i="25"/>
  <c r="Q2054" i="25"/>
  <c r="Q2053" i="25"/>
  <c r="Q2052" i="25"/>
  <c r="Q2051" i="25"/>
  <c r="Q2050" i="25"/>
  <c r="Q2049" i="25"/>
  <c r="Q2048" i="25"/>
  <c r="Q2047" i="25"/>
  <c r="Q2046" i="25"/>
  <c r="Q2045" i="25"/>
  <c r="Q2044" i="25"/>
  <c r="Q2043" i="25"/>
  <c r="Q2042" i="25"/>
  <c r="Q2041" i="25"/>
  <c r="Q2040" i="25"/>
  <c r="Q2039" i="25"/>
  <c r="Q2038" i="25"/>
  <c r="Q2037" i="25"/>
  <c r="Q2036" i="25"/>
  <c r="Q2035" i="25"/>
  <c r="Q2034" i="25"/>
  <c r="Q2033" i="25"/>
  <c r="Q2032" i="25"/>
  <c r="Q2031" i="25"/>
  <c r="Q2030" i="25"/>
  <c r="Q2029" i="25"/>
  <c r="Q2028" i="25"/>
  <c r="Q2027" i="25"/>
  <c r="Q2026" i="25"/>
  <c r="Q2025" i="25"/>
  <c r="Q2024" i="25"/>
  <c r="Q2023" i="25"/>
  <c r="Q2022" i="25"/>
  <c r="Q2021" i="25"/>
  <c r="Q2020" i="25"/>
  <c r="Q2019" i="25"/>
  <c r="Q2018" i="25"/>
  <c r="Q2017" i="25"/>
  <c r="Q2016" i="25"/>
  <c r="Q2015" i="25"/>
  <c r="Q2014" i="25"/>
  <c r="Q2013" i="25"/>
  <c r="AD77" i="11"/>
  <c r="AD76" i="11"/>
  <c r="AD75" i="11"/>
  <c r="AD74" i="11"/>
  <c r="AD73" i="11"/>
  <c r="W77" i="27"/>
  <c r="W76" i="27"/>
  <c r="W75" i="27"/>
  <c r="W74" i="27"/>
  <c r="W73" i="27"/>
  <c r="AE77" i="27"/>
  <c r="AE76" i="27"/>
  <c r="AE75" i="27"/>
  <c r="AE74" i="27"/>
  <c r="AE73" i="27"/>
  <c r="AD77" i="27"/>
  <c r="AD76" i="27"/>
  <c r="AD75" i="27"/>
  <c r="AD74" i="27"/>
  <c r="AD73" i="27"/>
  <c r="W78" i="27"/>
  <c r="W77" i="11"/>
  <c r="W76" i="11"/>
  <c r="W75" i="11"/>
  <c r="W74" i="11"/>
  <c r="W73" i="11"/>
  <c r="P78" i="11"/>
  <c r="Q2012" i="25"/>
  <c r="Q2011" i="25"/>
  <c r="Q2010" i="25"/>
  <c r="Q2009" i="25"/>
  <c r="Q2008" i="25"/>
  <c r="Q2007" i="25"/>
  <c r="Q2006" i="25"/>
  <c r="Q2005" i="25"/>
  <c r="Q2004" i="25"/>
  <c r="Q2003" i="25"/>
  <c r="Q2002" i="25"/>
  <c r="Q2001" i="25"/>
  <c r="Q2000" i="25"/>
  <c r="Q1999" i="25"/>
  <c r="Q1998" i="25"/>
  <c r="Q1997" i="25"/>
  <c r="Q1996" i="25"/>
  <c r="Q1995" i="25"/>
  <c r="Q1994" i="25"/>
  <c r="Q1993" i="25"/>
  <c r="Q1992" i="25"/>
  <c r="Q1991" i="25"/>
  <c r="Q1990" i="25"/>
  <c r="Q1989" i="25"/>
  <c r="Q1988" i="25"/>
  <c r="Q1987" i="25"/>
  <c r="Q1986" i="25"/>
  <c r="Q1985" i="25"/>
  <c r="Q1984" i="25"/>
  <c r="Q1983" i="25"/>
  <c r="Q1982" i="25"/>
  <c r="Q1981" i="25"/>
  <c r="Q1980" i="25"/>
  <c r="Q1979" i="25"/>
  <c r="Q1978" i="25"/>
  <c r="Q1977" i="25"/>
  <c r="Q1976" i="25"/>
  <c r="Q1975" i="25"/>
  <c r="Q1974" i="25"/>
  <c r="Q1973" i="25"/>
  <c r="Q1972" i="25"/>
  <c r="Q1971" i="25"/>
  <c r="Q1970" i="25"/>
  <c r="Q1969" i="25"/>
  <c r="Q1968" i="25"/>
  <c r="Q1967" i="25"/>
  <c r="Q1966" i="25"/>
  <c r="Q1965" i="25"/>
  <c r="Q1964" i="25"/>
  <c r="Q1963" i="25"/>
  <c r="Q1962" i="25"/>
  <c r="Q1961" i="25"/>
  <c r="Q1960" i="25"/>
  <c r="Q1959" i="25"/>
  <c r="Q1958" i="25"/>
  <c r="Q1957" i="25"/>
  <c r="Q1956" i="25"/>
  <c r="Q1955" i="25"/>
  <c r="Q1954" i="25"/>
  <c r="Q1953" i="25"/>
  <c r="Q1952" i="25"/>
  <c r="Q1951" i="25"/>
  <c r="Q1950" i="25"/>
  <c r="Q1949" i="25"/>
  <c r="Q1948" i="25"/>
  <c r="Q1947" i="25"/>
  <c r="Q1946" i="25"/>
  <c r="Q1945" i="25"/>
  <c r="Q1944" i="25"/>
  <c r="Q1943" i="25"/>
  <c r="Q1942" i="25"/>
  <c r="Q1941" i="25"/>
  <c r="Q1940" i="25"/>
  <c r="Q1939" i="25"/>
  <c r="Q1938" i="25"/>
  <c r="Q1937" i="25"/>
  <c r="Q1936" i="25"/>
  <c r="Q1935" i="25"/>
  <c r="Q1934" i="25"/>
  <c r="Q1933" i="25"/>
  <c r="Q1932" i="25"/>
  <c r="Q1931" i="25"/>
  <c r="Q1930" i="25"/>
  <c r="Q1929" i="25"/>
  <c r="Q1928" i="25"/>
  <c r="Q1927" i="25"/>
  <c r="Q1926" i="25"/>
  <c r="Q1925" i="25"/>
  <c r="Q1924" i="25"/>
  <c r="Q1923" i="25"/>
  <c r="Q1922" i="25"/>
  <c r="Q1921" i="25"/>
  <c r="Q1920" i="25"/>
  <c r="Q1919" i="25"/>
  <c r="Q1918" i="25"/>
  <c r="Q1917" i="25"/>
  <c r="Q1916" i="25"/>
  <c r="Q1915" i="25"/>
  <c r="Q1914" i="25"/>
  <c r="Q1913" i="25"/>
  <c r="Q1912" i="25"/>
  <c r="Q1911" i="25"/>
  <c r="Q1910" i="25"/>
  <c r="Q1909" i="25"/>
  <c r="Q1908" i="25"/>
  <c r="Q1907" i="25"/>
  <c r="Q1906" i="25"/>
  <c r="Q1905" i="25"/>
  <c r="Q1904" i="25"/>
  <c r="Q1903" i="25"/>
  <c r="Q1902" i="25"/>
  <c r="Q1901" i="25"/>
  <c r="Q1900" i="25"/>
  <c r="Q1899" i="25"/>
  <c r="Q1898" i="25"/>
  <c r="Q1897" i="25"/>
  <c r="Q1896" i="25"/>
  <c r="Q1895" i="25"/>
  <c r="Q1894" i="25"/>
  <c r="Q1893" i="25"/>
  <c r="Q1892" i="25"/>
  <c r="Q1891" i="25"/>
  <c r="Q1890" i="25"/>
  <c r="Q1889" i="25"/>
  <c r="Q1888" i="25"/>
  <c r="Q1887" i="25"/>
  <c r="Q1886" i="25"/>
  <c r="Q1885" i="25"/>
  <c r="Q1884" i="25"/>
  <c r="Q1883" i="25"/>
  <c r="AE78" i="11" l="1"/>
  <c r="AD78" i="27"/>
  <c r="W155" i="33"/>
  <c r="A37" i="33"/>
  <c r="AD78" i="11"/>
  <c r="AE78" i="27"/>
  <c r="Q113" i="27"/>
  <c r="Q106" i="27"/>
  <c r="Q113" i="11"/>
  <c r="Q106" i="11"/>
  <c r="Q99" i="11"/>
  <c r="A44" i="33" l="1"/>
  <c r="AD155" i="27"/>
  <c r="AD154" i="27"/>
  <c r="AD153" i="27"/>
  <c r="AD152" i="27"/>
  <c r="AD151" i="27"/>
  <c r="AD150" i="27"/>
  <c r="AE147" i="27"/>
  <c r="AD147" i="27"/>
  <c r="AC147" i="27"/>
  <c r="AE146" i="27"/>
  <c r="AD146" i="27"/>
  <c r="AC146" i="27"/>
  <c r="AE145" i="27"/>
  <c r="AD145" i="27"/>
  <c r="AC145" i="27"/>
  <c r="AE144" i="27"/>
  <c r="AE148" i="27" s="1"/>
  <c r="AD144" i="27"/>
  <c r="AD148" i="27" s="1"/>
  <c r="AC144" i="27"/>
  <c r="AE143" i="27"/>
  <c r="AD143" i="27"/>
  <c r="AC143" i="27"/>
  <c r="AC148" i="27" s="1"/>
  <c r="AE140" i="27"/>
  <c r="AD140" i="27"/>
  <c r="AC140" i="27"/>
  <c r="AE139" i="27"/>
  <c r="AD139" i="27"/>
  <c r="AC139" i="27"/>
  <c r="AE138" i="27"/>
  <c r="AD138" i="27"/>
  <c r="AC138" i="27"/>
  <c r="AE137" i="27"/>
  <c r="AD137" i="27"/>
  <c r="AC137" i="27"/>
  <c r="AC141" i="27" s="1"/>
  <c r="AE136" i="27"/>
  <c r="AE141" i="27" s="1"/>
  <c r="AD136" i="27"/>
  <c r="AD141" i="27" s="1"/>
  <c r="AC136" i="27"/>
  <c r="AE133" i="27"/>
  <c r="AD133" i="27"/>
  <c r="AC133" i="27"/>
  <c r="AE132" i="27"/>
  <c r="AD132" i="27"/>
  <c r="AC132" i="27"/>
  <c r="AE131" i="27"/>
  <c r="AD131" i="27"/>
  <c r="AC131" i="27"/>
  <c r="AE130" i="27"/>
  <c r="AE134" i="27" s="1"/>
  <c r="AD130" i="27"/>
  <c r="AC130" i="27"/>
  <c r="AE129" i="27"/>
  <c r="AD129" i="27"/>
  <c r="AC129" i="27"/>
  <c r="AC134" i="27" s="1"/>
  <c r="AE126" i="27"/>
  <c r="AD126" i="27"/>
  <c r="AC126" i="27"/>
  <c r="AE125" i="27"/>
  <c r="AD125" i="27"/>
  <c r="AC125" i="27"/>
  <c r="AE124" i="27"/>
  <c r="AD124" i="27"/>
  <c r="AC124" i="27"/>
  <c r="AE123" i="27"/>
  <c r="AD123" i="27"/>
  <c r="AC123" i="27"/>
  <c r="AC127" i="27" s="1"/>
  <c r="AE122" i="27"/>
  <c r="AD122" i="27"/>
  <c r="AD127" i="27" s="1"/>
  <c r="AC122" i="27"/>
  <c r="AE119" i="27"/>
  <c r="AD119" i="27"/>
  <c r="AC119" i="27"/>
  <c r="AE118" i="27"/>
  <c r="AD118" i="27"/>
  <c r="AC118" i="27"/>
  <c r="AE117" i="27"/>
  <c r="AD117" i="27"/>
  <c r="AC117" i="27"/>
  <c r="AE116" i="27"/>
  <c r="AD116" i="27"/>
  <c r="AD120" i="27" s="1"/>
  <c r="AC116" i="27"/>
  <c r="AE115" i="27"/>
  <c r="AD115" i="27"/>
  <c r="AC115" i="27"/>
  <c r="AC120" i="27" s="1"/>
  <c r="AE112" i="27"/>
  <c r="AD112" i="27"/>
  <c r="AC112" i="27"/>
  <c r="AE111" i="27"/>
  <c r="AD111" i="27"/>
  <c r="AC111" i="27"/>
  <c r="AE110" i="27"/>
  <c r="AD110" i="27"/>
  <c r="AC110" i="27"/>
  <c r="AE109" i="27"/>
  <c r="AD109" i="27"/>
  <c r="AC109" i="27"/>
  <c r="AC113" i="27" s="1"/>
  <c r="AE108" i="27"/>
  <c r="AD108" i="27"/>
  <c r="AD113" i="27" s="1"/>
  <c r="AC108" i="27"/>
  <c r="AE105" i="27"/>
  <c r="AD105" i="27"/>
  <c r="AC105" i="27"/>
  <c r="AE104" i="27"/>
  <c r="AD104" i="27"/>
  <c r="AC104" i="27"/>
  <c r="AE103" i="27"/>
  <c r="AD103" i="27"/>
  <c r="AC103" i="27"/>
  <c r="AE102" i="27"/>
  <c r="AD102" i="27"/>
  <c r="AD106" i="27" s="1"/>
  <c r="AC102" i="27"/>
  <c r="AE101" i="27"/>
  <c r="AD101" i="27"/>
  <c r="AC101" i="27"/>
  <c r="AC106" i="27" s="1"/>
  <c r="AE98" i="27"/>
  <c r="AD98" i="27"/>
  <c r="AC98" i="27"/>
  <c r="AE97" i="27"/>
  <c r="AD97" i="27"/>
  <c r="AC97" i="27"/>
  <c r="AE96" i="27"/>
  <c r="AD96" i="27"/>
  <c r="AC96" i="27"/>
  <c r="AE95" i="27"/>
  <c r="AD95" i="27"/>
  <c r="AC95" i="27"/>
  <c r="AC99" i="27" s="1"/>
  <c r="AE94" i="27"/>
  <c r="AD94" i="27"/>
  <c r="AD99" i="27" s="1"/>
  <c r="AC94" i="27"/>
  <c r="AE84" i="27"/>
  <c r="AD84" i="27"/>
  <c r="AC84" i="27"/>
  <c r="AE83" i="27"/>
  <c r="AD83" i="27"/>
  <c r="AC83" i="27"/>
  <c r="AE82" i="27"/>
  <c r="AD82" i="27"/>
  <c r="AC82" i="27"/>
  <c r="AE81" i="27"/>
  <c r="AD81" i="27"/>
  <c r="AC81" i="27"/>
  <c r="AE80" i="27"/>
  <c r="AD80" i="27"/>
  <c r="AC80" i="27"/>
  <c r="AC85" i="27" s="1"/>
  <c r="AC77" i="27"/>
  <c r="AC76" i="27"/>
  <c r="AC75" i="27"/>
  <c r="AC74" i="27"/>
  <c r="AC73" i="27"/>
  <c r="AC78" i="27" s="1"/>
  <c r="AE70" i="27"/>
  <c r="AD70" i="27"/>
  <c r="AC70" i="27"/>
  <c r="AE69" i="27"/>
  <c r="AD69" i="27"/>
  <c r="AC69" i="27"/>
  <c r="AE68" i="27"/>
  <c r="AD68" i="27"/>
  <c r="AC68" i="27"/>
  <c r="AE67" i="27"/>
  <c r="AE71" i="27" s="1"/>
  <c r="AD67" i="27"/>
  <c r="AD71" i="27" s="1"/>
  <c r="AC67" i="27"/>
  <c r="AE66" i="27"/>
  <c r="AD66" i="27"/>
  <c r="AC66" i="27"/>
  <c r="AC71" i="27" s="1"/>
  <c r="AE63" i="27"/>
  <c r="AD63" i="27"/>
  <c r="AC63" i="27"/>
  <c r="AE62" i="27"/>
  <c r="AD62" i="27"/>
  <c r="AC62" i="27"/>
  <c r="AE61" i="27"/>
  <c r="AD61" i="27"/>
  <c r="AC61" i="27"/>
  <c r="AE60" i="27"/>
  <c r="AD60" i="27"/>
  <c r="AC60" i="27"/>
  <c r="AC64" i="27" s="1"/>
  <c r="AE59" i="27"/>
  <c r="AE64" i="27" s="1"/>
  <c r="AD59" i="27"/>
  <c r="AD64" i="27" s="1"/>
  <c r="AC59" i="27"/>
  <c r="AE56" i="27"/>
  <c r="AD56" i="27"/>
  <c r="AC56" i="27"/>
  <c r="AE55" i="27"/>
  <c r="AD55" i="27"/>
  <c r="AC55" i="27"/>
  <c r="AE54" i="27"/>
  <c r="AD54" i="27"/>
  <c r="AC54" i="27"/>
  <c r="AE53" i="27"/>
  <c r="AE57" i="27" s="1"/>
  <c r="AD53" i="27"/>
  <c r="AD57" i="27" s="1"/>
  <c r="AC53" i="27"/>
  <c r="AE52" i="27"/>
  <c r="AD52" i="27"/>
  <c r="AC52" i="27"/>
  <c r="AC57" i="27" s="1"/>
  <c r="AE49" i="27"/>
  <c r="AD49" i="27"/>
  <c r="AC49" i="27"/>
  <c r="AE48" i="27"/>
  <c r="AD48" i="27"/>
  <c r="AC48" i="27"/>
  <c r="AE47" i="27"/>
  <c r="AD47" i="27"/>
  <c r="AC47" i="27"/>
  <c r="AE46" i="27"/>
  <c r="AD46" i="27"/>
  <c r="AC46" i="27"/>
  <c r="AC50" i="27" s="1"/>
  <c r="AE45" i="27"/>
  <c r="AE50" i="27" s="1"/>
  <c r="AD45" i="27"/>
  <c r="AD50" i="27" s="1"/>
  <c r="AC45" i="27"/>
  <c r="AE42" i="27"/>
  <c r="AD42" i="27"/>
  <c r="AC42" i="27"/>
  <c r="AE41" i="27"/>
  <c r="AD41" i="27"/>
  <c r="AC41" i="27"/>
  <c r="AE40" i="27"/>
  <c r="AD40" i="27"/>
  <c r="AC40" i="27"/>
  <c r="AE39" i="27"/>
  <c r="AE43" i="27" s="1"/>
  <c r="AD39" i="27"/>
  <c r="AD43" i="27" s="1"/>
  <c r="AC39" i="27"/>
  <c r="AE38" i="27"/>
  <c r="AD38" i="27"/>
  <c r="AC38" i="27"/>
  <c r="AC43" i="27" s="1"/>
  <c r="AE35" i="27"/>
  <c r="AD35" i="27"/>
  <c r="AC35" i="27"/>
  <c r="AE34" i="27"/>
  <c r="AD34" i="27"/>
  <c r="AC34" i="27"/>
  <c r="AE33" i="27"/>
  <c r="AD33" i="27"/>
  <c r="AC33" i="27"/>
  <c r="AE32" i="27"/>
  <c r="AD32" i="27"/>
  <c r="AC32" i="27"/>
  <c r="AC36" i="27" s="1"/>
  <c r="AE31" i="27"/>
  <c r="AE36" i="27" s="1"/>
  <c r="AD31" i="27"/>
  <c r="AD36" i="27" s="1"/>
  <c r="AC31" i="27"/>
  <c r="AE28" i="27"/>
  <c r="AD28" i="27"/>
  <c r="AC28" i="27"/>
  <c r="AE27" i="27"/>
  <c r="AD27" i="27"/>
  <c r="AC27" i="27"/>
  <c r="AE26" i="27"/>
  <c r="AD26" i="27"/>
  <c r="AC26" i="27"/>
  <c r="AE25" i="27"/>
  <c r="AE29" i="27" s="1"/>
  <c r="AD25" i="27"/>
  <c r="AD29" i="27" s="1"/>
  <c r="AC25" i="27"/>
  <c r="AE24" i="27"/>
  <c r="AD24" i="27"/>
  <c r="AC24" i="27"/>
  <c r="AC29" i="27" s="1"/>
  <c r="AE21" i="27"/>
  <c r="AD21" i="27"/>
  <c r="AC21" i="27"/>
  <c r="AE20" i="27"/>
  <c r="AD20" i="27"/>
  <c r="AC20" i="27"/>
  <c r="AE19" i="27"/>
  <c r="AD19" i="27"/>
  <c r="AC19" i="27"/>
  <c r="AE18" i="27"/>
  <c r="AD18" i="27"/>
  <c r="AC18" i="27"/>
  <c r="AC22" i="27" s="1"/>
  <c r="AE17" i="27"/>
  <c r="AE22" i="27" s="1"/>
  <c r="AD17" i="27"/>
  <c r="AD22" i="27" s="1"/>
  <c r="AC17" i="27"/>
  <c r="AE14" i="27"/>
  <c r="AD14" i="27"/>
  <c r="AC14" i="27"/>
  <c r="AE13" i="27"/>
  <c r="AD13" i="27"/>
  <c r="AC13" i="27"/>
  <c r="AE12" i="27"/>
  <c r="AD12" i="27"/>
  <c r="AC12" i="27"/>
  <c r="AE11" i="27"/>
  <c r="AE15" i="27" s="1"/>
  <c r="AD11" i="27"/>
  <c r="AD15" i="27" s="1"/>
  <c r="AC11" i="27"/>
  <c r="AE10" i="27"/>
  <c r="AD10" i="27"/>
  <c r="AC10" i="27"/>
  <c r="AC15" i="27" s="1"/>
  <c r="W154" i="27"/>
  <c r="W153" i="27"/>
  <c r="W152" i="27"/>
  <c r="W151" i="27"/>
  <c r="W150" i="27"/>
  <c r="W148" i="27"/>
  <c r="X147" i="27"/>
  <c r="W147" i="27"/>
  <c r="V147" i="27"/>
  <c r="X146" i="27"/>
  <c r="W146" i="27"/>
  <c r="V146" i="27"/>
  <c r="X145" i="27"/>
  <c r="W145" i="27"/>
  <c r="V145" i="27"/>
  <c r="X144" i="27"/>
  <c r="W144" i="27"/>
  <c r="V144" i="27"/>
  <c r="X143" i="27"/>
  <c r="W143" i="27"/>
  <c r="V143" i="27"/>
  <c r="X140" i="27"/>
  <c r="W140" i="27"/>
  <c r="V140" i="27"/>
  <c r="X139" i="27"/>
  <c r="W139" i="27"/>
  <c r="V139" i="27"/>
  <c r="X138" i="27"/>
  <c r="W138" i="27"/>
  <c r="V138" i="27"/>
  <c r="X137" i="27"/>
  <c r="W137" i="27"/>
  <c r="V137" i="27"/>
  <c r="X136" i="27"/>
  <c r="W136" i="27"/>
  <c r="V136" i="27"/>
  <c r="X133" i="27"/>
  <c r="W133" i="27"/>
  <c r="V133" i="27"/>
  <c r="X132" i="27"/>
  <c r="W132" i="27"/>
  <c r="V132" i="27"/>
  <c r="X131" i="27"/>
  <c r="W131" i="27"/>
  <c r="V131" i="27"/>
  <c r="X130" i="27"/>
  <c r="W130" i="27"/>
  <c r="V130" i="27"/>
  <c r="X129" i="27"/>
  <c r="W129" i="27"/>
  <c r="V129" i="27"/>
  <c r="X126" i="27"/>
  <c r="W126" i="27"/>
  <c r="V126" i="27"/>
  <c r="X125" i="27"/>
  <c r="W125" i="27"/>
  <c r="V125" i="27"/>
  <c r="X124" i="27"/>
  <c r="W124" i="27"/>
  <c r="V124" i="27"/>
  <c r="X123" i="27"/>
  <c r="W123" i="27"/>
  <c r="V123" i="27"/>
  <c r="X122" i="27"/>
  <c r="W122" i="27"/>
  <c r="V122" i="27"/>
  <c r="W115" i="27"/>
  <c r="V115" i="27"/>
  <c r="X112" i="27"/>
  <c r="W112" i="27"/>
  <c r="V112" i="27"/>
  <c r="X111" i="27"/>
  <c r="W111" i="27"/>
  <c r="V111" i="27"/>
  <c r="X110" i="27"/>
  <c r="W110" i="27"/>
  <c r="V110" i="27"/>
  <c r="X109" i="27"/>
  <c r="W109" i="27"/>
  <c r="V109" i="27"/>
  <c r="X108" i="27"/>
  <c r="W108" i="27"/>
  <c r="V108" i="27"/>
  <c r="X105" i="27"/>
  <c r="W105" i="27"/>
  <c r="V105" i="27"/>
  <c r="X104" i="27"/>
  <c r="W104" i="27"/>
  <c r="V104" i="27"/>
  <c r="X103" i="27"/>
  <c r="W103" i="27"/>
  <c r="V103" i="27"/>
  <c r="X102" i="27"/>
  <c r="W102" i="27"/>
  <c r="V102" i="27"/>
  <c r="X101" i="27"/>
  <c r="W101" i="27"/>
  <c r="V101" i="27"/>
  <c r="X98" i="27"/>
  <c r="W98" i="27"/>
  <c r="V98" i="27"/>
  <c r="X97" i="27"/>
  <c r="W97" i="27"/>
  <c r="V97" i="27"/>
  <c r="X96" i="27"/>
  <c r="W96" i="27"/>
  <c r="V96" i="27"/>
  <c r="X95" i="27"/>
  <c r="W95" i="27"/>
  <c r="V95" i="27"/>
  <c r="X94" i="27"/>
  <c r="W94" i="27"/>
  <c r="V94" i="27"/>
  <c r="V77" i="27"/>
  <c r="V76" i="27"/>
  <c r="V75" i="27"/>
  <c r="V74" i="27"/>
  <c r="V73" i="27"/>
  <c r="X70" i="27"/>
  <c r="W70" i="27"/>
  <c r="V70" i="27"/>
  <c r="X69" i="27"/>
  <c r="W69" i="27"/>
  <c r="V69" i="27"/>
  <c r="X68" i="27"/>
  <c r="W68" i="27"/>
  <c r="V68" i="27"/>
  <c r="X67" i="27"/>
  <c r="W67" i="27"/>
  <c r="V67" i="27"/>
  <c r="X66" i="27"/>
  <c r="W66" i="27"/>
  <c r="V66" i="27"/>
  <c r="X63" i="27"/>
  <c r="W63" i="27"/>
  <c r="V63" i="27"/>
  <c r="X62" i="27"/>
  <c r="W62" i="27"/>
  <c r="V62" i="27"/>
  <c r="X61" i="27"/>
  <c r="W61" i="27"/>
  <c r="V61" i="27"/>
  <c r="X60" i="27"/>
  <c r="W60" i="27"/>
  <c r="V60" i="27"/>
  <c r="X59" i="27"/>
  <c r="W59" i="27"/>
  <c r="V59" i="27"/>
  <c r="X56" i="27"/>
  <c r="W56" i="27"/>
  <c r="V56" i="27"/>
  <c r="X55" i="27"/>
  <c r="W55" i="27"/>
  <c r="V55" i="27"/>
  <c r="X54" i="27"/>
  <c r="W54" i="27"/>
  <c r="V54" i="27"/>
  <c r="X53" i="27"/>
  <c r="W53" i="27"/>
  <c r="V53" i="27"/>
  <c r="X52" i="27"/>
  <c r="W52" i="27"/>
  <c r="V52" i="27"/>
  <c r="X49" i="27"/>
  <c r="W49" i="27"/>
  <c r="V49" i="27"/>
  <c r="X48" i="27"/>
  <c r="W48" i="27"/>
  <c r="V48" i="27"/>
  <c r="X47" i="27"/>
  <c r="W47" i="27"/>
  <c r="V47" i="27"/>
  <c r="X46" i="27"/>
  <c r="W46" i="27"/>
  <c r="V46" i="27"/>
  <c r="X45" i="27"/>
  <c r="W45" i="27"/>
  <c r="V45" i="27"/>
  <c r="X42" i="27"/>
  <c r="W42" i="27"/>
  <c r="V42" i="27"/>
  <c r="X41" i="27"/>
  <c r="W41" i="27"/>
  <c r="V41" i="27"/>
  <c r="X40" i="27"/>
  <c r="W40" i="27"/>
  <c r="V40" i="27"/>
  <c r="X39" i="27"/>
  <c r="W39" i="27"/>
  <c r="V39" i="27"/>
  <c r="X38" i="27"/>
  <c r="W38" i="27"/>
  <c r="V38" i="27"/>
  <c r="X35" i="27"/>
  <c r="W35" i="27"/>
  <c r="V35" i="27"/>
  <c r="X34" i="27"/>
  <c r="W34" i="27"/>
  <c r="V34" i="27"/>
  <c r="X33" i="27"/>
  <c r="W33" i="27"/>
  <c r="V33" i="27"/>
  <c r="X32" i="27"/>
  <c r="W32" i="27"/>
  <c r="V32" i="27"/>
  <c r="X31" i="27"/>
  <c r="W31" i="27"/>
  <c r="V31" i="27"/>
  <c r="X28" i="27"/>
  <c r="W28" i="27"/>
  <c r="V28" i="27"/>
  <c r="X27" i="27"/>
  <c r="W27" i="27"/>
  <c r="V27" i="27"/>
  <c r="X26" i="27"/>
  <c r="W26" i="27"/>
  <c r="V26" i="27"/>
  <c r="X25" i="27"/>
  <c r="W25" i="27"/>
  <c r="V25" i="27"/>
  <c r="X24" i="27"/>
  <c r="W24" i="27"/>
  <c r="V24" i="27"/>
  <c r="X21" i="27"/>
  <c r="W21" i="27"/>
  <c r="V21" i="27"/>
  <c r="X20" i="27"/>
  <c r="W20" i="27"/>
  <c r="V20" i="27"/>
  <c r="X19" i="27"/>
  <c r="W19" i="27"/>
  <c r="V19" i="27"/>
  <c r="X18" i="27"/>
  <c r="W18" i="27"/>
  <c r="V18" i="27"/>
  <c r="X17" i="27"/>
  <c r="W17" i="27"/>
  <c r="V17" i="27"/>
  <c r="X14" i="27"/>
  <c r="W14" i="27"/>
  <c r="V14" i="27"/>
  <c r="X13" i="27"/>
  <c r="W13" i="27"/>
  <c r="V13" i="27"/>
  <c r="X12" i="27"/>
  <c r="W12" i="27"/>
  <c r="V12" i="27"/>
  <c r="X11" i="27"/>
  <c r="W11" i="27"/>
  <c r="V11" i="27"/>
  <c r="X10" i="27"/>
  <c r="W10" i="27"/>
  <c r="V10" i="27"/>
  <c r="AE56" i="11"/>
  <c r="AD56" i="11"/>
  <c r="AC56" i="11"/>
  <c r="AE55" i="11"/>
  <c r="AD55" i="11"/>
  <c r="AC55" i="11"/>
  <c r="AE54" i="11"/>
  <c r="AD54" i="11"/>
  <c r="AC54" i="11"/>
  <c r="AE53" i="11"/>
  <c r="AD53" i="11"/>
  <c r="AC53" i="11"/>
  <c r="AE52" i="11"/>
  <c r="AD52" i="11"/>
  <c r="AC52" i="11"/>
  <c r="AE49" i="11"/>
  <c r="AD49" i="11"/>
  <c r="AC49" i="11"/>
  <c r="AE48" i="11"/>
  <c r="AD48" i="11"/>
  <c r="AC48" i="11"/>
  <c r="AE47" i="11"/>
  <c r="AD47" i="11"/>
  <c r="AC47" i="11"/>
  <c r="AE46" i="11"/>
  <c r="AD46" i="11"/>
  <c r="AC46" i="11"/>
  <c r="AE45" i="11"/>
  <c r="AD45" i="11"/>
  <c r="AC45" i="11"/>
  <c r="AE42" i="11"/>
  <c r="AD42" i="11"/>
  <c r="AC42" i="11"/>
  <c r="AE41" i="11"/>
  <c r="AD41" i="11"/>
  <c r="AC41" i="11"/>
  <c r="AE40" i="11"/>
  <c r="AD40" i="11"/>
  <c r="AC40" i="11"/>
  <c r="AE39" i="11"/>
  <c r="AD39" i="11"/>
  <c r="AC39" i="11"/>
  <c r="AE38" i="11"/>
  <c r="AD38" i="11"/>
  <c r="AC38" i="11"/>
  <c r="AE35" i="11"/>
  <c r="AD35" i="11"/>
  <c r="AC35" i="11"/>
  <c r="AE34" i="11"/>
  <c r="AD34" i="11"/>
  <c r="AC34" i="11"/>
  <c r="AE33" i="11"/>
  <c r="AD33" i="11"/>
  <c r="AC33" i="11"/>
  <c r="AE32" i="11"/>
  <c r="AD32" i="11"/>
  <c r="AC32" i="11"/>
  <c r="AE31" i="11"/>
  <c r="AD31" i="11"/>
  <c r="AC31" i="11"/>
  <c r="AE28" i="11"/>
  <c r="AD28" i="11"/>
  <c r="AC28" i="11"/>
  <c r="AE27" i="11"/>
  <c r="AD27" i="11"/>
  <c r="AC27" i="11"/>
  <c r="AE26" i="11"/>
  <c r="AD26" i="11"/>
  <c r="AC26" i="11"/>
  <c r="AE25" i="11"/>
  <c r="AD25" i="11"/>
  <c r="AC25" i="11"/>
  <c r="AE24" i="11"/>
  <c r="AD24" i="11"/>
  <c r="AC24" i="11"/>
  <c r="AE21" i="11"/>
  <c r="AD21" i="11"/>
  <c r="AC21" i="11"/>
  <c r="AE20" i="11"/>
  <c r="AD20" i="11"/>
  <c r="AC20" i="11"/>
  <c r="AE19" i="11"/>
  <c r="AD19" i="11"/>
  <c r="AC19" i="11"/>
  <c r="AE18" i="11"/>
  <c r="AD18" i="11"/>
  <c r="AC18" i="11"/>
  <c r="AE17" i="11"/>
  <c r="AD17" i="11"/>
  <c r="AC17" i="11"/>
  <c r="X147" i="11"/>
  <c r="W147" i="11"/>
  <c r="V147" i="11"/>
  <c r="X146" i="11"/>
  <c r="W146" i="11"/>
  <c r="V146" i="11"/>
  <c r="X145" i="11"/>
  <c r="W145" i="11"/>
  <c r="V145" i="11"/>
  <c r="X144" i="11"/>
  <c r="W144" i="11"/>
  <c r="V144" i="11"/>
  <c r="X143" i="11"/>
  <c r="W143" i="11"/>
  <c r="V143" i="11"/>
  <c r="X140" i="11"/>
  <c r="W140" i="11"/>
  <c r="V140" i="11"/>
  <c r="X139" i="11"/>
  <c r="W139" i="11"/>
  <c r="V139" i="11"/>
  <c r="X138" i="11"/>
  <c r="W138" i="11"/>
  <c r="V138" i="11"/>
  <c r="X137" i="11"/>
  <c r="W137" i="11"/>
  <c r="V137" i="11"/>
  <c r="X136" i="11"/>
  <c r="W136" i="11"/>
  <c r="V136" i="11"/>
  <c r="X133" i="11"/>
  <c r="W133" i="11"/>
  <c r="V133" i="11"/>
  <c r="X132" i="11"/>
  <c r="W132" i="11"/>
  <c r="V132" i="11"/>
  <c r="X131" i="11"/>
  <c r="W131" i="11"/>
  <c r="V131" i="11"/>
  <c r="X130" i="11"/>
  <c r="W130" i="11"/>
  <c r="V130" i="11"/>
  <c r="X129" i="11"/>
  <c r="W129" i="11"/>
  <c r="V129" i="11"/>
  <c r="X126" i="11"/>
  <c r="W126" i="11"/>
  <c r="V126" i="11"/>
  <c r="X125" i="11"/>
  <c r="W125" i="11"/>
  <c r="V125" i="11"/>
  <c r="X124" i="11"/>
  <c r="W124" i="11"/>
  <c r="V124" i="11"/>
  <c r="X123" i="11"/>
  <c r="W123" i="11"/>
  <c r="V123" i="11"/>
  <c r="X122" i="11"/>
  <c r="W122" i="11"/>
  <c r="V122" i="11"/>
  <c r="X112" i="11"/>
  <c r="W112" i="11"/>
  <c r="V112" i="11"/>
  <c r="X111" i="11"/>
  <c r="W111" i="11"/>
  <c r="V111" i="11"/>
  <c r="X110" i="11"/>
  <c r="W110" i="11"/>
  <c r="V110" i="11"/>
  <c r="X109" i="11"/>
  <c r="W109" i="11"/>
  <c r="V109" i="11"/>
  <c r="X108" i="11"/>
  <c r="W108" i="11"/>
  <c r="V108" i="11"/>
  <c r="X105" i="11"/>
  <c r="W105" i="11"/>
  <c r="V105" i="11"/>
  <c r="X104" i="11"/>
  <c r="W104" i="11"/>
  <c r="V104" i="11"/>
  <c r="X103" i="11"/>
  <c r="W103" i="11"/>
  <c r="V103" i="11"/>
  <c r="X102" i="11"/>
  <c r="W102" i="11"/>
  <c r="V102" i="11"/>
  <c r="X101" i="11"/>
  <c r="W101" i="11"/>
  <c r="V101" i="11"/>
  <c r="X98" i="11"/>
  <c r="W98" i="11"/>
  <c r="V98" i="11"/>
  <c r="X97" i="11"/>
  <c r="W97" i="11"/>
  <c r="V97" i="11"/>
  <c r="X96" i="11"/>
  <c r="W96" i="11"/>
  <c r="V96" i="11"/>
  <c r="X95" i="11"/>
  <c r="W95" i="11"/>
  <c r="V95" i="11"/>
  <c r="X94" i="11"/>
  <c r="W94" i="11"/>
  <c r="V94" i="11"/>
  <c r="V77" i="11"/>
  <c r="V76" i="11"/>
  <c r="V75" i="11"/>
  <c r="V74" i="11"/>
  <c r="V73" i="11"/>
  <c r="X70" i="11"/>
  <c r="W70" i="11"/>
  <c r="V70" i="11"/>
  <c r="X69" i="11"/>
  <c r="W69" i="11"/>
  <c r="V69" i="11"/>
  <c r="X68" i="11"/>
  <c r="W68" i="11"/>
  <c r="V68" i="11"/>
  <c r="X67" i="11"/>
  <c r="W67" i="11"/>
  <c r="V67" i="11"/>
  <c r="X66" i="11"/>
  <c r="W66" i="11"/>
  <c r="V66" i="11"/>
  <c r="X63" i="11"/>
  <c r="W63" i="11"/>
  <c r="V63" i="11"/>
  <c r="X62" i="11"/>
  <c r="W62" i="11"/>
  <c r="V62" i="11"/>
  <c r="X61" i="11"/>
  <c r="W61" i="11"/>
  <c r="V61" i="11"/>
  <c r="X60" i="11"/>
  <c r="W60" i="11"/>
  <c r="V60" i="11"/>
  <c r="X59" i="11"/>
  <c r="W59" i="11"/>
  <c r="V59" i="11"/>
  <c r="X56" i="11"/>
  <c r="W56" i="11"/>
  <c r="V56" i="11"/>
  <c r="X55" i="11"/>
  <c r="W55" i="11"/>
  <c r="V55" i="11"/>
  <c r="X54" i="11"/>
  <c r="W54" i="11"/>
  <c r="V54" i="11"/>
  <c r="X53" i="11"/>
  <c r="W53" i="11"/>
  <c r="V53" i="11"/>
  <c r="X52" i="11"/>
  <c r="W52" i="11"/>
  <c r="V52" i="11"/>
  <c r="X49" i="11"/>
  <c r="W49" i="11"/>
  <c r="V49" i="11"/>
  <c r="X48" i="11"/>
  <c r="W48" i="11"/>
  <c r="V48" i="11"/>
  <c r="X47" i="11"/>
  <c r="W47" i="11"/>
  <c r="V47" i="11"/>
  <c r="X46" i="11"/>
  <c r="W46" i="11"/>
  <c r="V46" i="11"/>
  <c r="X45" i="11"/>
  <c r="W45" i="11"/>
  <c r="V45" i="11"/>
  <c r="X42" i="11"/>
  <c r="W42" i="11"/>
  <c r="V42" i="11"/>
  <c r="X41" i="11"/>
  <c r="W41" i="11"/>
  <c r="V41" i="11"/>
  <c r="X40" i="11"/>
  <c r="W40" i="11"/>
  <c r="V40" i="11"/>
  <c r="X39" i="11"/>
  <c r="W39" i="11"/>
  <c r="V39" i="11"/>
  <c r="X38" i="11"/>
  <c r="W38" i="11"/>
  <c r="V38" i="11"/>
  <c r="X35" i="11"/>
  <c r="W35" i="11"/>
  <c r="V35" i="11"/>
  <c r="X34" i="11"/>
  <c r="W34" i="11"/>
  <c r="V34" i="11"/>
  <c r="X33" i="11"/>
  <c r="W33" i="11"/>
  <c r="V33" i="11"/>
  <c r="X32" i="11"/>
  <c r="W32" i="11"/>
  <c r="V32" i="11"/>
  <c r="X31" i="11"/>
  <c r="W31" i="11"/>
  <c r="V31" i="11"/>
  <c r="X28" i="11"/>
  <c r="W28" i="11"/>
  <c r="V28" i="11"/>
  <c r="X27" i="11"/>
  <c r="W27" i="11"/>
  <c r="V27" i="11"/>
  <c r="X26" i="11"/>
  <c r="W26" i="11"/>
  <c r="V26" i="11"/>
  <c r="X25" i="11"/>
  <c r="W25" i="11"/>
  <c r="V25" i="11"/>
  <c r="X24" i="11"/>
  <c r="W24" i="11"/>
  <c r="V24" i="11"/>
  <c r="X21" i="11"/>
  <c r="W21" i="11"/>
  <c r="V21" i="11"/>
  <c r="X20" i="11"/>
  <c r="W20" i="11"/>
  <c r="V20" i="11"/>
  <c r="X19" i="11"/>
  <c r="W19" i="11"/>
  <c r="V19" i="11"/>
  <c r="X18" i="11"/>
  <c r="W18" i="11"/>
  <c r="V18" i="11"/>
  <c r="X17" i="11"/>
  <c r="W17" i="11"/>
  <c r="V17" i="11"/>
  <c r="X14" i="11"/>
  <c r="W14" i="11"/>
  <c r="V14" i="11"/>
  <c r="X13" i="11"/>
  <c r="W13" i="11"/>
  <c r="V13" i="11"/>
  <c r="X12" i="11"/>
  <c r="W12" i="11"/>
  <c r="V12" i="11"/>
  <c r="X11" i="11"/>
  <c r="W11" i="11"/>
  <c r="V11" i="11"/>
  <c r="X10" i="11"/>
  <c r="W10" i="11"/>
  <c r="V10" i="11"/>
  <c r="AC147" i="11"/>
  <c r="AC146" i="11"/>
  <c r="AC145" i="11"/>
  <c r="AC144" i="11"/>
  <c r="AC143" i="11"/>
  <c r="AC148" i="11"/>
  <c r="AE147" i="11"/>
  <c r="AD147" i="11"/>
  <c r="AE146" i="11"/>
  <c r="AD146" i="11"/>
  <c r="AE145" i="11"/>
  <c r="AD145" i="11"/>
  <c r="AE144" i="11"/>
  <c r="AE148" i="11" s="1"/>
  <c r="AD144" i="11"/>
  <c r="AD148" i="11" s="1"/>
  <c r="AE143" i="11"/>
  <c r="AD143" i="11"/>
  <c r="AE140" i="11"/>
  <c r="AD140" i="11"/>
  <c r="AE139" i="11"/>
  <c r="AD139" i="11"/>
  <c r="AE138" i="11"/>
  <c r="AD138" i="11"/>
  <c r="AE137" i="11"/>
  <c r="AD137" i="11"/>
  <c r="AE136" i="11"/>
  <c r="AD136" i="11"/>
  <c r="AE133" i="11"/>
  <c r="AD133" i="11"/>
  <c r="AE132" i="11"/>
  <c r="AD132" i="11"/>
  <c r="AE131" i="11"/>
  <c r="AD131" i="11"/>
  <c r="AE130" i="11"/>
  <c r="AD130" i="11"/>
  <c r="AE129" i="11"/>
  <c r="AD129" i="11"/>
  <c r="AE126" i="11"/>
  <c r="AD126" i="11"/>
  <c r="AE125" i="11"/>
  <c r="AD125" i="11"/>
  <c r="AE124" i="11"/>
  <c r="AD124" i="11"/>
  <c r="AE123" i="11"/>
  <c r="AD123" i="11"/>
  <c r="AE122" i="11"/>
  <c r="AD122" i="11"/>
  <c r="AE112" i="11"/>
  <c r="AD112" i="11"/>
  <c r="AE111" i="11"/>
  <c r="AD111" i="11"/>
  <c r="AE110" i="11"/>
  <c r="AD110" i="11"/>
  <c r="AE109" i="11"/>
  <c r="AD109" i="11"/>
  <c r="AE108" i="11"/>
  <c r="AD108" i="11"/>
  <c r="AE105" i="11"/>
  <c r="AD105" i="11"/>
  <c r="AE104" i="11"/>
  <c r="AD104" i="11"/>
  <c r="AE103" i="11"/>
  <c r="AD103" i="11"/>
  <c r="AE102" i="11"/>
  <c r="AD102" i="11"/>
  <c r="AE101" i="11"/>
  <c r="AD101" i="11"/>
  <c r="AE98" i="11"/>
  <c r="AD98" i="11"/>
  <c r="AE97" i="11"/>
  <c r="AD97" i="11"/>
  <c r="AE96" i="11"/>
  <c r="AD96" i="11"/>
  <c r="AE95" i="11"/>
  <c r="AD95" i="11"/>
  <c r="AE94" i="11"/>
  <c r="AD94" i="11"/>
  <c r="AE70" i="11"/>
  <c r="AD70" i="11"/>
  <c r="AE69" i="11"/>
  <c r="AD69" i="11"/>
  <c r="AE68" i="11"/>
  <c r="AD68" i="11"/>
  <c r="AE67" i="11"/>
  <c r="AD67" i="11"/>
  <c r="AE66" i="11"/>
  <c r="AD66" i="11"/>
  <c r="AE63" i="11"/>
  <c r="AD63" i="11"/>
  <c r="AE62" i="11"/>
  <c r="AD62" i="11"/>
  <c r="AE61" i="11"/>
  <c r="AD61" i="11"/>
  <c r="AE60" i="11"/>
  <c r="AD60" i="11"/>
  <c r="AE59" i="11"/>
  <c r="AD59" i="11"/>
  <c r="AE14" i="11"/>
  <c r="AD14" i="11"/>
  <c r="AE13" i="11"/>
  <c r="AD13" i="11"/>
  <c r="AE12" i="11"/>
  <c r="AD12" i="11"/>
  <c r="AE11" i="11"/>
  <c r="AD11" i="11"/>
  <c r="AE10" i="11"/>
  <c r="AD10" i="11"/>
  <c r="AE120" i="27" l="1"/>
  <c r="A51" i="33"/>
  <c r="AE127" i="27"/>
  <c r="AD134" i="27"/>
  <c r="AE85" i="27"/>
  <c r="AD85" i="27"/>
  <c r="AE113" i="27"/>
  <c r="AE106" i="27"/>
  <c r="AE99" i="27"/>
  <c r="Q155" i="27"/>
  <c r="AE155" i="27" s="1"/>
  <c r="Q154" i="27"/>
  <c r="Q153" i="27"/>
  <c r="Q152" i="27"/>
  <c r="Q151" i="27"/>
  <c r="Q150" i="27"/>
  <c r="Q155" i="11"/>
  <c r="Q154" i="11"/>
  <c r="Q153" i="11"/>
  <c r="Q152" i="11"/>
  <c r="Q151" i="11"/>
  <c r="Q150" i="11"/>
  <c r="A58" i="33" l="1"/>
  <c r="X152" i="27"/>
  <c r="AE152" i="27"/>
  <c r="AE153" i="27"/>
  <c r="X153" i="27"/>
  <c r="AE151" i="27"/>
  <c r="X151" i="27"/>
  <c r="AE150" i="27"/>
  <c r="X150" i="27"/>
  <c r="AE154" i="27"/>
  <c r="X154" i="27"/>
  <c r="A65" i="33" l="1"/>
  <c r="P113" i="27"/>
  <c r="P106" i="27"/>
  <c r="P99" i="27"/>
  <c r="P113" i="11"/>
  <c r="P106" i="11"/>
  <c r="P99" i="11"/>
  <c r="A72" i="33" l="1"/>
  <c r="A79" i="33" s="1"/>
  <c r="A86" i="33" s="1"/>
  <c r="A93" i="33" s="1"/>
  <c r="A100" i="33" l="1"/>
  <c r="A107" i="33" l="1"/>
  <c r="A114" i="33" l="1"/>
  <c r="A121" i="33" s="1"/>
  <c r="A128" i="33" l="1"/>
  <c r="A135" i="33" s="1"/>
  <c r="D2" i="29" l="1"/>
  <c r="D3" i="29"/>
  <c r="D4" i="29"/>
  <c r="D5" i="29"/>
  <c r="D6" i="29"/>
  <c r="D7" i="29"/>
  <c r="D8" i="29"/>
  <c r="D9" i="29"/>
  <c r="D10" i="29"/>
  <c r="D11" i="29"/>
  <c r="D12" i="29"/>
  <c r="D13" i="29"/>
  <c r="D14" i="29"/>
  <c r="D15" i="29"/>
  <c r="D16" i="29"/>
  <c r="D17" i="29"/>
  <c r="D18" i="29"/>
  <c r="D19" i="29"/>
  <c r="D20" i="29"/>
  <c r="D21" i="29"/>
  <c r="D22" i="29"/>
  <c r="D23" i="29"/>
  <c r="D24" i="29"/>
  <c r="D25" i="29"/>
  <c r="D26" i="29"/>
  <c r="D27" i="29"/>
  <c r="D28" i="29"/>
  <c r="D29" i="29"/>
  <c r="D30" i="29"/>
  <c r="D31" i="29"/>
  <c r="D32" i="29"/>
  <c r="D33" i="29"/>
  <c r="D34" i="29"/>
  <c r="D35" i="29"/>
  <c r="D36" i="29"/>
  <c r="D37" i="29"/>
  <c r="D38" i="29"/>
  <c r="D39" i="29"/>
  <c r="D40" i="29"/>
  <c r="D41" i="29"/>
  <c r="D42" i="29"/>
  <c r="D43" i="29"/>
  <c r="D44" i="29"/>
  <c r="D45" i="29"/>
  <c r="D46" i="29"/>
  <c r="D47" i="29"/>
  <c r="D48" i="29"/>
  <c r="D49" i="29"/>
  <c r="D50" i="29"/>
  <c r="D51" i="29"/>
  <c r="D52" i="29"/>
  <c r="D53" i="29"/>
  <c r="D54" i="29"/>
  <c r="D55" i="29"/>
  <c r="D56" i="29"/>
  <c r="D57" i="29"/>
  <c r="D58" i="29"/>
  <c r="D59" i="29"/>
  <c r="D60" i="29"/>
  <c r="D61" i="29"/>
  <c r="D62" i="29"/>
  <c r="D63" i="29"/>
  <c r="D64" i="29"/>
  <c r="D65" i="29"/>
  <c r="D66" i="29"/>
  <c r="D67" i="29"/>
  <c r="D68" i="29"/>
  <c r="D69" i="29"/>
  <c r="D70" i="29"/>
  <c r="D71" i="29"/>
  <c r="D72" i="29"/>
  <c r="D73" i="29"/>
  <c r="D74" i="29"/>
  <c r="D75" i="29"/>
  <c r="D76" i="29"/>
  <c r="D77" i="29"/>
  <c r="D78" i="29"/>
  <c r="D79" i="29"/>
  <c r="D80" i="29"/>
  <c r="D81" i="29"/>
  <c r="D82" i="29"/>
  <c r="D83" i="29"/>
  <c r="D84" i="29"/>
  <c r="D85" i="29"/>
  <c r="D86" i="29"/>
  <c r="D87" i="29"/>
  <c r="D88" i="29"/>
  <c r="D89" i="29"/>
  <c r="D90" i="29"/>
  <c r="D91" i="29"/>
  <c r="D92" i="29"/>
  <c r="D93" i="29"/>
  <c r="D94" i="29"/>
  <c r="D95" i="29"/>
  <c r="D96" i="29"/>
  <c r="D97" i="29"/>
  <c r="D98" i="29"/>
  <c r="D99" i="29"/>
  <c r="D100" i="29"/>
  <c r="D101" i="29"/>
  <c r="D102" i="29"/>
  <c r="D103" i="29"/>
  <c r="D104" i="29"/>
  <c r="D105" i="29"/>
  <c r="D106" i="29"/>
  <c r="D107" i="29"/>
  <c r="D108" i="29"/>
  <c r="D109" i="29"/>
  <c r="D110" i="29"/>
  <c r="D111" i="29"/>
  <c r="D112" i="29"/>
  <c r="D113" i="29"/>
  <c r="D114" i="29"/>
  <c r="D115" i="29"/>
  <c r="D116" i="29"/>
  <c r="D117" i="29"/>
  <c r="D118" i="29"/>
  <c r="D119" i="29"/>
  <c r="D120" i="29"/>
  <c r="D121" i="29"/>
  <c r="D122" i="29"/>
  <c r="D123" i="29"/>
  <c r="D124" i="29"/>
  <c r="D125" i="29"/>
  <c r="D126" i="29"/>
  <c r="D127" i="29"/>
  <c r="D128" i="29"/>
  <c r="D129" i="29"/>
  <c r="D130" i="29"/>
  <c r="D131" i="29"/>
  <c r="D132" i="29"/>
  <c r="D133" i="29"/>
  <c r="D134" i="29"/>
  <c r="D135" i="29"/>
  <c r="D136" i="29"/>
  <c r="D137" i="29"/>
  <c r="D138" i="29"/>
  <c r="D139" i="29"/>
  <c r="D140" i="29"/>
  <c r="D141" i="29"/>
  <c r="D142" i="29"/>
  <c r="D143" i="29"/>
  <c r="D144" i="29"/>
  <c r="D145" i="29"/>
  <c r="D146" i="29"/>
  <c r="D147" i="29"/>
  <c r="D148" i="29"/>
  <c r="D149" i="29"/>
  <c r="D150" i="29"/>
  <c r="D151" i="29"/>
  <c r="D152" i="29"/>
  <c r="D153" i="29"/>
  <c r="D154" i="29"/>
  <c r="D155" i="29"/>
  <c r="D156" i="29"/>
  <c r="D157" i="29"/>
  <c r="D158" i="29"/>
  <c r="D159" i="29"/>
  <c r="D160" i="29"/>
  <c r="D161" i="29"/>
  <c r="D162" i="29"/>
  <c r="D163" i="29"/>
  <c r="D164" i="29"/>
  <c r="D165" i="29"/>
  <c r="D166" i="29"/>
  <c r="D167" i="29"/>
  <c r="D168" i="29"/>
  <c r="D169" i="29"/>
  <c r="D170" i="29"/>
  <c r="D171" i="29"/>
  <c r="D172" i="29"/>
  <c r="D173" i="29"/>
  <c r="D174" i="29"/>
  <c r="D175" i="29"/>
  <c r="D176" i="29"/>
  <c r="D177" i="29"/>
  <c r="D178" i="29"/>
  <c r="D179" i="29"/>
  <c r="D180" i="29"/>
  <c r="D181" i="29"/>
  <c r="D182" i="29"/>
  <c r="D183" i="29"/>
  <c r="D184" i="29"/>
  <c r="D185" i="29"/>
  <c r="D186" i="29"/>
  <c r="D187" i="29"/>
  <c r="D188" i="29"/>
  <c r="D189" i="29"/>
  <c r="D190" i="29"/>
  <c r="D191" i="29"/>
  <c r="D192" i="29"/>
  <c r="D193" i="29"/>
  <c r="D194" i="29"/>
  <c r="D195" i="29"/>
  <c r="D196" i="29"/>
  <c r="D197" i="29"/>
  <c r="D198" i="29"/>
  <c r="D199" i="29"/>
  <c r="D200" i="29"/>
  <c r="D201" i="29"/>
  <c r="D202" i="29"/>
  <c r="D203" i="29"/>
  <c r="D204" i="29"/>
  <c r="D205" i="29"/>
  <c r="Q1882" i="25"/>
  <c r="Q1753" i="25"/>
  <c r="Q1752" i="25"/>
  <c r="Q1751" i="25"/>
  <c r="Q1621" i="25"/>
  <c r="Q1620" i="25"/>
  <c r="Q1619" i="25"/>
  <c r="Q1618" i="25"/>
  <c r="Q1881" i="25"/>
  <c r="Q1880" i="25"/>
  <c r="Q1750" i="25"/>
  <c r="Q1749" i="25"/>
  <c r="Q1748" i="25"/>
  <c r="Q1747" i="25"/>
  <c r="Q1617" i="25"/>
  <c r="Q1616" i="25"/>
  <c r="Q1615" i="25"/>
  <c r="Q1614" i="25"/>
  <c r="Q1613" i="25"/>
  <c r="Q1612" i="25"/>
  <c r="Q1611" i="25"/>
  <c r="Q1879" i="25"/>
  <c r="Q1878" i="25"/>
  <c r="Q1877" i="25"/>
  <c r="Q1876" i="25"/>
  <c r="Q1875" i="25"/>
  <c r="Q1874" i="25"/>
  <c r="Q1746" i="25"/>
  <c r="Q1745" i="25"/>
  <c r="Q1744" i="25"/>
  <c r="Q1873" i="25"/>
  <c r="Q1872" i="25"/>
  <c r="Q1871" i="25"/>
  <c r="Q1743" i="25"/>
  <c r="Q1742" i="25"/>
  <c r="Q1741" i="25"/>
  <c r="Q1610" i="25"/>
  <c r="Q1609" i="25"/>
  <c r="Q1608" i="25"/>
  <c r="Q1607" i="25"/>
  <c r="Q1870" i="25"/>
  <c r="Q1869" i="25"/>
  <c r="Q1740" i="25"/>
  <c r="Q1739" i="25"/>
  <c r="Q1738" i="25"/>
  <c r="Q1737" i="25"/>
  <c r="Q1606" i="25"/>
  <c r="Q1736" i="25"/>
  <c r="Q1735" i="25"/>
  <c r="Q1605" i="25"/>
  <c r="Q1604" i="25"/>
  <c r="Q1603" i="25"/>
  <c r="Q1868" i="25"/>
  <c r="Q1867" i="25"/>
  <c r="Q1866" i="25"/>
  <c r="Q1865" i="25"/>
  <c r="Q1864" i="25"/>
  <c r="Q1863" i="25"/>
  <c r="Q1862" i="25"/>
  <c r="Q1734" i="25"/>
  <c r="Q1861" i="25"/>
  <c r="Q1860" i="25"/>
  <c r="Q1733" i="25"/>
  <c r="Q1732" i="25"/>
  <c r="Q1731" i="25"/>
  <c r="Q1730" i="25"/>
  <c r="Q1729" i="25"/>
  <c r="Q1602" i="25"/>
  <c r="Q1601" i="25"/>
  <c r="Q1600" i="25"/>
  <c r="Q1859" i="25"/>
  <c r="Q1858" i="25"/>
  <c r="Q1857" i="25"/>
  <c r="Q1856" i="25"/>
  <c r="Q1728" i="25"/>
  <c r="Q1727" i="25"/>
  <c r="Q1726" i="25"/>
  <c r="Q1725" i="25"/>
  <c r="Q1724" i="25"/>
  <c r="Q1599" i="25"/>
  <c r="Q1598" i="25"/>
  <c r="Q1597" i="25"/>
  <c r="Q1596" i="25"/>
  <c r="Q1855" i="25"/>
  <c r="Q1854" i="25"/>
  <c r="Q1723" i="25"/>
  <c r="Q1722" i="25"/>
  <c r="Q1853" i="25"/>
  <c r="Q1721" i="25"/>
  <c r="Q1595" i="25"/>
  <c r="Q1852" i="25"/>
  <c r="Q1851" i="25"/>
  <c r="Q1720" i="25"/>
  <c r="Q1594" i="25"/>
  <c r="Q1593" i="25"/>
  <c r="Q1592" i="25"/>
  <c r="Q1591" i="25"/>
  <c r="Q1590" i="25"/>
  <c r="Q1850" i="25"/>
  <c r="Q1849" i="25"/>
  <c r="Q1848" i="25"/>
  <c r="Q1719" i="25"/>
  <c r="Q1847" i="25"/>
  <c r="Q1846" i="25"/>
  <c r="Q1718" i="25"/>
  <c r="Q1717" i="25"/>
  <c r="Q1716" i="25"/>
  <c r="Q1715" i="25"/>
  <c r="Q1589" i="25"/>
  <c r="Q1588" i="25"/>
  <c r="Q1587" i="25"/>
  <c r="Q1845" i="25"/>
  <c r="Q1844" i="25"/>
  <c r="Q1843" i="25"/>
  <c r="Q1842" i="25"/>
  <c r="Q1714" i="25"/>
  <c r="Q1713" i="25"/>
  <c r="Q1712" i="25"/>
  <c r="Q1711" i="25"/>
  <c r="Q1710" i="25"/>
  <c r="Q1709" i="25"/>
  <c r="Q1586" i="25"/>
  <c r="Q1585" i="25"/>
  <c r="Q1584" i="25"/>
  <c r="Q1583" i="25"/>
  <c r="Q1582" i="25"/>
  <c r="Q1581" i="25"/>
  <c r="Q1841" i="25"/>
  <c r="Q1840" i="25"/>
  <c r="Q1708" i="25"/>
  <c r="Q1839" i="25"/>
  <c r="Q1707" i="25"/>
  <c r="Q1706" i="25"/>
  <c r="Q1705" i="25"/>
  <c r="Q1580" i="25"/>
  <c r="Q1579" i="25"/>
  <c r="Q1578" i="25"/>
  <c r="Q1577" i="25"/>
  <c r="Q1838" i="25"/>
  <c r="Q1837" i="25"/>
  <c r="Q1836" i="25"/>
  <c r="Q1835" i="25"/>
  <c r="Q1576" i="25"/>
  <c r="Q1704" i="25"/>
  <c r="Q1703" i="25"/>
  <c r="Q1575" i="25"/>
  <c r="Q1574" i="25"/>
  <c r="Q1573" i="25"/>
  <c r="Q1572" i="25"/>
  <c r="Q1571" i="25"/>
  <c r="Q1570" i="25"/>
  <c r="Q1569" i="25"/>
  <c r="Q1834" i="25"/>
  <c r="Q1702" i="25"/>
  <c r="Q1833" i="25"/>
  <c r="Q1701" i="25"/>
  <c r="Q1700" i="25"/>
  <c r="Q1568" i="25"/>
  <c r="Q1699" i="25"/>
  <c r="Q1698" i="25"/>
  <c r="Q1697" i="25"/>
  <c r="Q1567" i="25"/>
  <c r="Q1566" i="25"/>
  <c r="Q1565" i="25"/>
  <c r="Q1696" i="25"/>
  <c r="Q1564" i="25"/>
  <c r="Q1695" i="25"/>
  <c r="Q1694" i="25"/>
  <c r="Q1693" i="25"/>
  <c r="Q1563" i="25"/>
  <c r="Q1562" i="25"/>
  <c r="Q1561" i="25"/>
  <c r="Q1560" i="25"/>
  <c r="Q1832" i="25"/>
  <c r="Q1692" i="25"/>
  <c r="Q1691" i="25"/>
  <c r="Q1831" i="25"/>
  <c r="Q1830" i="25"/>
  <c r="Q1829" i="25"/>
  <c r="Q1828" i="25"/>
  <c r="Q1827" i="25"/>
  <c r="Q1826" i="25"/>
  <c r="Q1825" i="25"/>
  <c r="Q1824" i="25"/>
  <c r="Q1690" i="25"/>
  <c r="Q1689" i="25"/>
  <c r="Q1688" i="25"/>
  <c r="Q1559" i="25"/>
  <c r="Q1558" i="25"/>
  <c r="Q1823" i="25"/>
  <c r="Q1822" i="25"/>
  <c r="Q1821" i="25"/>
  <c r="Q1820" i="25"/>
  <c r="Q1819" i="25"/>
  <c r="Q1687" i="25"/>
  <c r="Q1557" i="25"/>
  <c r="Q1556" i="25"/>
  <c r="Q1686" i="25"/>
  <c r="Q1555" i="25"/>
  <c r="Q1554" i="25"/>
  <c r="Q1553" i="25"/>
  <c r="Q1552" i="25"/>
  <c r="Q1551" i="25"/>
  <c r="Q1550" i="25"/>
  <c r="Q1818" i="25"/>
  <c r="Q1817" i="25"/>
  <c r="Q1816" i="25"/>
  <c r="Q1815" i="25"/>
  <c r="Q1685" i="25"/>
  <c r="Q1814" i="25"/>
  <c r="Q1813" i="25"/>
  <c r="Q1684" i="25"/>
  <c r="Q1683" i="25"/>
  <c r="Q1682" i="25"/>
  <c r="Q1681" i="25"/>
  <c r="Q1680" i="25"/>
  <c r="Q1679" i="25"/>
  <c r="Q1678" i="25"/>
  <c r="Q1549" i="25"/>
  <c r="Q1548" i="25"/>
  <c r="Q1547" i="25"/>
  <c r="Q1546" i="25"/>
  <c r="Q1545" i="25"/>
  <c r="Q1544" i="25"/>
  <c r="Q1543" i="25"/>
  <c r="Q1677" i="25"/>
  <c r="Q1676" i="25"/>
  <c r="Q1675" i="25"/>
  <c r="Q1674" i="25"/>
  <c r="Q1673" i="25"/>
  <c r="Q1812" i="25"/>
  <c r="Q1811" i="25"/>
  <c r="Q1810" i="25"/>
  <c r="Q1809" i="25"/>
  <c r="Q1808" i="25"/>
  <c r="Q1807" i="25"/>
  <c r="Q1672" i="25"/>
  <c r="Q1671" i="25"/>
  <c r="Q1542" i="25"/>
  <c r="Q1541" i="25"/>
  <c r="Q1540" i="25"/>
  <c r="Q1539" i="25"/>
  <c r="Q1538" i="25"/>
  <c r="Q1537" i="25"/>
  <c r="Q1670" i="25"/>
  <c r="Q1669" i="25"/>
  <c r="Q1668" i="25"/>
  <c r="Q1667" i="25"/>
  <c r="Q1666" i="25"/>
  <c r="Q1665" i="25"/>
  <c r="Q1664" i="25"/>
  <c r="Q1806" i="25"/>
  <c r="Q1805" i="25"/>
  <c r="Q1804" i="25"/>
  <c r="Q1803" i="25"/>
  <c r="Q1802" i="25"/>
  <c r="Q1801" i="25"/>
  <c r="Q1663" i="25"/>
  <c r="Q1800" i="25"/>
  <c r="Q1799" i="25"/>
  <c r="Q1662" i="25"/>
  <c r="Q1661" i="25"/>
  <c r="Q1660" i="25"/>
  <c r="Q1536" i="25"/>
  <c r="Q1535" i="25"/>
  <c r="Q1534" i="25"/>
  <c r="Q1533" i="25"/>
  <c r="Q1532" i="25"/>
  <c r="Q1531" i="25"/>
  <c r="Q1530" i="25"/>
  <c r="Q1529" i="25"/>
  <c r="Q1528" i="25"/>
  <c r="Q1659" i="25"/>
  <c r="Q1658" i="25"/>
  <c r="Q1657" i="25"/>
  <c r="Q1656" i="25"/>
  <c r="Q1655" i="25"/>
  <c r="Q1654" i="25"/>
  <c r="Q1798" i="25"/>
  <c r="Q1797" i="25"/>
  <c r="Q1796" i="25"/>
  <c r="Q1795" i="25"/>
  <c r="Q1794" i="25"/>
  <c r="Q1793" i="25"/>
  <c r="Q1792" i="25"/>
  <c r="Q1791" i="25"/>
  <c r="Q1790" i="25"/>
  <c r="Q1653" i="25"/>
  <c r="Q1652" i="25"/>
  <c r="Q1527" i="25"/>
  <c r="Q1526" i="25"/>
  <c r="Q1525" i="25"/>
  <c r="Q1524" i="25"/>
  <c r="Q1651" i="25"/>
  <c r="Q1650" i="25"/>
  <c r="Q1649" i="25"/>
  <c r="Q1648" i="25"/>
  <c r="Q1789" i="25"/>
  <c r="Q1788" i="25"/>
  <c r="Q1787" i="25"/>
  <c r="Q1786" i="25"/>
  <c r="Q1785" i="25"/>
  <c r="Q1647" i="25"/>
  <c r="Q1646" i="25"/>
  <c r="Q1645" i="25"/>
  <c r="Q1644" i="25"/>
  <c r="Q1643" i="25"/>
  <c r="Q1523" i="25"/>
  <c r="Q1522" i="25"/>
  <c r="Q1521" i="25"/>
  <c r="Q1520" i="25"/>
  <c r="Q1519" i="25"/>
  <c r="Q1518" i="25"/>
  <c r="Q1642" i="25"/>
  <c r="Q1641" i="25"/>
  <c r="Q1640" i="25"/>
  <c r="Q1639" i="25"/>
  <c r="Q1638" i="25"/>
  <c r="Q1784" i="25"/>
  <c r="Q1783" i="25"/>
  <c r="Q1782" i="25"/>
  <c r="Q1781" i="25"/>
  <c r="Q1780" i="25"/>
  <c r="Q1779" i="25"/>
  <c r="Q1778" i="25"/>
  <c r="Q1777" i="25"/>
  <c r="Q1776" i="25"/>
  <c r="Q1637" i="25"/>
  <c r="Q1517" i="25"/>
  <c r="Q1516" i="25"/>
  <c r="Q1515" i="25"/>
  <c r="Q1514" i="25"/>
  <c r="Q1513" i="25"/>
  <c r="Q1512" i="25"/>
  <c r="Q1636" i="25"/>
  <c r="Q1635" i="25"/>
  <c r="Q1634" i="25"/>
  <c r="Q1633" i="25"/>
  <c r="Q1775" i="25"/>
  <c r="Q1774" i="25"/>
  <c r="Q1773" i="25"/>
  <c r="Q1772" i="25"/>
  <c r="Q1771" i="25"/>
  <c r="Q1770" i="25"/>
  <c r="Q1769" i="25"/>
  <c r="Q1768" i="25"/>
  <c r="Q1767" i="25"/>
  <c r="Q1766" i="25"/>
  <c r="Q1765" i="25"/>
  <c r="Q1632" i="25"/>
  <c r="Q1631" i="25"/>
  <c r="Q1511" i="25"/>
  <c r="Q1510" i="25"/>
  <c r="Q1509" i="25"/>
  <c r="Q1508" i="25"/>
  <c r="Q1507" i="25"/>
  <c r="Q1506" i="25"/>
  <c r="Q1505" i="25"/>
  <c r="Q1504" i="25"/>
  <c r="Q1764" i="25"/>
  <c r="Q1503" i="25"/>
  <c r="Q1502" i="25"/>
  <c r="Q1501" i="25"/>
  <c r="Q1630" i="25"/>
  <c r="Q1629" i="25"/>
  <c r="Q1628" i="25"/>
  <c r="Q1763" i="25"/>
  <c r="Q1762" i="25"/>
  <c r="Q1761" i="25"/>
  <c r="Q1760" i="25"/>
  <c r="Q1759" i="25"/>
  <c r="Q1758" i="25"/>
  <c r="Q1627" i="25"/>
  <c r="Q1626" i="25"/>
  <c r="Q1500" i="25"/>
  <c r="Q1499" i="25"/>
  <c r="Q1498" i="25"/>
  <c r="Q1497" i="25"/>
  <c r="Q1496" i="25"/>
  <c r="Q1495" i="25"/>
  <c r="Q1494" i="25"/>
  <c r="Q1493" i="25"/>
  <c r="Q1492" i="25"/>
  <c r="Q1491" i="25"/>
  <c r="Q1490" i="25"/>
  <c r="Q1625" i="25"/>
  <c r="Q1624" i="25"/>
  <c r="Q1623" i="25"/>
  <c r="Q1622" i="25"/>
  <c r="Q1757" i="25"/>
  <c r="Q1756" i="25"/>
  <c r="Q1755" i="25"/>
  <c r="Q1754" i="25"/>
  <c r="Q253" i="25"/>
  <c r="Q252" i="25"/>
  <c r="Q251" i="25"/>
  <c r="Q250" i="25"/>
  <c r="Q249" i="25"/>
  <c r="Q248" i="25"/>
  <c r="Q247" i="25"/>
  <c r="Q246" i="25"/>
  <c r="Q1116" i="25"/>
  <c r="Q1115" i="25"/>
  <c r="Q1489" i="25"/>
  <c r="Q1365" i="25"/>
  <c r="Q870" i="25"/>
  <c r="Q869" i="25"/>
  <c r="Q868" i="25"/>
  <c r="Q867" i="25"/>
  <c r="Q866" i="25"/>
  <c r="Q865" i="25"/>
  <c r="Q864" i="25"/>
  <c r="Q863" i="25"/>
  <c r="Q862" i="25"/>
  <c r="Q861" i="25"/>
  <c r="Q860" i="25"/>
  <c r="Q859" i="25"/>
  <c r="Q748" i="25"/>
  <c r="Q747" i="25"/>
  <c r="Q746" i="25"/>
  <c r="Q745" i="25"/>
  <c r="Q744" i="25"/>
  <c r="Q743" i="25"/>
  <c r="Q742" i="25"/>
  <c r="Q741" i="25"/>
  <c r="Q740" i="25"/>
  <c r="Q739" i="25"/>
  <c r="Q738" i="25"/>
  <c r="Q505" i="25"/>
  <c r="Q504" i="25"/>
  <c r="Q503" i="25"/>
  <c r="Q628" i="25"/>
  <c r="Q627" i="25"/>
  <c r="Q380" i="25"/>
  <c r="Q379" i="25"/>
  <c r="Q1240" i="25"/>
  <c r="Q1239" i="25"/>
  <c r="Q1114" i="25"/>
  <c r="Q1113" i="25"/>
  <c r="Q1364" i="25"/>
  <c r="Q1363" i="25"/>
  <c r="Q1362" i="25"/>
  <c r="Q1361" i="25"/>
  <c r="Q1360" i="25"/>
  <c r="Q1359" i="25"/>
  <c r="Q128" i="25"/>
  <c r="Q127" i="25"/>
  <c r="Q378" i="25"/>
  <c r="Q377" i="25"/>
  <c r="Q376" i="25"/>
  <c r="Q375" i="25"/>
  <c r="Q374" i="25"/>
  <c r="Q373" i="25"/>
  <c r="Q372" i="25"/>
  <c r="Q502" i="25"/>
  <c r="Q501" i="25"/>
  <c r="Q626" i="25"/>
  <c r="Q625" i="25"/>
  <c r="Q624" i="25"/>
  <c r="Q623" i="25"/>
  <c r="Q993" i="25"/>
  <c r="Q992" i="25"/>
  <c r="Q991" i="25"/>
  <c r="Q990" i="25"/>
  <c r="Q989" i="25"/>
  <c r="Q988" i="25"/>
  <c r="Q1112" i="25"/>
  <c r="Q1111" i="25"/>
  <c r="Q245" i="25"/>
  <c r="Q244" i="25"/>
  <c r="Q243" i="25"/>
  <c r="Q242" i="25"/>
  <c r="Q241" i="25"/>
  <c r="Q126" i="25"/>
  <c r="Q125" i="25"/>
  <c r="Q1110" i="25"/>
  <c r="Q1109" i="25"/>
  <c r="Q1108" i="25"/>
  <c r="Q1107" i="25"/>
  <c r="Q1488" i="25"/>
  <c r="Q1487" i="25"/>
  <c r="Q1486" i="25"/>
  <c r="Q1485" i="25"/>
  <c r="Q1484" i="25"/>
  <c r="Q1483" i="25"/>
  <c r="Q1482" i="25"/>
  <c r="Q1481" i="25"/>
  <c r="Q1480" i="25"/>
  <c r="Q1358" i="25"/>
  <c r="Q1106" i="25"/>
  <c r="Q1105" i="25"/>
  <c r="Q858" i="25"/>
  <c r="Q857" i="25"/>
  <c r="Q856" i="25"/>
  <c r="Q737" i="25"/>
  <c r="Q736" i="25"/>
  <c r="Q735" i="25"/>
  <c r="Q734" i="25"/>
  <c r="Q733" i="25"/>
  <c r="Q500" i="25"/>
  <c r="Q499" i="25"/>
  <c r="Q498" i="25"/>
  <c r="Q497" i="25"/>
  <c r="Q622" i="25"/>
  <c r="Q621" i="25"/>
  <c r="Q496" i="25"/>
  <c r="Q371" i="25"/>
  <c r="Q124" i="25"/>
  <c r="Q1238" i="25"/>
  <c r="Q1237" i="25"/>
  <c r="Q1236" i="25"/>
  <c r="Q1357" i="25"/>
  <c r="Q1356" i="25"/>
  <c r="Q1355" i="25"/>
  <c r="Q1235" i="25"/>
  <c r="Q1234" i="25"/>
  <c r="Q1233" i="25"/>
  <c r="Q1104" i="25"/>
  <c r="Q1103" i="25"/>
  <c r="Q1479" i="25"/>
  <c r="Q1478" i="25"/>
  <c r="Q1354" i="25"/>
  <c r="Q1353" i="25"/>
  <c r="Q1352" i="25"/>
  <c r="Q370" i="25"/>
  <c r="Q369" i="25"/>
  <c r="Q123" i="25"/>
  <c r="Q368" i="25"/>
  <c r="Q367" i="25"/>
  <c r="Q366" i="25"/>
  <c r="Q365" i="25"/>
  <c r="Q495" i="25"/>
  <c r="Q494" i="25"/>
  <c r="Q493" i="25"/>
  <c r="Q620" i="25"/>
  <c r="Q619" i="25"/>
  <c r="Q618" i="25"/>
  <c r="Q617" i="25"/>
  <c r="Q616" i="25"/>
  <c r="Q615" i="25"/>
  <c r="Q614" i="25"/>
  <c r="Q732" i="25"/>
  <c r="Q731" i="25"/>
  <c r="Q730" i="25"/>
  <c r="Q987" i="25"/>
  <c r="Q986" i="25"/>
  <c r="Q985" i="25"/>
  <c r="Q984" i="25"/>
  <c r="Q983" i="25"/>
  <c r="Q982" i="25"/>
  <c r="Q981" i="25"/>
  <c r="Q980" i="25"/>
  <c r="Q979" i="25"/>
  <c r="Q978" i="25"/>
  <c r="Q977" i="25"/>
  <c r="Q240" i="25"/>
  <c r="Q239" i="25"/>
  <c r="Q238" i="25"/>
  <c r="Q237" i="25"/>
  <c r="Q236" i="25"/>
  <c r="Q235" i="25"/>
  <c r="Q234" i="25"/>
  <c r="Q1102" i="25"/>
  <c r="Q1101" i="25"/>
  <c r="Q1100" i="25"/>
  <c r="Q1099" i="25"/>
  <c r="Q1098" i="25"/>
  <c r="Q1477" i="25"/>
  <c r="Q1476" i="25"/>
  <c r="Q1475" i="25"/>
  <c r="Q1474" i="25"/>
  <c r="Q1351" i="25"/>
  <c r="Q855" i="25"/>
  <c r="Q854" i="25"/>
  <c r="Q853" i="25"/>
  <c r="Q852" i="25"/>
  <c r="Q851" i="25"/>
  <c r="Q850" i="25"/>
  <c r="Q849" i="25"/>
  <c r="Q729" i="25"/>
  <c r="Q728" i="25"/>
  <c r="Q727" i="25"/>
  <c r="Q726" i="25"/>
  <c r="Q725" i="25"/>
  <c r="Q492" i="25"/>
  <c r="Q122" i="25"/>
  <c r="Q121" i="25"/>
  <c r="Q120" i="25"/>
  <c r="Q119" i="25"/>
  <c r="Q118" i="25"/>
  <c r="Q117" i="25"/>
  <c r="Q116" i="25"/>
  <c r="Q1232" i="25"/>
  <c r="Q1231" i="25"/>
  <c r="Q1350" i="25"/>
  <c r="Q1349" i="25"/>
  <c r="Q1230" i="25"/>
  <c r="Q1229" i="25"/>
  <c r="Q1228" i="25"/>
  <c r="Q1227" i="25"/>
  <c r="Q1097" i="25"/>
  <c r="Q1348" i="25"/>
  <c r="Q115" i="25"/>
  <c r="Q114" i="25"/>
  <c r="Q364" i="25"/>
  <c r="Q363" i="25"/>
  <c r="Q362" i="25"/>
  <c r="Q361" i="25"/>
  <c r="Q360" i="25"/>
  <c r="Q359" i="25"/>
  <c r="Q358" i="25"/>
  <c r="Q357" i="25"/>
  <c r="Q356" i="25"/>
  <c r="Q355" i="25"/>
  <c r="Q491" i="25"/>
  <c r="Q490" i="25"/>
  <c r="Q613" i="25"/>
  <c r="Q612" i="25"/>
  <c r="Q611" i="25"/>
  <c r="Q610" i="25"/>
  <c r="Q724" i="25"/>
  <c r="Q609" i="25"/>
  <c r="Q723" i="25"/>
  <c r="Q976" i="25"/>
  <c r="Q975" i="25"/>
  <c r="Q974" i="25"/>
  <c r="Q973" i="25"/>
  <c r="Q972" i="25"/>
  <c r="Q971" i="25"/>
  <c r="Q970" i="25"/>
  <c r="Q969" i="25"/>
  <c r="Q968" i="25"/>
  <c r="Q1096" i="25"/>
  <c r="Q233" i="25"/>
  <c r="Q232" i="25"/>
  <c r="Q231" i="25"/>
  <c r="Q230" i="25"/>
  <c r="Q229" i="25"/>
  <c r="Q228" i="25"/>
  <c r="Q227" i="25"/>
  <c r="Q226" i="25"/>
  <c r="Q225" i="25"/>
  <c r="Q224" i="25"/>
  <c r="Q223" i="25"/>
  <c r="Q1095" i="25"/>
  <c r="Q1094" i="25"/>
  <c r="Q1093" i="25"/>
  <c r="Q1092" i="25"/>
  <c r="Q1473" i="25"/>
  <c r="Q1472" i="25"/>
  <c r="Q1471" i="25"/>
  <c r="Q1470" i="25"/>
  <c r="Q1469" i="25"/>
  <c r="Q1468" i="25"/>
  <c r="Q1467" i="25"/>
  <c r="Q1466" i="25"/>
  <c r="Q1465" i="25"/>
  <c r="Q1464" i="25"/>
  <c r="Q1347" i="25"/>
  <c r="Q848" i="25"/>
  <c r="Q847" i="25"/>
  <c r="Q846" i="25"/>
  <c r="Q845" i="25"/>
  <c r="Q844" i="25"/>
  <c r="Q843" i="25"/>
  <c r="Q842" i="25"/>
  <c r="Q841" i="25"/>
  <c r="Q840" i="25"/>
  <c r="Q839" i="25"/>
  <c r="Q722" i="25"/>
  <c r="Q489" i="25"/>
  <c r="Q488" i="25"/>
  <c r="Q487" i="25"/>
  <c r="Q608" i="25"/>
  <c r="Q486" i="25"/>
  <c r="Q354" i="25"/>
  <c r="Q113" i="25"/>
  <c r="Q112" i="25"/>
  <c r="Q111" i="25"/>
  <c r="Q110" i="25"/>
  <c r="Q109" i="25"/>
  <c r="Q1226" i="25"/>
  <c r="Q1225" i="25"/>
  <c r="Q1224" i="25"/>
  <c r="Q1346" i="25"/>
  <c r="Q1223" i="25"/>
  <c r="Q1091" i="25"/>
  <c r="Q1463" i="25"/>
  <c r="Q1345" i="25"/>
  <c r="Q108" i="25"/>
  <c r="Q107" i="25"/>
  <c r="Q106" i="25"/>
  <c r="Q353" i="25"/>
  <c r="Q352" i="25"/>
  <c r="Q351" i="25"/>
  <c r="Q350" i="25"/>
  <c r="Q349" i="25"/>
  <c r="Q348" i="25"/>
  <c r="Q485" i="25"/>
  <c r="Q484" i="25"/>
  <c r="Q607" i="25"/>
  <c r="Q606" i="25"/>
  <c r="Q605" i="25"/>
  <c r="Q604" i="25"/>
  <c r="Q603" i="25"/>
  <c r="Q602" i="25"/>
  <c r="Q967" i="25"/>
  <c r="Q966" i="25"/>
  <c r="Q965" i="25"/>
  <c r="Q964" i="25"/>
  <c r="Q963" i="25"/>
  <c r="Q962" i="25"/>
  <c r="Q961" i="25"/>
  <c r="Q960" i="25"/>
  <c r="Q1090" i="25"/>
  <c r="Q222" i="25"/>
  <c r="Q221" i="25"/>
  <c r="Q220" i="25"/>
  <c r="Q219" i="25"/>
  <c r="Q218" i="25"/>
  <c r="Q217" i="25"/>
  <c r="Q216" i="25"/>
  <c r="Q215" i="25"/>
  <c r="Q105" i="25"/>
  <c r="Q104" i="25"/>
  <c r="Q103" i="25"/>
  <c r="Q1089" i="25"/>
  <c r="Q1088" i="25"/>
  <c r="Q1087" i="25"/>
  <c r="Q1086" i="25"/>
  <c r="Q1462" i="25"/>
  <c r="Q1461" i="25"/>
  <c r="Q1460" i="25"/>
  <c r="Q1459" i="25"/>
  <c r="Q1458" i="25"/>
  <c r="Q1457" i="25"/>
  <c r="Q1456" i="25"/>
  <c r="Q1344" i="25"/>
  <c r="Q1343" i="25"/>
  <c r="Q838" i="25"/>
  <c r="Q837" i="25"/>
  <c r="Q836" i="25"/>
  <c r="Q835" i="25"/>
  <c r="Q721" i="25"/>
  <c r="Q720" i="25"/>
  <c r="Q719" i="25"/>
  <c r="Q483" i="25"/>
  <c r="Q482" i="25"/>
  <c r="Q481" i="25"/>
  <c r="Q480" i="25"/>
  <c r="Q479" i="25"/>
  <c r="Q478" i="25"/>
  <c r="Q477" i="25"/>
  <c r="Q476" i="25"/>
  <c r="Q347" i="25"/>
  <c r="Q102" i="25"/>
  <c r="Q101" i="25"/>
  <c r="Q100" i="25"/>
  <c r="Q99" i="25"/>
  <c r="Q1222" i="25"/>
  <c r="Q1221" i="25"/>
  <c r="Q1220" i="25"/>
  <c r="Q1219" i="25"/>
  <c r="Q1218" i="25"/>
  <c r="Q1217" i="25"/>
  <c r="Q1216" i="25"/>
  <c r="Q1215" i="25"/>
  <c r="Q1214" i="25"/>
  <c r="Q1085" i="25"/>
  <c r="Q1084" i="25"/>
  <c r="Q1455" i="25"/>
  <c r="Q1342" i="25"/>
  <c r="Q1341" i="25"/>
  <c r="Q1340" i="25"/>
  <c r="Q98" i="25"/>
  <c r="Q97" i="25"/>
  <c r="Q96" i="25"/>
  <c r="Q346" i="25"/>
  <c r="Q345" i="25"/>
  <c r="Q344" i="25"/>
  <c r="Q475" i="25"/>
  <c r="Q474" i="25"/>
  <c r="Q473" i="25"/>
  <c r="Q472" i="25"/>
  <c r="Q601" i="25"/>
  <c r="Q600" i="25"/>
  <c r="Q599" i="25"/>
  <c r="Q598" i="25"/>
  <c r="Q597" i="25"/>
  <c r="Q718" i="25"/>
  <c r="Q596" i="25"/>
  <c r="Q717" i="25"/>
  <c r="Q716" i="25"/>
  <c r="Q959" i="25"/>
  <c r="Q958" i="25"/>
  <c r="Q957" i="25"/>
  <c r="Q956" i="25"/>
  <c r="Q955" i="25"/>
  <c r="Q954" i="25"/>
  <c r="Q1083" i="25"/>
  <c r="Q214" i="25"/>
  <c r="Q213" i="25"/>
  <c r="Q212" i="25"/>
  <c r="Q211" i="25"/>
  <c r="Q210" i="25"/>
  <c r="Q209" i="25"/>
  <c r="Q95" i="25"/>
  <c r="Q1082" i="25"/>
  <c r="Q1081" i="25"/>
  <c r="Q1080" i="25"/>
  <c r="Q1454" i="25"/>
  <c r="Q1453" i="25"/>
  <c r="Q1452" i="25"/>
  <c r="Q1451" i="25"/>
  <c r="Q1450" i="25"/>
  <c r="Q1339" i="25"/>
  <c r="Q1338" i="25"/>
  <c r="Q1337" i="25"/>
  <c r="Q1079" i="25"/>
  <c r="Q834" i="25"/>
  <c r="Q833" i="25"/>
  <c r="Q832" i="25"/>
  <c r="Q831" i="25"/>
  <c r="Q830" i="25"/>
  <c r="Q829" i="25"/>
  <c r="Q828" i="25"/>
  <c r="Q827" i="25"/>
  <c r="Q715" i="25"/>
  <c r="Q714" i="25"/>
  <c r="Q713" i="25"/>
  <c r="Q712" i="25"/>
  <c r="Q711" i="25"/>
  <c r="Q710" i="25"/>
  <c r="Q709" i="25"/>
  <c r="Q708" i="25"/>
  <c r="Q707" i="25"/>
  <c r="Q471" i="25"/>
  <c r="Q470" i="25"/>
  <c r="Q469" i="25"/>
  <c r="Q595" i="25"/>
  <c r="Q594" i="25"/>
  <c r="Q343" i="25"/>
  <c r="Q342" i="25"/>
  <c r="Q94" i="25"/>
  <c r="Q93" i="25"/>
  <c r="Q92" i="25"/>
  <c r="Q91" i="25"/>
  <c r="Q1213" i="25"/>
  <c r="Q1212" i="25"/>
  <c r="Q1211" i="25"/>
  <c r="Q1336" i="25"/>
  <c r="Q1335" i="25"/>
  <c r="Q1334" i="25"/>
  <c r="Q1333" i="25"/>
  <c r="Q1210" i="25"/>
  <c r="Q1209" i="25"/>
  <c r="Q1208" i="25"/>
  <c r="Q1078" i="25"/>
  <c r="Q1332" i="25"/>
  <c r="Q1331" i="25"/>
  <c r="Q1330" i="25"/>
  <c r="Q1329" i="25"/>
  <c r="Q341" i="25"/>
  <c r="Q90" i="25"/>
  <c r="Q89" i="25"/>
  <c r="Q340" i="25"/>
  <c r="Q339" i="25"/>
  <c r="Q338" i="25"/>
  <c r="Q337" i="25"/>
  <c r="Q336" i="25"/>
  <c r="Q335" i="25"/>
  <c r="Q334" i="25"/>
  <c r="Q468" i="25"/>
  <c r="Q467" i="25"/>
  <c r="Q593" i="25"/>
  <c r="Q592" i="25"/>
  <c r="Q591" i="25"/>
  <c r="Q590" i="25"/>
  <c r="Q589" i="25"/>
  <c r="Q588" i="25"/>
  <c r="Q587" i="25"/>
  <c r="Q586" i="25"/>
  <c r="Q585" i="25"/>
  <c r="Q953" i="25"/>
  <c r="Q952" i="25"/>
  <c r="Q951" i="25"/>
  <c r="Q950" i="25"/>
  <c r="Q1077" i="25"/>
  <c r="Q1076" i="25"/>
  <c r="Q208" i="25"/>
  <c r="Q207" i="25"/>
  <c r="Q206" i="25"/>
  <c r="Q205" i="25"/>
  <c r="Q204" i="25"/>
  <c r="Q203" i="25"/>
  <c r="Q88" i="25"/>
  <c r="Q1075" i="25"/>
  <c r="Q1449" i="25"/>
  <c r="Q1448" i="25"/>
  <c r="Q1447" i="25"/>
  <c r="Q1446" i="25"/>
  <c r="Q1445" i="25"/>
  <c r="Q1444" i="25"/>
  <c r="Q1443" i="25"/>
  <c r="Q1328" i="25"/>
  <c r="Q1074" i="25"/>
  <c r="Q826" i="25"/>
  <c r="Q825" i="25"/>
  <c r="Q824" i="25"/>
  <c r="Q823" i="25"/>
  <c r="Q822" i="25"/>
  <c r="Q706" i="25"/>
  <c r="Q705" i="25"/>
  <c r="Q704" i="25"/>
  <c r="Q703" i="25"/>
  <c r="Q702" i="25"/>
  <c r="Q466" i="25"/>
  <c r="Q465" i="25"/>
  <c r="Q464" i="25"/>
  <c r="Q463" i="25"/>
  <c r="Q462" i="25"/>
  <c r="Q461" i="25"/>
  <c r="Q460" i="25"/>
  <c r="Q459" i="25"/>
  <c r="Q584" i="25"/>
  <c r="Q87" i="25"/>
  <c r="Q86" i="25"/>
  <c r="Q85" i="25"/>
  <c r="Q84" i="25"/>
  <c r="Q83" i="25"/>
  <c r="Q1207" i="25"/>
  <c r="Q1206" i="25"/>
  <c r="Q1205" i="25"/>
  <c r="Q1204" i="25"/>
  <c r="Q1203" i="25"/>
  <c r="Q1202" i="25"/>
  <c r="Q1327" i="25"/>
  <c r="Q1326" i="25"/>
  <c r="Q1325" i="25"/>
  <c r="Q1201" i="25"/>
  <c r="Q1200" i="25"/>
  <c r="Q1199" i="25"/>
  <c r="Q1073" i="25"/>
  <c r="Q1072" i="25"/>
  <c r="Q1442" i="25"/>
  <c r="Q1441" i="25"/>
  <c r="Q1324" i="25"/>
  <c r="Q1323" i="25"/>
  <c r="Q1322" i="25"/>
  <c r="Q1321" i="25"/>
  <c r="Q1320" i="25"/>
  <c r="Q1319" i="25"/>
  <c r="Q1318" i="25"/>
  <c r="Q333" i="25"/>
  <c r="Q82" i="25"/>
  <c r="Q81" i="25"/>
  <c r="Q332" i="25"/>
  <c r="Q331" i="25"/>
  <c r="Q330" i="25"/>
  <c r="Q329" i="25"/>
  <c r="Q328" i="25"/>
  <c r="Q327" i="25"/>
  <c r="Q458" i="25"/>
  <c r="Q457" i="25"/>
  <c r="Q456" i="25"/>
  <c r="Q455" i="25"/>
  <c r="Q454" i="25"/>
  <c r="Q453" i="25"/>
  <c r="Q452" i="25"/>
  <c r="Q583" i="25"/>
  <c r="Q701" i="25"/>
  <c r="Q700" i="25"/>
  <c r="Q949" i="25"/>
  <c r="Q948" i="25"/>
  <c r="Q947" i="25"/>
  <c r="Q946" i="25"/>
  <c r="Q1071" i="25"/>
  <c r="Q202" i="25"/>
  <c r="Q201" i="25"/>
  <c r="Q200" i="25"/>
  <c r="Q199" i="25"/>
  <c r="Q198" i="25"/>
  <c r="Q197" i="25"/>
  <c r="Q196" i="25"/>
  <c r="Q195" i="25"/>
  <c r="Q1198" i="25"/>
  <c r="Q1070" i="25"/>
  <c r="Q1069" i="25"/>
  <c r="Q1068" i="25"/>
  <c r="Q1067" i="25"/>
  <c r="Q1440" i="25"/>
  <c r="Q1439" i="25"/>
  <c r="Q1438" i="25"/>
  <c r="Q1437" i="25"/>
  <c r="Q1436" i="25"/>
  <c r="Q1435" i="25"/>
  <c r="Q1434" i="25"/>
  <c r="Q1317" i="25"/>
  <c r="Q1316" i="25"/>
  <c r="Q1315" i="25"/>
  <c r="Q1066" i="25"/>
  <c r="Q1065" i="25"/>
  <c r="Q821" i="25"/>
  <c r="Q820" i="25"/>
  <c r="Q819" i="25"/>
  <c r="Q818" i="25"/>
  <c r="Q817" i="25"/>
  <c r="Q699" i="25"/>
  <c r="Q698" i="25"/>
  <c r="Q697" i="25"/>
  <c r="Q696" i="25"/>
  <c r="Q451" i="25"/>
  <c r="Q450" i="25"/>
  <c r="Q582" i="25"/>
  <c r="Q449" i="25"/>
  <c r="Q581" i="25"/>
  <c r="Q80" i="25"/>
  <c r="Q79" i="25"/>
  <c r="Q78" i="25"/>
  <c r="Q77" i="25"/>
  <c r="Q76" i="25"/>
  <c r="Q1197" i="25"/>
  <c r="Q1196" i="25"/>
  <c r="Q1195" i="25"/>
  <c r="Q1194" i="25"/>
  <c r="Q1193" i="25"/>
  <c r="Q1192" i="25"/>
  <c r="Q1191" i="25"/>
  <c r="Q1190" i="25"/>
  <c r="Q1314" i="25"/>
  <c r="Q1313" i="25"/>
  <c r="Q1189" i="25"/>
  <c r="Q1188" i="25"/>
  <c r="Q1187" i="25"/>
  <c r="Q1064" i="25"/>
  <c r="Q1063" i="25"/>
  <c r="Q1312" i="25"/>
  <c r="Q1311" i="25"/>
  <c r="Q326" i="25"/>
  <c r="Q325" i="25"/>
  <c r="Q75" i="25"/>
  <c r="Q74" i="25"/>
  <c r="Q73" i="25"/>
  <c r="Q72" i="25"/>
  <c r="Q71" i="25"/>
  <c r="Q70" i="25"/>
  <c r="Q69" i="25"/>
  <c r="Q324" i="25"/>
  <c r="Q323" i="25"/>
  <c r="Q322" i="25"/>
  <c r="Q321" i="25"/>
  <c r="Q448" i="25"/>
  <c r="Q447" i="25"/>
  <c r="Q580" i="25"/>
  <c r="Q579" i="25"/>
  <c r="Q578" i="25"/>
  <c r="Q577" i="25"/>
  <c r="Q576" i="25"/>
  <c r="Q575" i="25"/>
  <c r="Q574" i="25"/>
  <c r="Q573" i="25"/>
  <c r="Q572" i="25"/>
  <c r="Q571" i="25"/>
  <c r="Q695" i="25"/>
  <c r="Q945" i="25"/>
  <c r="Q944" i="25"/>
  <c r="Q943" i="25"/>
  <c r="Q942" i="25"/>
  <c r="Q941" i="25"/>
  <c r="Q940" i="25"/>
  <c r="Q939" i="25"/>
  <c r="Q194" i="25"/>
  <c r="Q193" i="25"/>
  <c r="Q192" i="25"/>
  <c r="Q191" i="25"/>
  <c r="Q190" i="25"/>
  <c r="Q189" i="25"/>
  <c r="Q188" i="25"/>
  <c r="Q187" i="25"/>
  <c r="Q1310" i="25"/>
  <c r="Q1309" i="25"/>
  <c r="Q1308" i="25"/>
  <c r="Q1186" i="25"/>
  <c r="Q1185" i="25"/>
  <c r="Q816" i="25"/>
  <c r="Q938" i="25"/>
  <c r="Q937" i="25"/>
  <c r="Q936" i="25"/>
  <c r="Q935" i="25"/>
  <c r="Q934" i="25"/>
  <c r="Q933" i="25"/>
  <c r="Q815" i="25"/>
  <c r="Q932" i="25"/>
  <c r="Q931" i="25"/>
  <c r="Q814" i="25"/>
  <c r="Q813" i="25"/>
  <c r="Q694" i="25"/>
  <c r="Q812" i="25"/>
  <c r="Q811" i="25"/>
  <c r="Q570" i="25"/>
  <c r="Q693" i="25"/>
  <c r="Q692" i="25"/>
  <c r="Q691" i="25"/>
  <c r="Q690" i="25"/>
  <c r="Q689" i="25"/>
  <c r="Q688" i="25"/>
  <c r="Q569" i="25"/>
  <c r="Q568" i="25"/>
  <c r="Q567" i="25"/>
  <c r="Q566" i="25"/>
  <c r="Q565" i="25"/>
  <c r="Q320" i="25"/>
  <c r="Q319" i="25"/>
  <c r="Q446" i="25"/>
  <c r="Q318" i="25"/>
  <c r="Q317" i="25"/>
  <c r="Q316" i="25"/>
  <c r="Q1307" i="25"/>
  <c r="Q1306" i="25"/>
  <c r="Q1305" i="25"/>
  <c r="Q1304" i="25"/>
  <c r="Q1303" i="25"/>
  <c r="Q1302" i="25"/>
  <c r="Q1301" i="25"/>
  <c r="Q1300" i="25"/>
  <c r="Q1299" i="25"/>
  <c r="Q1298" i="25"/>
  <c r="Q1184" i="25"/>
  <c r="Q1183" i="25"/>
  <c r="Q1182" i="25"/>
  <c r="Q1297" i="25"/>
  <c r="Q1062" i="25"/>
  <c r="Q1061" i="25"/>
  <c r="Q1060" i="25"/>
  <c r="Q1059" i="25"/>
  <c r="Q1181" i="25"/>
  <c r="Q1180" i="25"/>
  <c r="Q1179" i="25"/>
  <c r="Q1178" i="25"/>
  <c r="Q1177" i="25"/>
  <c r="Q1176" i="25"/>
  <c r="Q1433" i="25"/>
  <c r="Q1432" i="25"/>
  <c r="Q1431" i="25"/>
  <c r="Q1430" i="25"/>
  <c r="Q1429" i="25"/>
  <c r="Q68" i="25"/>
  <c r="Q67" i="25"/>
  <c r="Q66" i="25"/>
  <c r="Q65" i="25"/>
  <c r="Q315" i="25"/>
  <c r="Q314" i="25"/>
  <c r="Q445" i="25"/>
  <c r="Q444" i="25"/>
  <c r="Q443" i="25"/>
  <c r="Q564" i="25"/>
  <c r="Q563" i="25"/>
  <c r="Q442" i="25"/>
  <c r="Q441" i="25"/>
  <c r="Q440" i="25"/>
  <c r="Q439" i="25"/>
  <c r="Q562" i="25"/>
  <c r="Q561" i="25"/>
  <c r="Q560" i="25"/>
  <c r="Q559" i="25"/>
  <c r="Q558" i="25"/>
  <c r="Q557" i="25"/>
  <c r="Q687" i="25"/>
  <c r="Q686" i="25"/>
  <c r="Q1058" i="25"/>
  <c r="Q1057" i="25"/>
  <c r="Q930" i="25"/>
  <c r="Q929" i="25"/>
  <c r="Q186" i="25"/>
  <c r="Q185" i="25"/>
  <c r="Q184" i="25"/>
  <c r="Q183" i="25"/>
  <c r="Q182" i="25"/>
  <c r="Q181" i="25"/>
  <c r="Q180" i="25"/>
  <c r="Q179" i="25"/>
  <c r="Q178" i="25"/>
  <c r="Q177" i="25"/>
  <c r="Q176" i="25"/>
  <c r="Q175" i="25"/>
  <c r="Q64" i="25"/>
  <c r="Q63" i="25"/>
  <c r="Q62" i="25"/>
  <c r="Q1175" i="25"/>
  <c r="Q1174" i="25"/>
  <c r="Q928" i="25"/>
  <c r="Q927" i="25"/>
  <c r="Q926" i="25"/>
  <c r="Q925" i="25"/>
  <c r="Q810" i="25"/>
  <c r="Q924" i="25"/>
  <c r="Q923" i="25"/>
  <c r="Q922" i="25"/>
  <c r="Q921" i="25"/>
  <c r="Q920" i="25"/>
  <c r="Q919" i="25"/>
  <c r="Q918" i="25"/>
  <c r="Q809" i="25"/>
  <c r="Q808" i="25"/>
  <c r="Q685" i="25"/>
  <c r="Q684" i="25"/>
  <c r="Q807" i="25"/>
  <c r="Q806" i="25"/>
  <c r="Q805" i="25"/>
  <c r="Q556" i="25"/>
  <c r="Q804" i="25"/>
  <c r="Q683" i="25"/>
  <c r="Q682" i="25"/>
  <c r="Q681" i="25"/>
  <c r="Q680" i="25"/>
  <c r="Q679" i="25"/>
  <c r="Q678" i="25"/>
  <c r="Q555" i="25"/>
  <c r="Q313" i="25"/>
  <c r="Q312" i="25"/>
  <c r="Q438" i="25"/>
  <c r="Q311" i="25"/>
  <c r="Q310" i="25"/>
  <c r="Q309" i="25"/>
  <c r="Q437" i="25"/>
  <c r="Q436" i="25"/>
  <c r="Q308" i="25"/>
  <c r="Q61" i="25"/>
  <c r="Q1296" i="25"/>
  <c r="Q1295" i="25"/>
  <c r="Q1294" i="25"/>
  <c r="Q1293" i="25"/>
  <c r="Q1292" i="25"/>
  <c r="Q1291" i="25"/>
  <c r="Q1290" i="25"/>
  <c r="Q1289" i="25"/>
  <c r="Q1173" i="25"/>
  <c r="Q1288" i="25"/>
  <c r="Q1172" i="25"/>
  <c r="Q1056" i="25"/>
  <c r="Q1055" i="25"/>
  <c r="Q1171" i="25"/>
  <c r="Q1170" i="25"/>
  <c r="Q1169" i="25"/>
  <c r="Q1168" i="25"/>
  <c r="Q1167" i="25"/>
  <c r="Q1166" i="25"/>
  <c r="Q1165" i="25"/>
  <c r="Q1428" i="25"/>
  <c r="Q1427" i="25"/>
  <c r="Q1426" i="25"/>
  <c r="Q1425" i="25"/>
  <c r="Q1424" i="25"/>
  <c r="Q1423" i="25"/>
  <c r="Q1422" i="25"/>
  <c r="Q1421" i="25"/>
  <c r="Q1420" i="25"/>
  <c r="Q1419" i="25"/>
  <c r="Q1418" i="25"/>
  <c r="Q1417" i="25"/>
  <c r="Q60" i="25"/>
  <c r="Q59" i="25"/>
  <c r="Q58" i="25"/>
  <c r="Q307" i="25"/>
  <c r="Q306" i="25"/>
  <c r="Q305" i="25"/>
  <c r="Q57" i="25"/>
  <c r="Q56" i="25"/>
  <c r="Q55" i="25"/>
  <c r="Q304" i="25"/>
  <c r="Q435" i="25"/>
  <c r="Q434" i="25"/>
  <c r="Q554" i="25"/>
  <c r="Q433" i="25"/>
  <c r="Q553" i="25"/>
  <c r="Q432" i="25"/>
  <c r="Q431" i="25"/>
  <c r="Q552" i="25"/>
  <c r="Q551" i="25"/>
  <c r="Q550" i="25"/>
  <c r="Q677" i="25"/>
  <c r="Q676" i="25"/>
  <c r="Q1054" i="25"/>
  <c r="Q1164" i="25"/>
  <c r="Q917" i="25"/>
  <c r="Q916" i="25"/>
  <c r="Q915" i="25"/>
  <c r="Q1053" i="25"/>
  <c r="Q1052" i="25"/>
  <c r="Q174" i="25"/>
  <c r="Q173" i="25"/>
  <c r="Q172" i="25"/>
  <c r="Q171" i="25"/>
  <c r="Q170" i="25"/>
  <c r="Q169" i="25"/>
  <c r="Q54" i="25"/>
  <c r="Q1416" i="25"/>
  <c r="Q1415" i="25"/>
  <c r="Q1414" i="25"/>
  <c r="Q1163" i="25"/>
  <c r="Q803" i="25"/>
  <c r="Q1051" i="25"/>
  <c r="Q1050" i="25"/>
  <c r="Q914" i="25"/>
  <c r="Q802" i="25"/>
  <c r="Q801" i="25"/>
  <c r="Q913" i="25"/>
  <c r="Q912" i="25"/>
  <c r="Q911" i="25"/>
  <c r="Q1049" i="25"/>
  <c r="Q1048" i="25"/>
  <c r="Q1047" i="25"/>
  <c r="Q910" i="25"/>
  <c r="Q909" i="25"/>
  <c r="Q908" i="25"/>
  <c r="Q800" i="25"/>
  <c r="Q799" i="25"/>
  <c r="Q798" i="25"/>
  <c r="Q675" i="25"/>
  <c r="Q797" i="25"/>
  <c r="Q796" i="25"/>
  <c r="Q674" i="25"/>
  <c r="Q673" i="25"/>
  <c r="Q795" i="25"/>
  <c r="Q907" i="25"/>
  <c r="Q794" i="25"/>
  <c r="Q672" i="25"/>
  <c r="Q671" i="25"/>
  <c r="Q670" i="25"/>
  <c r="Q669" i="25"/>
  <c r="Q668" i="25"/>
  <c r="Q549" i="25"/>
  <c r="Q548" i="25"/>
  <c r="Q303" i="25"/>
  <c r="Q547" i="25"/>
  <c r="Q546" i="25"/>
  <c r="Q430" i="25"/>
  <c r="Q429" i="25"/>
  <c r="Q428" i="25"/>
  <c r="Q427" i="25"/>
  <c r="Q426" i="25"/>
  <c r="Q302" i="25"/>
  <c r="Q301" i="25"/>
  <c r="Q425" i="25"/>
  <c r="Q424" i="25"/>
  <c r="Q300" i="25"/>
  <c r="Q299" i="25"/>
  <c r="Q53" i="25"/>
  <c r="Q52" i="25"/>
  <c r="Q51" i="25"/>
  <c r="Q50" i="25"/>
  <c r="Q906" i="25"/>
  <c r="Q1162" i="25"/>
  <c r="Q1287" i="25"/>
  <c r="Q1286" i="25"/>
  <c r="Q1285" i="25"/>
  <c r="Q1284" i="25"/>
  <c r="Q1283" i="25"/>
  <c r="Q1282" i="25"/>
  <c r="Q1161" i="25"/>
  <c r="Q1160" i="25"/>
  <c r="Q1046" i="25"/>
  <c r="Q1045" i="25"/>
  <c r="Q1044" i="25"/>
  <c r="Q1159" i="25"/>
  <c r="Q1158" i="25"/>
  <c r="Q1413" i="25"/>
  <c r="Q1412" i="25"/>
  <c r="Q1411" i="25"/>
  <c r="Q1410" i="25"/>
  <c r="Q1409" i="25"/>
  <c r="Q1408" i="25"/>
  <c r="Q1407" i="25"/>
  <c r="Q1406" i="25"/>
  <c r="Q1405" i="25"/>
  <c r="Q1404" i="25"/>
  <c r="Q1403" i="25"/>
  <c r="Q298" i="25"/>
  <c r="Q297" i="25"/>
  <c r="Q296" i="25"/>
  <c r="Q295" i="25"/>
  <c r="Q294" i="25"/>
  <c r="Q423" i="25"/>
  <c r="Q422" i="25"/>
  <c r="Q421" i="25"/>
  <c r="Q545" i="25"/>
  <c r="Q544" i="25"/>
  <c r="Q543" i="25"/>
  <c r="Q542" i="25"/>
  <c r="Q420" i="25"/>
  <c r="Q541" i="25"/>
  <c r="Q419" i="25"/>
  <c r="Q418" i="25"/>
  <c r="Q540" i="25"/>
  <c r="Q539" i="25"/>
  <c r="Q667" i="25"/>
  <c r="Q666" i="25"/>
  <c r="Q1043" i="25"/>
  <c r="Q905" i="25"/>
  <c r="Q904" i="25"/>
  <c r="Q1042" i="25"/>
  <c r="Q1041" i="25"/>
  <c r="Q1040" i="25"/>
  <c r="Q1039" i="25"/>
  <c r="Q168" i="25"/>
  <c r="Q167" i="25"/>
  <c r="Q166" i="25"/>
  <c r="Q165" i="25"/>
  <c r="Q164" i="25"/>
  <c r="Q49" i="25"/>
  <c r="Q48" i="25"/>
  <c r="Q47" i="25"/>
  <c r="Q46" i="25"/>
  <c r="Q1157" i="25"/>
  <c r="Q903" i="25"/>
  <c r="Q902" i="25"/>
  <c r="Q793" i="25"/>
  <c r="Q901" i="25"/>
  <c r="Q1038" i="25"/>
  <c r="Q1037" i="25"/>
  <c r="Q665" i="25"/>
  <c r="Q664" i="25"/>
  <c r="Q792" i="25"/>
  <c r="Q663" i="25"/>
  <c r="Q662" i="25"/>
  <c r="Q791" i="25"/>
  <c r="Q790" i="25"/>
  <c r="Q789" i="25"/>
  <c r="Q788" i="25"/>
  <c r="Q787" i="25"/>
  <c r="Q661" i="25"/>
  <c r="Q660" i="25"/>
  <c r="Q538" i="25"/>
  <c r="Q537" i="25"/>
  <c r="Q536" i="25"/>
  <c r="Q535" i="25"/>
  <c r="Q534" i="25"/>
  <c r="Q417" i="25"/>
  <c r="Q416" i="25"/>
  <c r="Q293" i="25"/>
  <c r="Q415" i="25"/>
  <c r="Q292" i="25"/>
  <c r="Q291" i="25"/>
  <c r="Q290" i="25"/>
  <c r="Q289" i="25"/>
  <c r="Q45" i="25"/>
  <c r="Q1281" i="25"/>
  <c r="Q1280" i="25"/>
  <c r="Q1279" i="25"/>
  <c r="Q1278" i="25"/>
  <c r="Q1277" i="25"/>
  <c r="Q1276" i="25"/>
  <c r="Q1275" i="25"/>
  <c r="Q1156" i="25"/>
  <c r="Q1155" i="25"/>
  <c r="Q1154" i="25"/>
  <c r="Q1153" i="25"/>
  <c r="Q1274" i="25"/>
  <c r="Q1036" i="25"/>
  <c r="Q1152" i="25"/>
  <c r="Q1151" i="25"/>
  <c r="Q1150" i="25"/>
  <c r="Q1149" i="25"/>
  <c r="Q1148" i="25"/>
  <c r="Q1147" i="25"/>
  <c r="Q1146" i="25"/>
  <c r="Q1402" i="25"/>
  <c r="Q1401" i="25"/>
  <c r="Q1400" i="25"/>
  <c r="Q1399" i="25"/>
  <c r="Q1398" i="25"/>
  <c r="Q1397" i="25"/>
  <c r="Q1396" i="25"/>
  <c r="Q1395" i="25"/>
  <c r="Q44" i="25"/>
  <c r="Q43" i="25"/>
  <c r="Q42" i="25"/>
  <c r="Q41" i="25"/>
  <c r="Q288" i="25"/>
  <c r="Q40" i="25"/>
  <c r="Q39" i="25"/>
  <c r="Q38" i="25"/>
  <c r="Q287" i="25"/>
  <c r="Q286" i="25"/>
  <c r="Q285" i="25"/>
  <c r="Q284" i="25"/>
  <c r="Q283" i="25"/>
  <c r="Q414" i="25"/>
  <c r="Q413" i="25"/>
  <c r="Q412" i="25"/>
  <c r="Q411" i="25"/>
  <c r="Q533" i="25"/>
  <c r="Q532" i="25"/>
  <c r="Q531" i="25"/>
  <c r="Q659" i="25"/>
  <c r="Q658" i="25"/>
  <c r="Q657" i="25"/>
  <c r="Q786" i="25"/>
  <c r="Q900" i="25"/>
  <c r="Q1035" i="25"/>
  <c r="Q1034" i="25"/>
  <c r="Q1033" i="25"/>
  <c r="Q1032" i="25"/>
  <c r="Q163" i="25"/>
  <c r="Q162" i="25"/>
  <c r="Q161" i="25"/>
  <c r="Q160" i="25"/>
  <c r="Q159" i="25"/>
  <c r="Q158" i="25"/>
  <c r="Q157" i="25"/>
  <c r="Q156" i="25"/>
  <c r="Q37" i="25"/>
  <c r="Q36" i="25"/>
  <c r="Q35" i="25"/>
  <c r="Q34" i="25"/>
  <c r="Q33" i="25"/>
  <c r="Q32" i="25"/>
  <c r="Q1273" i="25"/>
  <c r="Q1145" i="25"/>
  <c r="Q785" i="25"/>
  <c r="Q784" i="25"/>
  <c r="Q899" i="25"/>
  <c r="Q783" i="25"/>
  <c r="Q898" i="25"/>
  <c r="Q897" i="25"/>
  <c r="Q896" i="25"/>
  <c r="Q895" i="25"/>
  <c r="Q1031" i="25"/>
  <c r="Q656" i="25"/>
  <c r="Q782" i="25"/>
  <c r="Q781" i="25"/>
  <c r="Q655" i="25"/>
  <c r="Q654" i="25"/>
  <c r="Q780" i="25"/>
  <c r="Q779" i="25"/>
  <c r="Q778" i="25"/>
  <c r="Q653" i="25"/>
  <c r="Q652" i="25"/>
  <c r="Q530" i="25"/>
  <c r="Q282" i="25"/>
  <c r="Q529" i="25"/>
  <c r="Q410" i="25"/>
  <c r="Q409" i="25"/>
  <c r="Q408" i="25"/>
  <c r="Q407" i="25"/>
  <c r="Q281" i="25"/>
  <c r="Q280" i="25"/>
  <c r="Q279" i="25"/>
  <c r="Q406" i="25"/>
  <c r="Q405" i="25"/>
  <c r="Q404" i="25"/>
  <c r="Q278" i="25"/>
  <c r="Q31" i="25"/>
  <c r="Q30" i="25"/>
  <c r="Q29" i="25"/>
  <c r="Q894" i="25"/>
  <c r="Q1144" i="25"/>
  <c r="Q1272" i="25"/>
  <c r="Q1271" i="25"/>
  <c r="Q1270" i="25"/>
  <c r="Q1269" i="25"/>
  <c r="Q1268" i="25"/>
  <c r="Q1267" i="25"/>
  <c r="Q1266" i="25"/>
  <c r="Q1265" i="25"/>
  <c r="Q1030" i="25"/>
  <c r="Q1029" i="25"/>
  <c r="Q1028" i="25"/>
  <c r="Q1143" i="25"/>
  <c r="Q1142" i="25"/>
  <c r="Q1141" i="25"/>
  <c r="Q1140" i="25"/>
  <c r="Q1139" i="25"/>
  <c r="Q1138" i="25"/>
  <c r="Q1137" i="25"/>
  <c r="Q1394" i="25"/>
  <c r="Q1393" i="25"/>
  <c r="Q1392" i="25"/>
  <c r="Q1391" i="25"/>
  <c r="Q1390" i="25"/>
  <c r="Q28" i="25"/>
  <c r="Q27" i="25"/>
  <c r="Q26" i="25"/>
  <c r="Q277" i="25"/>
  <c r="Q276" i="25"/>
  <c r="Q275" i="25"/>
  <c r="Q403" i="25"/>
  <c r="Q402" i="25"/>
  <c r="Q401" i="25"/>
  <c r="Q400" i="25"/>
  <c r="Q399" i="25"/>
  <c r="Q1027" i="25"/>
  <c r="Q893" i="25"/>
  <c r="Q892" i="25"/>
  <c r="Q1026" i="25"/>
  <c r="Q1025" i="25"/>
  <c r="Q1024" i="25"/>
  <c r="Q1023" i="25"/>
  <c r="Q1022" i="25"/>
  <c r="Q1021" i="25"/>
  <c r="Q1020" i="25"/>
  <c r="Q155" i="25"/>
  <c r="Q154" i="25"/>
  <c r="Q153" i="25"/>
  <c r="Q152" i="25"/>
  <c r="Q151" i="25"/>
  <c r="Q150" i="25"/>
  <c r="Q149" i="25"/>
  <c r="Q148" i="25"/>
  <c r="Q147" i="25"/>
  <c r="Q146" i="25"/>
  <c r="Q145" i="25"/>
  <c r="Q25" i="25"/>
  <c r="Q24" i="25"/>
  <c r="Q1389" i="25"/>
  <c r="Q891" i="25"/>
  <c r="Q890" i="25"/>
  <c r="Q777" i="25"/>
  <c r="Q776" i="25"/>
  <c r="Q775" i="25"/>
  <c r="Q774" i="25"/>
  <c r="Q889" i="25"/>
  <c r="Q888" i="25"/>
  <c r="Q773" i="25"/>
  <c r="Q651" i="25"/>
  <c r="Q772" i="25"/>
  <c r="Q771" i="25"/>
  <c r="Q650" i="25"/>
  <c r="Q649" i="25"/>
  <c r="Q528" i="25"/>
  <c r="Q527" i="25"/>
  <c r="Q526" i="25"/>
  <c r="Q525" i="25"/>
  <c r="Q524" i="25"/>
  <c r="Q523" i="25"/>
  <c r="Q522" i="25"/>
  <c r="Q521" i="25"/>
  <c r="Q520" i="25"/>
  <c r="Q519" i="25"/>
  <c r="Q518" i="25"/>
  <c r="Q274" i="25"/>
  <c r="Q398" i="25"/>
  <c r="Q397" i="25"/>
  <c r="Q273" i="25"/>
  <c r="Q272" i="25"/>
  <c r="Q396" i="25"/>
  <c r="Q271" i="25"/>
  <c r="Q270" i="25"/>
  <c r="Q887" i="25"/>
  <c r="Q1136" i="25"/>
  <c r="Q1264" i="25"/>
  <c r="Q1263" i="25"/>
  <c r="Q1262" i="25"/>
  <c r="Q1261" i="25"/>
  <c r="Q1135" i="25"/>
  <c r="Q1388" i="25"/>
  <c r="Q1134" i="25"/>
  <c r="Q1133" i="25"/>
  <c r="Q1132" i="25"/>
  <c r="Q1260" i="25"/>
  <c r="Q1019" i="25"/>
  <c r="Q1018" i="25"/>
  <c r="Q1131" i="25"/>
  <c r="Q1130" i="25"/>
  <c r="Q1387" i="25"/>
  <c r="Q1386" i="25"/>
  <c r="Q1385" i="25"/>
  <c r="Q1384" i="25"/>
  <c r="Q1383" i="25"/>
  <c r="Q1382" i="25"/>
  <c r="Q1381" i="25"/>
  <c r="Q1380" i="25"/>
  <c r="Q1379" i="25"/>
  <c r="Q1378" i="25"/>
  <c r="Q1377" i="25"/>
  <c r="Q1376" i="25"/>
  <c r="Q23" i="25"/>
  <c r="Q22" i="25"/>
  <c r="Q21" i="25"/>
  <c r="Q20" i="25"/>
  <c r="Q19" i="25"/>
  <c r="Q269" i="25"/>
  <c r="Q395" i="25"/>
  <c r="Q394" i="25"/>
  <c r="Q393" i="25"/>
  <c r="Q392" i="25"/>
  <c r="Q391" i="25"/>
  <c r="Q390" i="25"/>
  <c r="Q517" i="25"/>
  <c r="Q389" i="25"/>
  <c r="Q388" i="25"/>
  <c r="Q387" i="25"/>
  <c r="Q386" i="25"/>
  <c r="Q516" i="25"/>
  <c r="Q515" i="25"/>
  <c r="Q648" i="25"/>
  <c r="Q886" i="25"/>
  <c r="Q885" i="25"/>
  <c r="Q884" i="25"/>
  <c r="Q1017" i="25"/>
  <c r="Q1016" i="25"/>
  <c r="Q1015" i="25"/>
  <c r="Q1014" i="25"/>
  <c r="Q1013" i="25"/>
  <c r="Q1012" i="25"/>
  <c r="Q1011" i="25"/>
  <c r="Q144" i="25"/>
  <c r="Q143" i="25"/>
  <c r="Q142" i="25"/>
  <c r="Q141" i="25"/>
  <c r="Q140" i="25"/>
  <c r="Q139" i="25"/>
  <c r="Q1259" i="25"/>
  <c r="Q1375" i="25"/>
  <c r="Q1129" i="25"/>
  <c r="Q883" i="25"/>
  <c r="Q882" i="25"/>
  <c r="Q770" i="25"/>
  <c r="Q769" i="25"/>
  <c r="Q768" i="25"/>
  <c r="Q881" i="25"/>
  <c r="Q1010" i="25"/>
  <c r="Q647" i="25"/>
  <c r="Q646" i="25"/>
  <c r="Q645" i="25"/>
  <c r="Q767" i="25"/>
  <c r="Q766" i="25"/>
  <c r="Q765" i="25"/>
  <c r="Q764" i="25"/>
  <c r="Q763" i="25"/>
  <c r="Q762" i="25"/>
  <c r="Q761" i="25"/>
  <c r="Q760" i="25"/>
  <c r="Q759" i="25"/>
  <c r="Q758" i="25"/>
  <c r="Q514" i="25"/>
  <c r="Q757" i="25"/>
  <c r="Q644" i="25"/>
  <c r="Q643" i="25"/>
  <c r="Q642" i="25"/>
  <c r="Q641" i="25"/>
  <c r="Q513" i="25"/>
  <c r="Q385" i="25"/>
  <c r="Q268" i="25"/>
  <c r="Q267" i="25"/>
  <c r="Q266" i="25"/>
  <c r="Q265" i="25"/>
  <c r="Q384" i="25"/>
  <c r="Q264" i="25"/>
  <c r="Q263" i="25"/>
  <c r="Q18" i="25"/>
  <c r="Q1258" i="25"/>
  <c r="Q1257" i="25"/>
  <c r="Q1256" i="25"/>
  <c r="Q1255" i="25"/>
  <c r="Q1254" i="25"/>
  <c r="Q1253" i="25"/>
  <c r="Q1252" i="25"/>
  <c r="Q1251" i="25"/>
  <c r="Q1009" i="25"/>
  <c r="Q1008" i="25"/>
  <c r="Q1007" i="25"/>
  <c r="Q1006" i="25"/>
  <c r="Q1128" i="25"/>
  <c r="Q1127" i="25"/>
  <c r="Q1126" i="25"/>
  <c r="Q1125" i="25"/>
  <c r="Q1124" i="25"/>
  <c r="Q1123" i="25"/>
  <c r="Q1122" i="25"/>
  <c r="Q1121" i="25"/>
  <c r="Q1374" i="25"/>
  <c r="Q1373" i="25"/>
  <c r="Q1372" i="25"/>
  <c r="Q1371" i="25"/>
  <c r="Q1370" i="25"/>
  <c r="Q17" i="25"/>
  <c r="Q16" i="25"/>
  <c r="Q15" i="25"/>
  <c r="Q14" i="25"/>
  <c r="Q262" i="25"/>
  <c r="Q13" i="25"/>
  <c r="Q12" i="25"/>
  <c r="Q11" i="25"/>
  <c r="Q512" i="25"/>
  <c r="Q511" i="25"/>
  <c r="Q510" i="25"/>
  <c r="Q640" i="25"/>
  <c r="Q639" i="25"/>
  <c r="Q638" i="25"/>
  <c r="Q880" i="25"/>
  <c r="Q879" i="25"/>
  <c r="Q878" i="25"/>
  <c r="Q1005" i="25"/>
  <c r="Q1004" i="25"/>
  <c r="Q138" i="25"/>
  <c r="Q137" i="25"/>
  <c r="Q136" i="25"/>
  <c r="Q135" i="25"/>
  <c r="Q134" i="25"/>
  <c r="Q133" i="25"/>
  <c r="Q132" i="25"/>
  <c r="Q131" i="25"/>
  <c r="Q130" i="25"/>
  <c r="Q129" i="25"/>
  <c r="Q10" i="25"/>
  <c r="Q9" i="25"/>
  <c r="Q8" i="25"/>
  <c r="Q1250" i="25"/>
  <c r="Q756" i="25"/>
  <c r="Q755" i="25"/>
  <c r="Q754" i="25"/>
  <c r="Q877" i="25"/>
  <c r="Q876" i="25"/>
  <c r="Q875" i="25"/>
  <c r="Q874" i="25"/>
  <c r="Q1003" i="25"/>
  <c r="Q873" i="25"/>
  <c r="Q872" i="25"/>
  <c r="Q637" i="25"/>
  <c r="Q753" i="25"/>
  <c r="Q752" i="25"/>
  <c r="Q751" i="25"/>
  <c r="Q750" i="25"/>
  <c r="Q749" i="25"/>
  <c r="Q636" i="25"/>
  <c r="Q635" i="25"/>
  <c r="Q509" i="25"/>
  <c r="Q508" i="25"/>
  <c r="Q261" i="25"/>
  <c r="Q260" i="25"/>
  <c r="Q259" i="25"/>
  <c r="Q383" i="25"/>
  <c r="Q258" i="25"/>
  <c r="Q257" i="25"/>
  <c r="Q256" i="25"/>
  <c r="Q7" i="25"/>
  <c r="Q6" i="25"/>
  <c r="Q1120" i="25"/>
  <c r="Q1119" i="25"/>
  <c r="Q1249" i="25"/>
  <c r="Q1248" i="25"/>
  <c r="Q1247" i="25"/>
  <c r="Q1246" i="25"/>
  <c r="Q1245" i="25"/>
  <c r="Q1244" i="25"/>
  <c r="Q1243" i="25"/>
  <c r="Q1242" i="25"/>
  <c r="Q1241" i="25"/>
  <c r="Q1118" i="25"/>
  <c r="Q1002" i="25"/>
  <c r="Q1001" i="25"/>
  <c r="Q1117" i="25"/>
  <c r="Q1369" i="25"/>
  <c r="Q1368" i="25"/>
  <c r="Q1367" i="25"/>
  <c r="Q1366" i="25"/>
  <c r="Q5" i="25"/>
  <c r="Q4" i="25"/>
  <c r="Q255" i="25"/>
  <c r="Q3" i="25"/>
  <c r="Q2" i="25"/>
  <c r="Q254" i="25"/>
  <c r="Q382" i="25"/>
  <c r="Q507" i="25"/>
  <c r="Q381" i="25"/>
  <c r="Q634" i="25"/>
  <c r="Q506" i="25"/>
  <c r="Q633" i="25"/>
  <c r="Q632" i="25"/>
  <c r="Q631" i="25"/>
  <c r="Q630" i="25"/>
  <c r="Q629" i="25"/>
  <c r="Q1000" i="25"/>
  <c r="Q999" i="25"/>
  <c r="Q998" i="25"/>
  <c r="Q871" i="25"/>
  <c r="Q997" i="25"/>
  <c r="Q996" i="25"/>
  <c r="Q995" i="25"/>
  <c r="Q994" i="25"/>
  <c r="P154" i="27" l="1"/>
  <c r="P153" i="27"/>
  <c r="P152" i="27"/>
  <c r="P151" i="27"/>
  <c r="P150" i="27"/>
  <c r="P154" i="11"/>
  <c r="P153" i="11"/>
  <c r="P152" i="11"/>
  <c r="P151" i="11"/>
  <c r="P150" i="11"/>
  <c r="O154" i="27"/>
  <c r="N154" i="27"/>
  <c r="M154" i="27"/>
  <c r="L154" i="27"/>
  <c r="K154" i="27"/>
  <c r="J154" i="27"/>
  <c r="I154" i="27"/>
  <c r="H154" i="27"/>
  <c r="G154" i="27"/>
  <c r="F154" i="27"/>
  <c r="E154" i="27"/>
  <c r="D154" i="27"/>
  <c r="O153" i="27"/>
  <c r="N153" i="27"/>
  <c r="M153" i="27"/>
  <c r="L153" i="27"/>
  <c r="K153" i="27"/>
  <c r="J153" i="27"/>
  <c r="I153" i="27"/>
  <c r="H153" i="27"/>
  <c r="G153" i="27"/>
  <c r="F153" i="27"/>
  <c r="E153" i="27"/>
  <c r="D153" i="27"/>
  <c r="O152" i="27"/>
  <c r="N152" i="27"/>
  <c r="M152" i="27"/>
  <c r="L152" i="27"/>
  <c r="K152" i="27"/>
  <c r="J152" i="27"/>
  <c r="I152" i="27"/>
  <c r="H152" i="27"/>
  <c r="G152" i="27"/>
  <c r="F152" i="27"/>
  <c r="E152" i="27"/>
  <c r="D152" i="27"/>
  <c r="O151" i="27"/>
  <c r="N151" i="27"/>
  <c r="M151" i="27"/>
  <c r="L151" i="27"/>
  <c r="K151" i="27"/>
  <c r="J151" i="27"/>
  <c r="I151" i="27"/>
  <c r="H151" i="27"/>
  <c r="G151" i="27"/>
  <c r="F151" i="27"/>
  <c r="E151" i="27"/>
  <c r="D151" i="27"/>
  <c r="O150" i="27"/>
  <c r="N150" i="27"/>
  <c r="M150" i="27"/>
  <c r="L150" i="27"/>
  <c r="K150" i="27"/>
  <c r="J150" i="27"/>
  <c r="I150" i="27"/>
  <c r="H150" i="27"/>
  <c r="G150" i="27"/>
  <c r="F150" i="27"/>
  <c r="E150" i="27"/>
  <c r="D150" i="27"/>
  <c r="O148" i="27"/>
  <c r="V148" i="27" s="1"/>
  <c r="N148" i="27"/>
  <c r="M148" i="27"/>
  <c r="L148" i="27"/>
  <c r="K148" i="27"/>
  <c r="J148" i="27"/>
  <c r="I148" i="27"/>
  <c r="H148" i="27"/>
  <c r="G148" i="27"/>
  <c r="F148" i="27"/>
  <c r="E148" i="27"/>
  <c r="X148" i="27" s="1"/>
  <c r="D148" i="27"/>
  <c r="C148" i="27"/>
  <c r="O154" i="11"/>
  <c r="N154" i="11"/>
  <c r="M154" i="11"/>
  <c r="L154" i="11"/>
  <c r="K154" i="11"/>
  <c r="J154" i="11"/>
  <c r="I154" i="11"/>
  <c r="H154" i="11"/>
  <c r="G154" i="11"/>
  <c r="F154" i="11"/>
  <c r="E154" i="11"/>
  <c r="O153" i="11"/>
  <c r="N153" i="11"/>
  <c r="M153" i="11"/>
  <c r="L153" i="11"/>
  <c r="K153" i="11"/>
  <c r="J153" i="11"/>
  <c r="I153" i="11"/>
  <c r="H153" i="11"/>
  <c r="G153" i="11"/>
  <c r="F153" i="11"/>
  <c r="E153" i="11"/>
  <c r="O152" i="11"/>
  <c r="N152" i="11"/>
  <c r="M152" i="11"/>
  <c r="L152" i="11"/>
  <c r="K152" i="11"/>
  <c r="J152" i="11"/>
  <c r="I152" i="11"/>
  <c r="H152" i="11"/>
  <c r="G152" i="11"/>
  <c r="F152" i="11"/>
  <c r="E152" i="11"/>
  <c r="O151" i="11"/>
  <c r="N151" i="11"/>
  <c r="M151" i="11"/>
  <c r="L151" i="11"/>
  <c r="K151" i="11"/>
  <c r="J151" i="11"/>
  <c r="I151" i="11"/>
  <c r="H151" i="11"/>
  <c r="G151" i="11"/>
  <c r="F151" i="11"/>
  <c r="E151" i="11"/>
  <c r="O150" i="11"/>
  <c r="N150" i="11"/>
  <c r="M150" i="11"/>
  <c r="L150" i="11"/>
  <c r="K150" i="11"/>
  <c r="J150" i="11"/>
  <c r="I150" i="11"/>
  <c r="H150" i="11"/>
  <c r="G150" i="11"/>
  <c r="F150" i="11"/>
  <c r="E150" i="11"/>
  <c r="O148" i="11"/>
  <c r="N148" i="11"/>
  <c r="M148" i="11"/>
  <c r="L148" i="11"/>
  <c r="K148" i="11"/>
  <c r="J148" i="11"/>
  <c r="I148" i="11"/>
  <c r="H148" i="11"/>
  <c r="G148" i="11"/>
  <c r="F148" i="11"/>
  <c r="E148" i="11"/>
  <c r="X148" i="11" s="1"/>
  <c r="D148" i="11"/>
  <c r="W148" i="11" s="1"/>
  <c r="C148" i="11"/>
  <c r="D151" i="11"/>
  <c r="D154" i="11"/>
  <c r="D153" i="11"/>
  <c r="D152" i="11"/>
  <c r="D150" i="11"/>
  <c r="AJ147" i="27"/>
  <c r="AJ144" i="27"/>
  <c r="AJ146" i="27"/>
  <c r="AJ143" i="27"/>
  <c r="AJ145" i="27"/>
  <c r="AE151" i="11" l="1"/>
  <c r="X151" i="11"/>
  <c r="W152" i="11"/>
  <c r="AD152" i="11"/>
  <c r="AE150" i="11"/>
  <c r="X150" i="11"/>
  <c r="AE154" i="11"/>
  <c r="X154" i="11"/>
  <c r="AD153" i="11"/>
  <c r="W153" i="11"/>
  <c r="X153" i="11"/>
  <c r="AE153" i="11"/>
  <c r="W150" i="11"/>
  <c r="AD150" i="11"/>
  <c r="W154" i="11"/>
  <c r="AD154" i="11"/>
  <c r="V148" i="11"/>
  <c r="X152" i="11"/>
  <c r="AE152" i="11"/>
  <c r="W151" i="11"/>
  <c r="AD151" i="11"/>
  <c r="AJ148" i="27"/>
  <c r="O141" i="27"/>
  <c r="V141" i="27" s="1"/>
  <c r="N141" i="27"/>
  <c r="M141" i="27"/>
  <c r="L141" i="27"/>
  <c r="K141" i="27"/>
  <c r="J141" i="27"/>
  <c r="I141" i="27"/>
  <c r="H141" i="27"/>
  <c r="G141" i="27"/>
  <c r="F141" i="27"/>
  <c r="E141" i="27"/>
  <c r="X141" i="27" s="1"/>
  <c r="D141" i="27"/>
  <c r="W141" i="27" s="1"/>
  <c r="C141" i="27"/>
  <c r="O134" i="27"/>
  <c r="V134" i="27" s="1"/>
  <c r="N134" i="27"/>
  <c r="M134" i="27"/>
  <c r="L134" i="27"/>
  <c r="K134" i="27"/>
  <c r="J134" i="27"/>
  <c r="I134" i="27"/>
  <c r="H134" i="27"/>
  <c r="G134" i="27"/>
  <c r="F134" i="27"/>
  <c r="E134" i="27"/>
  <c r="X134" i="27" s="1"/>
  <c r="D134" i="27"/>
  <c r="W134" i="27" s="1"/>
  <c r="C134" i="27"/>
  <c r="O127" i="27"/>
  <c r="V127" i="27" s="1"/>
  <c r="N127" i="27"/>
  <c r="M127" i="27"/>
  <c r="L127" i="27"/>
  <c r="K127" i="27"/>
  <c r="J127" i="27"/>
  <c r="I127" i="27"/>
  <c r="H127" i="27"/>
  <c r="G127" i="27"/>
  <c r="F127" i="27"/>
  <c r="E127" i="27"/>
  <c r="X127" i="27" s="1"/>
  <c r="D127" i="27"/>
  <c r="W127" i="27" s="1"/>
  <c r="C127" i="27"/>
  <c r="O119" i="27"/>
  <c r="N119" i="27"/>
  <c r="M119" i="27"/>
  <c r="L119" i="27"/>
  <c r="K119" i="27"/>
  <c r="J119" i="27"/>
  <c r="I119" i="27"/>
  <c r="H119" i="27"/>
  <c r="G119" i="27"/>
  <c r="F119" i="27"/>
  <c r="E119" i="27"/>
  <c r="X119" i="27" s="1"/>
  <c r="D119" i="27"/>
  <c r="W119" i="27" s="1"/>
  <c r="C119" i="27"/>
  <c r="O118" i="27"/>
  <c r="N118" i="27"/>
  <c r="M118" i="27"/>
  <c r="L118" i="27"/>
  <c r="K118" i="27"/>
  <c r="J118" i="27"/>
  <c r="I118" i="27"/>
  <c r="H118" i="27"/>
  <c r="G118" i="27"/>
  <c r="F118" i="27"/>
  <c r="E118" i="27"/>
  <c r="X118" i="27" s="1"/>
  <c r="D118" i="27"/>
  <c r="W118" i="27" s="1"/>
  <c r="C118" i="27"/>
  <c r="O117" i="27"/>
  <c r="N117" i="27"/>
  <c r="M117" i="27"/>
  <c r="L117" i="27"/>
  <c r="K117" i="27"/>
  <c r="J117" i="27"/>
  <c r="I117" i="27"/>
  <c r="H117" i="27"/>
  <c r="G117" i="27"/>
  <c r="F117" i="27"/>
  <c r="E117" i="27"/>
  <c r="X117" i="27" s="1"/>
  <c r="D117" i="27"/>
  <c r="W117" i="27" s="1"/>
  <c r="C117" i="27"/>
  <c r="O116" i="27"/>
  <c r="N116" i="27"/>
  <c r="M116" i="27"/>
  <c r="L116" i="27"/>
  <c r="K116" i="27"/>
  <c r="J116" i="27"/>
  <c r="I116" i="27"/>
  <c r="H116" i="27"/>
  <c r="G116" i="27"/>
  <c r="F116" i="27"/>
  <c r="E116" i="27"/>
  <c r="X116" i="27" s="1"/>
  <c r="D116" i="27"/>
  <c r="W116" i="27" s="1"/>
  <c r="C116" i="27"/>
  <c r="O115" i="27"/>
  <c r="N115" i="27"/>
  <c r="M115" i="27"/>
  <c r="L115" i="27"/>
  <c r="K115" i="27"/>
  <c r="J115" i="27"/>
  <c r="I115" i="27"/>
  <c r="H115" i="27"/>
  <c r="G115" i="27"/>
  <c r="F115" i="27"/>
  <c r="E115" i="27"/>
  <c r="X115" i="27" s="1"/>
  <c r="D115" i="27"/>
  <c r="C115" i="27"/>
  <c r="O113" i="27"/>
  <c r="V113" i="27" s="1"/>
  <c r="N113" i="27"/>
  <c r="M113" i="27"/>
  <c r="L113" i="27"/>
  <c r="K113" i="27"/>
  <c r="J113" i="27"/>
  <c r="I113" i="27"/>
  <c r="H113" i="27"/>
  <c r="G113" i="27"/>
  <c r="F113" i="27"/>
  <c r="E113" i="27"/>
  <c r="X113" i="27" s="1"/>
  <c r="D113" i="27"/>
  <c r="W113" i="27" s="1"/>
  <c r="C113" i="27"/>
  <c r="O106" i="27"/>
  <c r="V106" i="27" s="1"/>
  <c r="N106" i="27"/>
  <c r="M106" i="27"/>
  <c r="L106" i="27"/>
  <c r="K106" i="27"/>
  <c r="J106" i="27"/>
  <c r="I106" i="27"/>
  <c r="H106" i="27"/>
  <c r="G106" i="27"/>
  <c r="F106" i="27"/>
  <c r="E106" i="27"/>
  <c r="X106" i="27" s="1"/>
  <c r="D106" i="27"/>
  <c r="W106" i="27" s="1"/>
  <c r="C106" i="27"/>
  <c r="O99" i="27"/>
  <c r="V99" i="27" s="1"/>
  <c r="N99" i="27"/>
  <c r="M99" i="27"/>
  <c r="L99" i="27"/>
  <c r="K99" i="27"/>
  <c r="J99" i="27"/>
  <c r="I99" i="27"/>
  <c r="H99" i="27"/>
  <c r="G99" i="27"/>
  <c r="F99" i="27"/>
  <c r="E99" i="27"/>
  <c r="X99" i="27" s="1"/>
  <c r="D99" i="27"/>
  <c r="W99" i="27" s="1"/>
  <c r="C99" i="27"/>
  <c r="N84" i="27"/>
  <c r="M84" i="27"/>
  <c r="L84" i="27"/>
  <c r="K84" i="27"/>
  <c r="J84" i="27"/>
  <c r="I84" i="27"/>
  <c r="H84" i="27"/>
  <c r="G84" i="27"/>
  <c r="F84" i="27"/>
  <c r="E84" i="27"/>
  <c r="X84" i="27" s="1"/>
  <c r="D84" i="27"/>
  <c r="W84" i="27" s="1"/>
  <c r="C84" i="27"/>
  <c r="N83" i="27"/>
  <c r="M83" i="27"/>
  <c r="L83" i="27"/>
  <c r="K83" i="27"/>
  <c r="J83" i="27"/>
  <c r="I83" i="27"/>
  <c r="H83" i="27"/>
  <c r="G83" i="27"/>
  <c r="F83" i="27"/>
  <c r="E83" i="27"/>
  <c r="X83" i="27" s="1"/>
  <c r="D83" i="27"/>
  <c r="W83" i="27" s="1"/>
  <c r="C83" i="27"/>
  <c r="N82" i="27"/>
  <c r="M82" i="27"/>
  <c r="L82" i="27"/>
  <c r="K82" i="27"/>
  <c r="J82" i="27"/>
  <c r="I82" i="27"/>
  <c r="H82" i="27"/>
  <c r="G82" i="27"/>
  <c r="F82" i="27"/>
  <c r="E82" i="27"/>
  <c r="X82" i="27" s="1"/>
  <c r="D82" i="27"/>
  <c r="W82" i="27" s="1"/>
  <c r="C82" i="27"/>
  <c r="N81" i="27"/>
  <c r="M81" i="27"/>
  <c r="L81" i="27"/>
  <c r="K81" i="27"/>
  <c r="J81" i="27"/>
  <c r="I81" i="27"/>
  <c r="H81" i="27"/>
  <c r="G81" i="27"/>
  <c r="F81" i="27"/>
  <c r="E81" i="27"/>
  <c r="X81" i="27" s="1"/>
  <c r="D81" i="27"/>
  <c r="W81" i="27" s="1"/>
  <c r="C81" i="27"/>
  <c r="O80" i="27"/>
  <c r="N80" i="27"/>
  <c r="M80" i="27"/>
  <c r="L80" i="27"/>
  <c r="K80" i="27"/>
  <c r="J80" i="27"/>
  <c r="I80" i="27"/>
  <c r="H80" i="27"/>
  <c r="G80" i="27"/>
  <c r="F80" i="27"/>
  <c r="E80" i="27"/>
  <c r="X80" i="27" s="1"/>
  <c r="D80" i="27"/>
  <c r="W80" i="27" s="1"/>
  <c r="C80" i="27"/>
  <c r="O78" i="27"/>
  <c r="V78" i="27" s="1"/>
  <c r="N78" i="27"/>
  <c r="M78" i="27"/>
  <c r="L78" i="27"/>
  <c r="K78" i="27"/>
  <c r="J78" i="27"/>
  <c r="I78" i="27"/>
  <c r="H78" i="27"/>
  <c r="G78" i="27"/>
  <c r="F78" i="27"/>
  <c r="E78" i="27"/>
  <c r="D78" i="27"/>
  <c r="C78" i="27"/>
  <c r="O71" i="27"/>
  <c r="N71" i="27"/>
  <c r="M71" i="27"/>
  <c r="L71" i="27"/>
  <c r="K71" i="27"/>
  <c r="J71" i="27"/>
  <c r="I71" i="27"/>
  <c r="H71" i="27"/>
  <c r="G71" i="27"/>
  <c r="F71" i="27"/>
  <c r="E71" i="27"/>
  <c r="X71" i="27" s="1"/>
  <c r="D71" i="27"/>
  <c r="C71" i="27"/>
  <c r="O64" i="27"/>
  <c r="V64" i="27" s="1"/>
  <c r="N64" i="27"/>
  <c r="M64" i="27"/>
  <c r="L64" i="27"/>
  <c r="K64" i="27"/>
  <c r="J64" i="27"/>
  <c r="I64" i="27"/>
  <c r="H64" i="27"/>
  <c r="G64" i="27"/>
  <c r="F64" i="27"/>
  <c r="E64" i="27"/>
  <c r="X64" i="27" s="1"/>
  <c r="D64" i="27"/>
  <c r="W64" i="27" s="1"/>
  <c r="C64" i="27"/>
  <c r="O57" i="27"/>
  <c r="V57" i="27" s="1"/>
  <c r="N57" i="27"/>
  <c r="M57" i="27"/>
  <c r="L57" i="27"/>
  <c r="K57" i="27"/>
  <c r="J57" i="27"/>
  <c r="I57" i="27"/>
  <c r="H57" i="27"/>
  <c r="G57" i="27"/>
  <c r="F57" i="27"/>
  <c r="E57" i="27"/>
  <c r="X57" i="27" s="1"/>
  <c r="D57" i="27"/>
  <c r="W57" i="27" s="1"/>
  <c r="C57" i="27"/>
  <c r="O50" i="27"/>
  <c r="V50" i="27" s="1"/>
  <c r="N50" i="27"/>
  <c r="M50" i="27"/>
  <c r="L50" i="27"/>
  <c r="K50" i="27"/>
  <c r="J50" i="27"/>
  <c r="I50" i="27"/>
  <c r="H50" i="27"/>
  <c r="G50" i="27"/>
  <c r="F50" i="27"/>
  <c r="E50" i="27"/>
  <c r="X50" i="27" s="1"/>
  <c r="D50" i="27"/>
  <c r="W50" i="27" s="1"/>
  <c r="C50" i="27"/>
  <c r="O43" i="27"/>
  <c r="V43" i="27" s="1"/>
  <c r="N43" i="27"/>
  <c r="M43" i="27"/>
  <c r="L43" i="27"/>
  <c r="K43" i="27"/>
  <c r="J43" i="27"/>
  <c r="I43" i="27"/>
  <c r="H43" i="27"/>
  <c r="G43" i="27"/>
  <c r="F43" i="27"/>
  <c r="E43" i="27"/>
  <c r="X43" i="27" s="1"/>
  <c r="D43" i="27"/>
  <c r="W43" i="27" s="1"/>
  <c r="C43" i="27"/>
  <c r="O36" i="27"/>
  <c r="V36" i="27" s="1"/>
  <c r="N36" i="27"/>
  <c r="M36" i="27"/>
  <c r="L36" i="27"/>
  <c r="K36" i="27"/>
  <c r="J36" i="27"/>
  <c r="I36" i="27"/>
  <c r="H36" i="27"/>
  <c r="G36" i="27"/>
  <c r="F36" i="27"/>
  <c r="E36" i="27"/>
  <c r="X36" i="27" s="1"/>
  <c r="D36" i="27"/>
  <c r="W36" i="27" s="1"/>
  <c r="C36" i="27"/>
  <c r="O29" i="27"/>
  <c r="N29" i="27"/>
  <c r="M29" i="27"/>
  <c r="L29" i="27"/>
  <c r="K29" i="27"/>
  <c r="J29" i="27"/>
  <c r="I29" i="27"/>
  <c r="H29" i="27"/>
  <c r="G29" i="27"/>
  <c r="F29" i="27"/>
  <c r="E29" i="27"/>
  <c r="X29" i="27" s="1"/>
  <c r="D29" i="27"/>
  <c r="W29" i="27" s="1"/>
  <c r="C29" i="27"/>
  <c r="O22" i="27"/>
  <c r="N22" i="27"/>
  <c r="M22" i="27"/>
  <c r="L22" i="27"/>
  <c r="K22" i="27"/>
  <c r="J22" i="27"/>
  <c r="I22" i="27"/>
  <c r="H22" i="27"/>
  <c r="G22" i="27"/>
  <c r="F22" i="27"/>
  <c r="E22" i="27"/>
  <c r="X22" i="27" s="1"/>
  <c r="D22" i="27"/>
  <c r="W22" i="27" s="1"/>
  <c r="C22" i="27"/>
  <c r="A16" i="27"/>
  <c r="O15" i="27"/>
  <c r="V15" i="27" s="1"/>
  <c r="N15" i="27"/>
  <c r="M15" i="27"/>
  <c r="L15" i="27"/>
  <c r="K15" i="27"/>
  <c r="J15" i="27"/>
  <c r="I15" i="27"/>
  <c r="H15" i="27"/>
  <c r="G15" i="27"/>
  <c r="F15" i="27"/>
  <c r="E15" i="27"/>
  <c r="X15" i="27" s="1"/>
  <c r="D15" i="27"/>
  <c r="W15" i="27" s="1"/>
  <c r="C15" i="27"/>
  <c r="H131" i="18"/>
  <c r="H130" i="18"/>
  <c r="H129" i="18"/>
  <c r="H128" i="18"/>
  <c r="H127" i="18"/>
  <c r="H126" i="18"/>
  <c r="H125" i="18"/>
  <c r="H124" i="18"/>
  <c r="H123" i="18"/>
  <c r="H122" i="18"/>
  <c r="H121" i="18"/>
  <c r="H120" i="18"/>
  <c r="H119" i="18"/>
  <c r="H118" i="18"/>
  <c r="H117" i="18"/>
  <c r="H116" i="18"/>
  <c r="H115" i="18"/>
  <c r="H114" i="18"/>
  <c r="H113" i="18"/>
  <c r="H112" i="18"/>
  <c r="H111" i="18"/>
  <c r="H110" i="18"/>
  <c r="H109" i="18"/>
  <c r="H108" i="18"/>
  <c r="H107" i="18"/>
  <c r="H106" i="18"/>
  <c r="H105" i="18"/>
  <c r="H104" i="18"/>
  <c r="H103" i="18"/>
  <c r="H102" i="18"/>
  <c r="H101" i="18"/>
  <c r="H100" i="18"/>
  <c r="H99" i="18"/>
  <c r="H98" i="18"/>
  <c r="H97" i="18"/>
  <c r="H96" i="18"/>
  <c r="H95" i="18"/>
  <c r="H94" i="18"/>
  <c r="H93" i="18"/>
  <c r="H92" i="18"/>
  <c r="H91" i="18"/>
  <c r="H90" i="18"/>
  <c r="H89" i="18"/>
  <c r="H88" i="18"/>
  <c r="H87" i="18"/>
  <c r="H86" i="18"/>
  <c r="H85" i="18"/>
  <c r="H84" i="18"/>
  <c r="H83" i="18"/>
  <c r="H82" i="18"/>
  <c r="H81" i="18"/>
  <c r="H80" i="18"/>
  <c r="H79" i="18"/>
  <c r="H78" i="18"/>
  <c r="H77" i="18"/>
  <c r="H76" i="18"/>
  <c r="H75" i="18"/>
  <c r="H74" i="18"/>
  <c r="H73" i="18"/>
  <c r="H72" i="18"/>
  <c r="H71" i="18"/>
  <c r="H70" i="18"/>
  <c r="H69" i="18"/>
  <c r="H68" i="18"/>
  <c r="H67" i="18"/>
  <c r="H66" i="18"/>
  <c r="H65" i="18"/>
  <c r="H64" i="18"/>
  <c r="H63" i="18"/>
  <c r="H62" i="18"/>
  <c r="H61" i="18"/>
  <c r="H60" i="18"/>
  <c r="H59" i="18"/>
  <c r="H58" i="18"/>
  <c r="H57" i="18"/>
  <c r="H56" i="18"/>
  <c r="H55" i="18"/>
  <c r="H54" i="18"/>
  <c r="H53" i="18"/>
  <c r="H52" i="18"/>
  <c r="H51" i="18"/>
  <c r="H50" i="18"/>
  <c r="H49" i="18"/>
  <c r="H48" i="18"/>
  <c r="H47" i="18"/>
  <c r="H46" i="18"/>
  <c r="H45" i="18"/>
  <c r="H44" i="18"/>
  <c r="H43" i="18"/>
  <c r="H42" i="18"/>
  <c r="H41" i="18"/>
  <c r="H40" i="18"/>
  <c r="H39" i="18"/>
  <c r="H38" i="18"/>
  <c r="H37" i="18"/>
  <c r="H36" i="18"/>
  <c r="H35" i="18"/>
  <c r="H34" i="18"/>
  <c r="H33" i="18"/>
  <c r="H32" i="18"/>
  <c r="H31" i="18"/>
  <c r="H30" i="18"/>
  <c r="H29" i="18"/>
  <c r="H28" i="18"/>
  <c r="H27" i="18"/>
  <c r="H26" i="18"/>
  <c r="H25" i="18"/>
  <c r="H24" i="18"/>
  <c r="H23" i="18"/>
  <c r="H22" i="18"/>
  <c r="H21" i="18"/>
  <c r="H20" i="18"/>
  <c r="H19" i="18"/>
  <c r="H18" i="18"/>
  <c r="H17" i="18"/>
  <c r="H16" i="18"/>
  <c r="H15" i="18"/>
  <c r="H14" i="18"/>
  <c r="H13" i="18"/>
  <c r="H12" i="18"/>
  <c r="H11" i="18"/>
  <c r="H10" i="18"/>
  <c r="H9" i="18"/>
  <c r="H8" i="18"/>
  <c r="H7" i="18"/>
  <c r="H6" i="18"/>
  <c r="H5" i="18"/>
  <c r="H4" i="18"/>
  <c r="H3" i="18"/>
  <c r="H2" i="18"/>
  <c r="F131" i="18"/>
  <c r="F130" i="18"/>
  <c r="F129" i="18"/>
  <c r="F128" i="18"/>
  <c r="F127" i="18"/>
  <c r="F126" i="18"/>
  <c r="F125" i="18"/>
  <c r="F124" i="18"/>
  <c r="F123" i="18"/>
  <c r="F122" i="18"/>
  <c r="F121" i="18"/>
  <c r="F120" i="18"/>
  <c r="F119" i="18"/>
  <c r="F118" i="18"/>
  <c r="F117" i="18"/>
  <c r="F116" i="18"/>
  <c r="F115" i="18"/>
  <c r="F114" i="18"/>
  <c r="F113" i="18"/>
  <c r="F112" i="18"/>
  <c r="F111" i="18"/>
  <c r="F110" i="18"/>
  <c r="F109" i="18"/>
  <c r="F108" i="18"/>
  <c r="F107" i="18"/>
  <c r="F106" i="18"/>
  <c r="F105" i="18"/>
  <c r="F104" i="18"/>
  <c r="F103" i="18"/>
  <c r="F102" i="18"/>
  <c r="F101" i="18"/>
  <c r="F100" i="18"/>
  <c r="F99" i="18"/>
  <c r="F98" i="18"/>
  <c r="F97" i="18"/>
  <c r="F96" i="18"/>
  <c r="F95" i="18"/>
  <c r="F94" i="18"/>
  <c r="F93" i="18"/>
  <c r="F92" i="18"/>
  <c r="F91" i="18"/>
  <c r="F90" i="18"/>
  <c r="F89" i="18"/>
  <c r="F88" i="18"/>
  <c r="F87" i="18"/>
  <c r="F86" i="18"/>
  <c r="F85" i="18"/>
  <c r="F84" i="18"/>
  <c r="F83" i="18"/>
  <c r="F82" i="18"/>
  <c r="F81" i="18"/>
  <c r="F80" i="18"/>
  <c r="F79" i="18"/>
  <c r="F78" i="18"/>
  <c r="F77" i="18"/>
  <c r="F76" i="18"/>
  <c r="F75" i="18"/>
  <c r="F74" i="18"/>
  <c r="F73" i="18"/>
  <c r="F72" i="18"/>
  <c r="F71" i="18"/>
  <c r="F70" i="18"/>
  <c r="F69" i="18"/>
  <c r="F68" i="18"/>
  <c r="F67" i="18"/>
  <c r="F66" i="18"/>
  <c r="F65" i="18"/>
  <c r="F64" i="18"/>
  <c r="F63" i="18"/>
  <c r="F62" i="18"/>
  <c r="F61" i="18"/>
  <c r="F60" i="18"/>
  <c r="F59" i="18"/>
  <c r="F58" i="18"/>
  <c r="F57" i="18"/>
  <c r="F56" i="18"/>
  <c r="F55" i="18"/>
  <c r="F54" i="18"/>
  <c r="F53" i="18"/>
  <c r="F52" i="18"/>
  <c r="F51" i="18"/>
  <c r="F50" i="18"/>
  <c r="F49" i="18"/>
  <c r="F48" i="18"/>
  <c r="F47" i="18"/>
  <c r="F46" i="18"/>
  <c r="F45" i="18"/>
  <c r="F44" i="18"/>
  <c r="F43" i="18"/>
  <c r="F42" i="18"/>
  <c r="F41" i="18"/>
  <c r="F40" i="18"/>
  <c r="F39" i="18"/>
  <c r="F38" i="18"/>
  <c r="F37" i="18"/>
  <c r="F36" i="18"/>
  <c r="F35" i="18"/>
  <c r="F34" i="18"/>
  <c r="F33" i="18"/>
  <c r="F32" i="18"/>
  <c r="F31" i="18"/>
  <c r="F30" i="18"/>
  <c r="F29" i="18"/>
  <c r="F28" i="18"/>
  <c r="F27" i="18"/>
  <c r="F26" i="18"/>
  <c r="F25" i="18"/>
  <c r="F24" i="18"/>
  <c r="F23" i="18"/>
  <c r="F22" i="18"/>
  <c r="F21" i="18"/>
  <c r="F20" i="18"/>
  <c r="F19" i="18"/>
  <c r="F18" i="18"/>
  <c r="F17" i="18"/>
  <c r="F16" i="18"/>
  <c r="F15" i="18"/>
  <c r="F14" i="18"/>
  <c r="F13" i="18"/>
  <c r="F12" i="18"/>
  <c r="F11" i="18"/>
  <c r="F10" i="18"/>
  <c r="F9" i="18"/>
  <c r="F8" i="18"/>
  <c r="F7" i="18"/>
  <c r="F6" i="18"/>
  <c r="F5" i="18"/>
  <c r="F4" i="18"/>
  <c r="F3" i="18"/>
  <c r="F2" i="18"/>
  <c r="AJ12" i="27"/>
  <c r="AJ21" i="27"/>
  <c r="AJ11" i="27"/>
  <c r="AJ10" i="27"/>
  <c r="AJ14" i="27"/>
  <c r="AJ13" i="27"/>
  <c r="V80" i="27" l="1"/>
  <c r="W71" i="27"/>
  <c r="E155" i="27"/>
  <c r="X155" i="27" s="1"/>
  <c r="V82" i="27"/>
  <c r="V116" i="27"/>
  <c r="V22" i="27"/>
  <c r="V83" i="27"/>
  <c r="V117" i="27"/>
  <c r="V84" i="27"/>
  <c r="V118" i="27"/>
  <c r="V29" i="27"/>
  <c r="P155" i="27"/>
  <c r="V71" i="27"/>
  <c r="V81" i="27"/>
  <c r="V119" i="27"/>
  <c r="L155" i="27"/>
  <c r="G155" i="27"/>
  <c r="F120" i="27"/>
  <c r="J120" i="27"/>
  <c r="N120" i="27"/>
  <c r="F155" i="27"/>
  <c r="J155" i="27"/>
  <c r="N155" i="27"/>
  <c r="D155" i="27"/>
  <c r="I155" i="27"/>
  <c r="M155" i="27"/>
  <c r="C120" i="27"/>
  <c r="G120" i="27"/>
  <c r="K120" i="27"/>
  <c r="O120" i="27"/>
  <c r="K155" i="27"/>
  <c r="O155" i="27"/>
  <c r="H155" i="27"/>
  <c r="E120" i="27"/>
  <c r="X120" i="27" s="1"/>
  <c r="I120" i="27"/>
  <c r="M120" i="27"/>
  <c r="H85" i="27"/>
  <c r="D85" i="27"/>
  <c r="W85" i="27" s="1"/>
  <c r="L85" i="27"/>
  <c r="D120" i="27"/>
  <c r="W120" i="27" s="1"/>
  <c r="H120" i="27"/>
  <c r="L120" i="27"/>
  <c r="C85" i="27"/>
  <c r="G85" i="27"/>
  <c r="K85" i="27"/>
  <c r="E85" i="27"/>
  <c r="X85" i="27" s="1"/>
  <c r="I85" i="27"/>
  <c r="M85" i="27"/>
  <c r="AJ15" i="27"/>
  <c r="F85" i="27"/>
  <c r="J85" i="27"/>
  <c r="N85" i="27"/>
  <c r="O85" i="27"/>
  <c r="V85" i="27" s="1"/>
  <c r="A23" i="27"/>
  <c r="C115" i="11"/>
  <c r="C78" i="11"/>
  <c r="D78" i="11"/>
  <c r="W78" i="11" s="1"/>
  <c r="E78" i="11"/>
  <c r="X78" i="11" s="1"/>
  <c r="F78" i="11"/>
  <c r="G78" i="11"/>
  <c r="H78" i="11"/>
  <c r="I78" i="11"/>
  <c r="J78" i="11"/>
  <c r="K78" i="11"/>
  <c r="L78" i="11"/>
  <c r="M78" i="11"/>
  <c r="N78" i="11"/>
  <c r="O78" i="11"/>
  <c r="V78" i="11" s="1"/>
  <c r="C80" i="11"/>
  <c r="D80" i="11"/>
  <c r="E80" i="11"/>
  <c r="F80" i="11"/>
  <c r="G80" i="11"/>
  <c r="H80" i="11"/>
  <c r="I80" i="11"/>
  <c r="J80" i="11"/>
  <c r="K80" i="11"/>
  <c r="L80" i="11"/>
  <c r="M80" i="11"/>
  <c r="N80" i="11"/>
  <c r="O80" i="11"/>
  <c r="V80" i="11" s="1"/>
  <c r="N84" i="11"/>
  <c r="M84" i="11"/>
  <c r="L84" i="11"/>
  <c r="K84" i="11"/>
  <c r="J84" i="11"/>
  <c r="I84" i="11"/>
  <c r="H84" i="11"/>
  <c r="G84" i="11"/>
  <c r="F84" i="11"/>
  <c r="E84" i="11"/>
  <c r="D84" i="11"/>
  <c r="C84" i="11"/>
  <c r="N83" i="11"/>
  <c r="M83" i="11"/>
  <c r="L83" i="11"/>
  <c r="K83" i="11"/>
  <c r="J83" i="11"/>
  <c r="I83" i="11"/>
  <c r="H83" i="11"/>
  <c r="G83" i="11"/>
  <c r="F83" i="11"/>
  <c r="E83" i="11"/>
  <c r="D83" i="11"/>
  <c r="C83" i="11"/>
  <c r="N82" i="11"/>
  <c r="M82" i="11"/>
  <c r="L82" i="11"/>
  <c r="K82" i="11"/>
  <c r="J82" i="11"/>
  <c r="I82" i="11"/>
  <c r="H82" i="11"/>
  <c r="G82" i="11"/>
  <c r="F82" i="11"/>
  <c r="E82" i="11"/>
  <c r="D82" i="11"/>
  <c r="C82" i="11"/>
  <c r="N81" i="11"/>
  <c r="M81" i="11"/>
  <c r="L81" i="11"/>
  <c r="K81" i="11"/>
  <c r="J81" i="11"/>
  <c r="I81" i="11"/>
  <c r="H81" i="11"/>
  <c r="G81" i="11"/>
  <c r="F81" i="11"/>
  <c r="E81" i="11"/>
  <c r="D81" i="11"/>
  <c r="C81" i="11"/>
  <c r="AJ18" i="27"/>
  <c r="AJ17" i="27"/>
  <c r="AJ19" i="27"/>
  <c r="AJ20" i="27"/>
  <c r="V81" i="11" l="1"/>
  <c r="AE83" i="11"/>
  <c r="X83" i="11"/>
  <c r="AD84" i="11"/>
  <c r="W84" i="11"/>
  <c r="W81" i="11"/>
  <c r="AD81" i="11"/>
  <c r="V82" i="11"/>
  <c r="X84" i="11"/>
  <c r="AE84" i="11"/>
  <c r="AE81" i="11"/>
  <c r="X81" i="11"/>
  <c r="AD82" i="11"/>
  <c r="W82" i="11"/>
  <c r="V83" i="11"/>
  <c r="AE80" i="11"/>
  <c r="X80" i="11"/>
  <c r="AE82" i="11"/>
  <c r="X82" i="11"/>
  <c r="AD83" i="11"/>
  <c r="W83" i="11"/>
  <c r="V84" i="11"/>
  <c r="AD80" i="11"/>
  <c r="W80" i="11"/>
  <c r="W155" i="27"/>
  <c r="V120" i="27"/>
  <c r="AJ22" i="27"/>
  <c r="A30" i="27"/>
  <c r="V118" i="11"/>
  <c r="V116" i="11"/>
  <c r="O115" i="11"/>
  <c r="V115" i="11" s="1"/>
  <c r="N119" i="11"/>
  <c r="N118" i="11"/>
  <c r="N117" i="11"/>
  <c r="N116" i="11"/>
  <c r="N115" i="11"/>
  <c r="M119" i="11"/>
  <c r="L119" i="11"/>
  <c r="K119" i="11"/>
  <c r="J119" i="11"/>
  <c r="I119" i="11"/>
  <c r="H119" i="11"/>
  <c r="G119" i="11"/>
  <c r="F119" i="11"/>
  <c r="E119" i="11"/>
  <c r="M118" i="11"/>
  <c r="L118" i="11"/>
  <c r="K118" i="11"/>
  <c r="J118" i="11"/>
  <c r="I118" i="11"/>
  <c r="H118" i="11"/>
  <c r="G118" i="11"/>
  <c r="F118" i="11"/>
  <c r="E118" i="11"/>
  <c r="M117" i="11"/>
  <c r="L117" i="11"/>
  <c r="K117" i="11"/>
  <c r="J117" i="11"/>
  <c r="I117" i="11"/>
  <c r="H117" i="11"/>
  <c r="G117" i="11"/>
  <c r="F117" i="11"/>
  <c r="E117" i="11"/>
  <c r="M116" i="11"/>
  <c r="L116" i="11"/>
  <c r="K116" i="11"/>
  <c r="J116" i="11"/>
  <c r="I116" i="11"/>
  <c r="H116" i="11"/>
  <c r="G116" i="11"/>
  <c r="F116" i="11"/>
  <c r="E116" i="11"/>
  <c r="M115" i="11"/>
  <c r="L115" i="11"/>
  <c r="K115" i="11"/>
  <c r="J115" i="11"/>
  <c r="I115" i="11"/>
  <c r="H115" i="11"/>
  <c r="G115" i="11"/>
  <c r="F115" i="11"/>
  <c r="E115" i="11"/>
  <c r="D119" i="11"/>
  <c r="C119" i="11"/>
  <c r="D118" i="11"/>
  <c r="C118" i="11"/>
  <c r="D117" i="11"/>
  <c r="C117" i="11"/>
  <c r="D116" i="11"/>
  <c r="C116" i="11"/>
  <c r="D115" i="11"/>
  <c r="AJ28" i="27"/>
  <c r="AJ25" i="27"/>
  <c r="AJ27" i="27"/>
  <c r="AJ26" i="27"/>
  <c r="AJ24" i="27"/>
  <c r="W116" i="11" l="1"/>
  <c r="AD116" i="11"/>
  <c r="W118" i="11"/>
  <c r="AD118" i="11"/>
  <c r="AE116" i="11"/>
  <c r="X116" i="11"/>
  <c r="X117" i="11"/>
  <c r="AE117" i="11"/>
  <c r="V119" i="11"/>
  <c r="AD115" i="11"/>
  <c r="W115" i="11"/>
  <c r="W117" i="11"/>
  <c r="AD117" i="11"/>
  <c r="AD119" i="11"/>
  <c r="W119" i="11"/>
  <c r="X118" i="11"/>
  <c r="AE118" i="11"/>
  <c r="AE115" i="11"/>
  <c r="X115" i="11"/>
  <c r="AE119" i="11"/>
  <c r="X119" i="11"/>
  <c r="V117" i="11"/>
  <c r="AJ29" i="27"/>
  <c r="A37" i="27"/>
  <c r="AJ33" i="27"/>
  <c r="AJ31" i="27"/>
  <c r="AJ35" i="27"/>
  <c r="AJ34" i="27"/>
  <c r="AJ32" i="27"/>
  <c r="AJ36" i="27" l="1"/>
  <c r="A44" i="27"/>
  <c r="AJ42" i="27"/>
  <c r="AJ39" i="27"/>
  <c r="AJ40" i="27"/>
  <c r="AJ38" i="27"/>
  <c r="AJ41" i="27"/>
  <c r="AJ43" i="27" l="1"/>
  <c r="A51" i="27"/>
  <c r="G131" i="18"/>
  <c r="G130" i="18"/>
  <c r="G129" i="18"/>
  <c r="G128" i="18"/>
  <c r="G127" i="18"/>
  <c r="G126" i="18"/>
  <c r="G125" i="18"/>
  <c r="G124" i="18"/>
  <c r="G123" i="18"/>
  <c r="G122" i="18"/>
  <c r="G121" i="18"/>
  <c r="G120" i="18"/>
  <c r="G119" i="18"/>
  <c r="G118" i="18"/>
  <c r="G117" i="18"/>
  <c r="G116" i="18"/>
  <c r="G115" i="18"/>
  <c r="G114" i="18"/>
  <c r="G113" i="18"/>
  <c r="G112" i="18"/>
  <c r="G111" i="18"/>
  <c r="G110" i="18"/>
  <c r="G109" i="18"/>
  <c r="G108" i="18"/>
  <c r="AJ45" i="27"/>
  <c r="AJ49" i="27"/>
  <c r="AJ48" i="27"/>
  <c r="AJ47" i="27"/>
  <c r="AJ46" i="27"/>
  <c r="AJ50" i="27" l="1"/>
  <c r="A58" i="27"/>
  <c r="G107" i="18"/>
  <c r="G106" i="18"/>
  <c r="G105" i="18"/>
  <c r="G104" i="18"/>
  <c r="G103" i="18"/>
  <c r="G102" i="18"/>
  <c r="G101" i="18"/>
  <c r="G100" i="18"/>
  <c r="G99" i="18"/>
  <c r="G98" i="18"/>
  <c r="G97" i="18"/>
  <c r="G96" i="18"/>
  <c r="G95" i="18"/>
  <c r="G94" i="18"/>
  <c r="G93" i="18"/>
  <c r="G92" i="18"/>
  <c r="G91" i="18"/>
  <c r="G90" i="18"/>
  <c r="G89" i="18"/>
  <c r="G88" i="18"/>
  <c r="G87" i="18"/>
  <c r="G86" i="18"/>
  <c r="G85" i="18"/>
  <c r="G84" i="18"/>
  <c r="G83" i="18"/>
  <c r="G82" i="18"/>
  <c r="G81" i="18"/>
  <c r="G80" i="18"/>
  <c r="G79" i="18"/>
  <c r="G78" i="18"/>
  <c r="G77" i="18"/>
  <c r="G76" i="18"/>
  <c r="G75" i="18"/>
  <c r="G74" i="18"/>
  <c r="G73" i="18"/>
  <c r="G72" i="18"/>
  <c r="G71" i="18"/>
  <c r="G70" i="18"/>
  <c r="G69" i="18"/>
  <c r="G68" i="18"/>
  <c r="G67" i="18"/>
  <c r="G66" i="18"/>
  <c r="G65" i="18"/>
  <c r="G64" i="18"/>
  <c r="G63" i="18"/>
  <c r="G62" i="18"/>
  <c r="G61" i="18"/>
  <c r="G60" i="18"/>
  <c r="G59" i="18"/>
  <c r="G58" i="18"/>
  <c r="G57" i="18"/>
  <c r="G56" i="18"/>
  <c r="G55" i="18"/>
  <c r="G54" i="18"/>
  <c r="G53" i="18"/>
  <c r="G52" i="18"/>
  <c r="G51" i="18"/>
  <c r="G50" i="18"/>
  <c r="G49" i="18"/>
  <c r="G48" i="18"/>
  <c r="G47" i="18"/>
  <c r="G46" i="18"/>
  <c r="G45" i="18"/>
  <c r="G44" i="18"/>
  <c r="G43" i="18"/>
  <c r="G42" i="18"/>
  <c r="G41" i="18"/>
  <c r="G40" i="18"/>
  <c r="G39" i="18"/>
  <c r="G38" i="18"/>
  <c r="G37" i="18"/>
  <c r="G36" i="18"/>
  <c r="G35" i="18"/>
  <c r="G34" i="18"/>
  <c r="G33" i="18"/>
  <c r="G32" i="18"/>
  <c r="G31" i="18"/>
  <c r="G30" i="18"/>
  <c r="G29" i="18"/>
  <c r="G28" i="18"/>
  <c r="G27" i="18"/>
  <c r="G26" i="18"/>
  <c r="G25" i="18"/>
  <c r="G24" i="18"/>
  <c r="G23" i="18"/>
  <c r="G22" i="18"/>
  <c r="G21" i="18"/>
  <c r="G20" i="18"/>
  <c r="G19" i="18"/>
  <c r="G18" i="18"/>
  <c r="G17" i="18"/>
  <c r="G16" i="18"/>
  <c r="G15" i="18"/>
  <c r="G14" i="18"/>
  <c r="G13" i="18"/>
  <c r="G12" i="18"/>
  <c r="G11" i="18"/>
  <c r="G10" i="18"/>
  <c r="G9" i="18"/>
  <c r="G8" i="18"/>
  <c r="G7" i="18"/>
  <c r="G6" i="18"/>
  <c r="G5" i="18"/>
  <c r="G4" i="18"/>
  <c r="G3" i="18"/>
  <c r="G2" i="18"/>
  <c r="AE141" i="11"/>
  <c r="AD141" i="11"/>
  <c r="O141" i="11"/>
  <c r="N141" i="11"/>
  <c r="M141" i="11"/>
  <c r="L141" i="11"/>
  <c r="K141" i="11"/>
  <c r="J141" i="11"/>
  <c r="I141" i="11"/>
  <c r="H141" i="11"/>
  <c r="G141" i="11"/>
  <c r="F141" i="11"/>
  <c r="E141" i="11"/>
  <c r="X141" i="11" s="1"/>
  <c r="D141" i="11"/>
  <c r="W141" i="11" s="1"/>
  <c r="C141" i="11"/>
  <c r="AC140" i="11"/>
  <c r="AC139" i="11"/>
  <c r="AC138" i="11"/>
  <c r="AC137" i="11"/>
  <c r="AC136" i="11"/>
  <c r="AE134" i="11"/>
  <c r="AD134" i="11"/>
  <c r="O134" i="11"/>
  <c r="N134" i="11"/>
  <c r="M134" i="11"/>
  <c r="L134" i="11"/>
  <c r="K134" i="11"/>
  <c r="J134" i="11"/>
  <c r="I134" i="11"/>
  <c r="H134" i="11"/>
  <c r="G134" i="11"/>
  <c r="F134" i="11"/>
  <c r="E134" i="11"/>
  <c r="X134" i="11" s="1"/>
  <c r="D134" i="11"/>
  <c r="W134" i="11" s="1"/>
  <c r="C134" i="11"/>
  <c r="AC133" i="11"/>
  <c r="AC132" i="11"/>
  <c r="AC131" i="11"/>
  <c r="AC130" i="11"/>
  <c r="AC129" i="11"/>
  <c r="AE127" i="11"/>
  <c r="AD127" i="11"/>
  <c r="O127" i="11"/>
  <c r="N127" i="11"/>
  <c r="M127" i="11"/>
  <c r="L127" i="11"/>
  <c r="K127" i="11"/>
  <c r="J127" i="11"/>
  <c r="I127" i="11"/>
  <c r="H127" i="11"/>
  <c r="G127" i="11"/>
  <c r="F127" i="11"/>
  <c r="E127" i="11"/>
  <c r="X127" i="11" s="1"/>
  <c r="D127" i="11"/>
  <c r="W127" i="11" s="1"/>
  <c r="C127" i="11"/>
  <c r="AC126" i="11"/>
  <c r="AC125" i="11"/>
  <c r="AC124" i="11"/>
  <c r="AC123" i="11"/>
  <c r="AC122" i="11"/>
  <c r="AE120" i="11"/>
  <c r="AD120" i="11"/>
  <c r="O120" i="11"/>
  <c r="N120" i="11"/>
  <c r="M120" i="11"/>
  <c r="L120" i="11"/>
  <c r="K120" i="11"/>
  <c r="J120" i="11"/>
  <c r="I120" i="11"/>
  <c r="H120" i="11"/>
  <c r="G120" i="11"/>
  <c r="F120" i="11"/>
  <c r="E120" i="11"/>
  <c r="X120" i="11" s="1"/>
  <c r="D120" i="11"/>
  <c r="W120" i="11" s="1"/>
  <c r="C120" i="11"/>
  <c r="AC119" i="11"/>
  <c r="AC118" i="11"/>
  <c r="AC117" i="11"/>
  <c r="AC116" i="11"/>
  <c r="AC115" i="11"/>
  <c r="AE113" i="11"/>
  <c r="AD113" i="11"/>
  <c r="O113" i="11"/>
  <c r="N113" i="11"/>
  <c r="M113" i="11"/>
  <c r="L113" i="11"/>
  <c r="K113" i="11"/>
  <c r="J113" i="11"/>
  <c r="I113" i="11"/>
  <c r="H113" i="11"/>
  <c r="G113" i="11"/>
  <c r="F113" i="11"/>
  <c r="E113" i="11"/>
  <c r="X113" i="11" s="1"/>
  <c r="D113" i="11"/>
  <c r="W113" i="11" s="1"/>
  <c r="C113" i="11"/>
  <c r="AC112" i="11"/>
  <c r="AC111" i="11"/>
  <c r="AC110" i="11"/>
  <c r="AC109" i="11"/>
  <c r="AC108" i="11"/>
  <c r="AE106" i="11"/>
  <c r="AD106" i="11"/>
  <c r="O106" i="11"/>
  <c r="N106" i="11"/>
  <c r="M106" i="11"/>
  <c r="L106" i="11"/>
  <c r="K106" i="11"/>
  <c r="J106" i="11"/>
  <c r="I106" i="11"/>
  <c r="H106" i="11"/>
  <c r="G106" i="11"/>
  <c r="F106" i="11"/>
  <c r="E106" i="11"/>
  <c r="X106" i="11" s="1"/>
  <c r="D106" i="11"/>
  <c r="W106" i="11" s="1"/>
  <c r="C106" i="11"/>
  <c r="AC105" i="11"/>
  <c r="AC104" i="11"/>
  <c r="AC103" i="11"/>
  <c r="AC102" i="11"/>
  <c r="AC101" i="11"/>
  <c r="AE99" i="11"/>
  <c r="AD99" i="11"/>
  <c r="O99" i="11"/>
  <c r="N99" i="11"/>
  <c r="M99" i="11"/>
  <c r="L99" i="11"/>
  <c r="K99" i="11"/>
  <c r="J99" i="11"/>
  <c r="I99" i="11"/>
  <c r="H99" i="11"/>
  <c r="G99" i="11"/>
  <c r="F99" i="11"/>
  <c r="E99" i="11"/>
  <c r="X99" i="11" s="1"/>
  <c r="D99" i="11"/>
  <c r="W99" i="11" s="1"/>
  <c r="AC98" i="11"/>
  <c r="AC97" i="11"/>
  <c r="AC96" i="11"/>
  <c r="AC95" i="11"/>
  <c r="AE85" i="11"/>
  <c r="AD85" i="11"/>
  <c r="O85" i="11"/>
  <c r="N85" i="11"/>
  <c r="M85" i="11"/>
  <c r="L85" i="11"/>
  <c r="K85" i="11"/>
  <c r="J85" i="11"/>
  <c r="I85" i="11"/>
  <c r="H85" i="11"/>
  <c r="G85" i="11"/>
  <c r="F85" i="11"/>
  <c r="E85" i="11"/>
  <c r="X85" i="11" s="1"/>
  <c r="D85" i="11"/>
  <c r="W85" i="11" s="1"/>
  <c r="AC84" i="11"/>
  <c r="AC83" i="11"/>
  <c r="AC82" i="11"/>
  <c r="AC81" i="11"/>
  <c r="AC77" i="11"/>
  <c r="AC76" i="11"/>
  <c r="AC75" i="11"/>
  <c r="AC74" i="11"/>
  <c r="AC73" i="11"/>
  <c r="AE71" i="11"/>
  <c r="AD71" i="11"/>
  <c r="N71" i="11"/>
  <c r="J71" i="11"/>
  <c r="F71" i="11"/>
  <c r="AC70" i="11"/>
  <c r="AC69" i="11"/>
  <c r="AC68" i="11"/>
  <c r="O71" i="11"/>
  <c r="K71" i="11"/>
  <c r="G71" i="11"/>
  <c r="C71" i="11"/>
  <c r="AC66" i="11"/>
  <c r="M71" i="11"/>
  <c r="L71" i="11"/>
  <c r="I71" i="11"/>
  <c r="H71" i="11"/>
  <c r="E71" i="11"/>
  <c r="X71" i="11" s="1"/>
  <c r="D71" i="11"/>
  <c r="W71" i="11" s="1"/>
  <c r="AE64" i="11"/>
  <c r="AD64" i="11"/>
  <c r="O64" i="11"/>
  <c r="N64" i="11"/>
  <c r="M64" i="11"/>
  <c r="L64" i="11"/>
  <c r="K64" i="11"/>
  <c r="J64" i="11"/>
  <c r="I64" i="11"/>
  <c r="H64" i="11"/>
  <c r="G64" i="11"/>
  <c r="F64" i="11"/>
  <c r="E64" i="11"/>
  <c r="X64" i="11" s="1"/>
  <c r="D64" i="11"/>
  <c r="W64" i="11" s="1"/>
  <c r="C64" i="11"/>
  <c r="AC63" i="11"/>
  <c r="AC62" i="11"/>
  <c r="AC61" i="11"/>
  <c r="AC60" i="11"/>
  <c r="AC59" i="11"/>
  <c r="AE57" i="11"/>
  <c r="AD57" i="11"/>
  <c r="O57" i="11"/>
  <c r="N57" i="11"/>
  <c r="M57" i="11"/>
  <c r="L57" i="11"/>
  <c r="K57" i="11"/>
  <c r="J57" i="11"/>
  <c r="I57" i="11"/>
  <c r="H57" i="11"/>
  <c r="G57" i="11"/>
  <c r="F57" i="11"/>
  <c r="E57" i="11"/>
  <c r="X57" i="11" s="1"/>
  <c r="D57" i="11"/>
  <c r="W57" i="11" s="1"/>
  <c r="C57" i="11"/>
  <c r="AE50" i="11"/>
  <c r="AD50" i="11"/>
  <c r="O50" i="11"/>
  <c r="N50" i="11"/>
  <c r="M50" i="11"/>
  <c r="L50" i="11"/>
  <c r="K50" i="11"/>
  <c r="J50" i="11"/>
  <c r="I50" i="11"/>
  <c r="H50" i="11"/>
  <c r="G50" i="11"/>
  <c r="F50" i="11"/>
  <c r="E50" i="11"/>
  <c r="X50" i="11" s="1"/>
  <c r="D50" i="11"/>
  <c r="W50" i="11" s="1"/>
  <c r="C50" i="11"/>
  <c r="AE43" i="11"/>
  <c r="AD43" i="11"/>
  <c r="O43" i="11"/>
  <c r="N43" i="11"/>
  <c r="M43" i="11"/>
  <c r="L43" i="11"/>
  <c r="K43" i="11"/>
  <c r="J43" i="11"/>
  <c r="I43" i="11"/>
  <c r="H43" i="11"/>
  <c r="G43" i="11"/>
  <c r="F43" i="11"/>
  <c r="E43" i="11"/>
  <c r="X43" i="11" s="1"/>
  <c r="D43" i="11"/>
  <c r="W43" i="11" s="1"/>
  <c r="C43" i="11"/>
  <c r="AE36" i="11"/>
  <c r="AD36" i="11"/>
  <c r="O36" i="11"/>
  <c r="N36" i="11"/>
  <c r="M36" i="11"/>
  <c r="L36" i="11"/>
  <c r="K36" i="11"/>
  <c r="J36" i="11"/>
  <c r="I36" i="11"/>
  <c r="H36" i="11"/>
  <c r="G36" i="11"/>
  <c r="F36" i="11"/>
  <c r="E36" i="11"/>
  <c r="X36" i="11" s="1"/>
  <c r="D36" i="11"/>
  <c r="W36" i="11" s="1"/>
  <c r="C36" i="11"/>
  <c r="AE29" i="11"/>
  <c r="AD29" i="11"/>
  <c r="O29" i="11"/>
  <c r="N29" i="11"/>
  <c r="M29" i="11"/>
  <c r="L29" i="11"/>
  <c r="K29" i="11"/>
  <c r="J29" i="11"/>
  <c r="I29" i="11"/>
  <c r="H29" i="11"/>
  <c r="G29" i="11"/>
  <c r="F29" i="11"/>
  <c r="E29" i="11"/>
  <c r="X29" i="11" s="1"/>
  <c r="D29" i="11"/>
  <c r="W29" i="11" s="1"/>
  <c r="C29" i="11"/>
  <c r="AE22" i="11"/>
  <c r="AD22" i="11"/>
  <c r="O22" i="11"/>
  <c r="N22" i="11"/>
  <c r="M22" i="11"/>
  <c r="L22" i="11"/>
  <c r="K22" i="11"/>
  <c r="J22" i="11"/>
  <c r="I22" i="11"/>
  <c r="H22" i="11"/>
  <c r="G22" i="11"/>
  <c r="F22" i="11"/>
  <c r="E22" i="11"/>
  <c r="X22" i="11" s="1"/>
  <c r="D22" i="11"/>
  <c r="W22" i="11" s="1"/>
  <c r="C22" i="11"/>
  <c r="A16" i="11"/>
  <c r="AE15" i="11"/>
  <c r="AD15" i="11"/>
  <c r="O15" i="11"/>
  <c r="N15" i="11"/>
  <c r="M15" i="11"/>
  <c r="L15" i="11"/>
  <c r="K15" i="11"/>
  <c r="J15" i="11"/>
  <c r="I15" i="11"/>
  <c r="H15" i="11"/>
  <c r="G15" i="11"/>
  <c r="F15" i="11"/>
  <c r="E15" i="11"/>
  <c r="X15" i="11" s="1"/>
  <c r="D15" i="11"/>
  <c r="W15" i="11" s="1"/>
  <c r="C15" i="11"/>
  <c r="AC14" i="11"/>
  <c r="AC13" i="11"/>
  <c r="AC12" i="11"/>
  <c r="AC11" i="11"/>
  <c r="AC10" i="11"/>
  <c r="AJ52" i="27"/>
  <c r="AJ55" i="27"/>
  <c r="AJ56" i="27"/>
  <c r="AJ54" i="27"/>
  <c r="AJ53" i="27"/>
  <c r="V29" i="11" l="1"/>
  <c r="V57" i="11"/>
  <c r="V64" i="11"/>
  <c r="V106" i="11"/>
  <c r="V113" i="11"/>
  <c r="V120" i="11"/>
  <c r="V127" i="11"/>
  <c r="V134" i="11"/>
  <c r="V141" i="11"/>
  <c r="V15" i="11"/>
  <c r="V43" i="11"/>
  <c r="J155" i="11"/>
  <c r="V22" i="11"/>
  <c r="V50" i="11"/>
  <c r="P155" i="11"/>
  <c r="V71" i="11"/>
  <c r="V36" i="11"/>
  <c r="F155" i="11"/>
  <c r="N155" i="11"/>
  <c r="L155" i="11"/>
  <c r="I155" i="11"/>
  <c r="E155" i="11"/>
  <c r="D155" i="11"/>
  <c r="M155" i="11"/>
  <c r="H155" i="11"/>
  <c r="O155" i="11"/>
  <c r="G155" i="11"/>
  <c r="K155" i="11"/>
  <c r="AJ57" i="27"/>
  <c r="A65" i="27"/>
  <c r="A23" i="11"/>
  <c r="AC120" i="11"/>
  <c r="AC78" i="11"/>
  <c r="AC22" i="11"/>
  <c r="AC141" i="11"/>
  <c r="AC134" i="11"/>
  <c r="AC113" i="11"/>
  <c r="AC50" i="11"/>
  <c r="AC36" i="11"/>
  <c r="AC29" i="11"/>
  <c r="AC15" i="11"/>
  <c r="AC43" i="11"/>
  <c r="AC57" i="11"/>
  <c r="AC64" i="11"/>
  <c r="AC106" i="11"/>
  <c r="AC127" i="11"/>
  <c r="AC67" i="11"/>
  <c r="AC71" i="11" s="1"/>
  <c r="AJ59" i="27"/>
  <c r="AJ63" i="27"/>
  <c r="AJ62" i="27"/>
  <c r="AJ61" i="27"/>
  <c r="AJ60" i="27"/>
  <c r="X155" i="11" l="1"/>
  <c r="AE155" i="11"/>
  <c r="W155" i="11"/>
  <c r="AD155" i="11"/>
  <c r="AJ64" i="27"/>
  <c r="A72" i="27"/>
  <c r="A30" i="11"/>
  <c r="AJ67" i="27"/>
  <c r="AJ68" i="27"/>
  <c r="AJ70" i="27"/>
  <c r="AJ69" i="27"/>
  <c r="AJ66" i="27"/>
  <c r="AJ71" i="27" l="1"/>
  <c r="A79" i="27"/>
  <c r="A37" i="11"/>
  <c r="A86" i="27" l="1"/>
  <c r="A44" i="11"/>
  <c r="A93" i="27" l="1"/>
  <c r="A51" i="11"/>
  <c r="A100" i="27" l="1"/>
  <c r="A58" i="11"/>
  <c r="C99" i="11"/>
  <c r="V99" i="11" s="1"/>
  <c r="C85" i="11"/>
  <c r="V85" i="11" s="1"/>
  <c r="AC94" i="11"/>
  <c r="AC99" i="11" s="1"/>
  <c r="AJ97" i="27"/>
  <c r="AJ98" i="27"/>
  <c r="AJ95" i="27"/>
  <c r="AJ94" i="27"/>
  <c r="AJ96" i="27"/>
  <c r="AJ82" i="27" l="1"/>
  <c r="AJ80" i="27"/>
  <c r="AJ81" i="27"/>
  <c r="AJ84" i="27"/>
  <c r="AJ83" i="27"/>
  <c r="AJ99" i="27"/>
  <c r="AJ85" i="27" s="1"/>
  <c r="A107" i="27"/>
  <c r="A65" i="11"/>
  <c r="AC80" i="11"/>
  <c r="AC85" i="11" s="1"/>
  <c r="AJ104" i="27"/>
  <c r="AJ105" i="27"/>
  <c r="AJ102" i="27"/>
  <c r="AJ101" i="27"/>
  <c r="AJ103" i="27"/>
  <c r="AJ115" i="27" l="1"/>
  <c r="AJ117" i="27"/>
  <c r="AJ119" i="27"/>
  <c r="AJ116" i="27"/>
  <c r="AJ118" i="27"/>
  <c r="AJ106" i="27"/>
  <c r="A114" i="27"/>
  <c r="A72" i="11"/>
  <c r="A79" i="11" s="1"/>
  <c r="A86" i="11" s="1"/>
  <c r="A93" i="11" s="1"/>
  <c r="AJ108" i="27"/>
  <c r="AJ110" i="27"/>
  <c r="AJ112" i="27"/>
  <c r="AJ111" i="27"/>
  <c r="AJ109" i="27"/>
  <c r="AJ113" i="27" l="1"/>
  <c r="A121" i="27"/>
  <c r="A100" i="11"/>
  <c r="AJ120" i="27" l="1"/>
  <c r="A128" i="27"/>
  <c r="A107" i="11"/>
  <c r="AJ122" i="27"/>
  <c r="AJ123" i="27"/>
  <c r="AJ127" i="27" l="1"/>
  <c r="A135" i="27"/>
  <c r="A114" i="11"/>
  <c r="A121" i="11" s="1"/>
  <c r="AJ134" i="27" l="1"/>
  <c r="A128" i="11"/>
  <c r="AJ139" i="27"/>
  <c r="AJ140" i="27"/>
  <c r="AJ138" i="27"/>
  <c r="AJ136" i="27"/>
  <c r="AJ137" i="27"/>
  <c r="AJ141" i="27" l="1"/>
  <c r="A135" i="11"/>
</calcChain>
</file>

<file path=xl/sharedStrings.xml><?xml version="1.0" encoding="utf-8"?>
<sst xmlns="http://schemas.openxmlformats.org/spreadsheetml/2006/main" count="23399" uniqueCount="582">
  <si>
    <t>Date:</t>
  </si>
  <si>
    <t>Aug</t>
  </si>
  <si>
    <t>Oct</t>
  </si>
  <si>
    <t>Nov</t>
  </si>
  <si>
    <t>Dec</t>
  </si>
  <si>
    <t>Jan</t>
  </si>
  <si>
    <t>Feb</t>
  </si>
  <si>
    <t>Mar</t>
  </si>
  <si>
    <t>Apr</t>
  </si>
  <si>
    <t>Jun</t>
  </si>
  <si>
    <t>Jul</t>
  </si>
  <si>
    <t>Sep</t>
  </si>
  <si>
    <t># of Customers</t>
  </si>
  <si>
    <t>May</t>
  </si>
  <si>
    <t>July</t>
  </si>
  <si>
    <t># of Customers w/ Arrears</t>
  </si>
  <si>
    <t>Arrearage Tracking Summary</t>
  </si>
  <si>
    <t># Arrears 30-60</t>
  </si>
  <si>
    <t># Arrears 60-90</t>
  </si>
  <si>
    <t># Arrears 90&gt;</t>
  </si>
  <si>
    <t>Customers on Payment Plans</t>
  </si>
  <si>
    <t>Customers Disconnected for Non-Payment</t>
  </si>
  <si>
    <t>Footnotes (if necessary)</t>
  </si>
  <si>
    <t>$ Arrears 30-60</t>
  </si>
  <si>
    <t>$ Arrears 60-90</t>
  </si>
  <si>
    <t>$ Arrears 90&gt;</t>
  </si>
  <si>
    <t># Revenue (Payments) Received</t>
  </si>
  <si>
    <t>Supplier Receivables Purchased (for EDCs)(1)</t>
  </si>
  <si>
    <t>Billed Sales kWh or therms</t>
  </si>
  <si>
    <t>Billed Total Revenue $</t>
  </si>
  <si>
    <t>Residential</t>
  </si>
  <si>
    <t>Low Income Residential</t>
  </si>
  <si>
    <t>Small C&amp;I</t>
  </si>
  <si>
    <t>Medium C&amp;I</t>
  </si>
  <si>
    <t>Large C&amp;I</t>
  </si>
  <si>
    <t>Total</t>
  </si>
  <si>
    <t>$ Total Arrears</t>
  </si>
  <si>
    <t>Total Revenue Billed $ (Line 11 + Line 12)</t>
  </si>
  <si>
    <t>Difference Between Billed and Received Revenue (Line 13 - Line 14)</t>
  </si>
  <si>
    <t>Customers on Arrearage Mgmt/Forgiveness Plans [AMP]</t>
  </si>
  <si>
    <t>DT_FILE</t>
  </si>
  <si>
    <t>CD_CO</t>
  </si>
  <si>
    <t>CATEGORY</t>
  </si>
  <si>
    <t>LINE 4</t>
  </si>
  <si>
    <t>Column Labels</t>
  </si>
  <si>
    <t>Row Labels</t>
  </si>
  <si>
    <t>LINE 5</t>
  </si>
  <si>
    <t>LINE 6</t>
  </si>
  <si>
    <t>LINE 7</t>
  </si>
  <si>
    <t>LINE 8</t>
  </si>
  <si>
    <t>LINE 3</t>
  </si>
  <si>
    <t>LINE 9</t>
  </si>
  <si>
    <t>LINE 1</t>
  </si>
  <si>
    <t>LINE 2</t>
  </si>
  <si>
    <t>LINE 13</t>
  </si>
  <si>
    <t>LINE 14</t>
  </si>
  <si>
    <t>LINE 15</t>
  </si>
  <si>
    <t>(blank)</t>
  </si>
  <si>
    <t>VALUE</t>
  </si>
  <si>
    <t>Sum of VALUE</t>
  </si>
  <si>
    <t>LINE</t>
  </si>
  <si>
    <t>LINE 17</t>
  </si>
  <si>
    <t>LINE 18</t>
  </si>
  <si>
    <t>LINE 19</t>
  </si>
  <si>
    <t>Residential:</t>
  </si>
  <si>
    <t>Low Income:</t>
  </si>
  <si>
    <t>Small C&amp;I:</t>
  </si>
  <si>
    <t>Medium C&amp;I:</t>
  </si>
  <si>
    <t>Having a service point rate class of R1 and a billing account Rec/Comm code of "R" (rate at the time query is run, not historic)</t>
  </si>
  <si>
    <t>Having a service point rate class of R2 and a billing account Rec/Comm code of "R" (rate at the time query is run, not historic)</t>
  </si>
  <si>
    <t>Having a service point rate class of G1 (rate at the time query is run, not historic)</t>
  </si>
  <si>
    <t>Having a service point rate class of G2 (rate at the time query is run, not historic)</t>
  </si>
  <si>
    <t>Having a service point rate class of G3 or higher (rate at the time query is run, not historic)</t>
  </si>
  <si>
    <t>Large C&amp;I:</t>
  </si>
  <si>
    <t>Line 1</t>
  </si>
  <si>
    <t>MONTH</t>
  </si>
  <si>
    <t>CSS DATA DATE</t>
  </si>
  <si>
    <t>CRIS DATA DATE</t>
  </si>
  <si>
    <t>TRIM_CAT</t>
  </si>
  <si>
    <t>TRIM_LINE</t>
  </si>
  <si>
    <t>WEEK</t>
  </si>
  <si>
    <t>Line 2:</t>
  </si>
  <si>
    <t>Line 3:</t>
  </si>
  <si>
    <t>Line 4:</t>
  </si>
  <si>
    <t>S5</t>
  </si>
  <si>
    <t>S6A</t>
  </si>
  <si>
    <t>TBD</t>
  </si>
  <si>
    <t>Account status:</t>
  </si>
  <si>
    <t>CSS: Active means [css].[CU02TB01_BILL_ACCT].[CD_BA_STAT] = '02'</t>
  </si>
  <si>
    <t>CRS: Active means [crs].[BILLING_ACCOUNT].[CDE_STAT_ACCT] = '00'</t>
  </si>
  <si>
    <t>Service Account:</t>
  </si>
  <si>
    <t>CSS: Active means [css].[CU02TB01_BILL_ACCT].[CD_ACCT_TYPE] = '33'</t>
  </si>
  <si>
    <t>Line 5:</t>
  </si>
  <si>
    <t>Line 6:</t>
  </si>
  <si>
    <t>Line 7:</t>
  </si>
  <si>
    <t>Line 8:</t>
  </si>
  <si>
    <t>Line 9:</t>
  </si>
  <si>
    <t>Line 10:</t>
  </si>
  <si>
    <t>Line 11:</t>
  </si>
  <si>
    <t>Line 12:</t>
  </si>
  <si>
    <t>Line 13:</t>
  </si>
  <si>
    <t>Line 14:</t>
  </si>
  <si>
    <t>Line 15:</t>
  </si>
  <si>
    <t>Line 16:</t>
  </si>
  <si>
    <t>Line 17:</t>
  </si>
  <si>
    <t>Line 18:</t>
  </si>
  <si>
    <t>Line 19:</t>
  </si>
  <si>
    <t>Arrears 90+:</t>
  </si>
  <si>
    <t>Arrears 60-89:</t>
  </si>
  <si>
    <t>Arrears 30-59:</t>
  </si>
  <si>
    <t>CSS: [ccae].[css].[ArrearsAgingSummary].AT_ARREARS_30]</t>
  </si>
  <si>
    <t>CRS: [ccae].[crs].[ArrearsAgingSummary].AMT_ARREARS_30]</t>
  </si>
  <si>
    <t>CSS: [ccae].[css].[ArrearsAgingSummary].AT_ARREARS_60]</t>
  </si>
  <si>
    <t>CRS: [ccae].[crs].[ArrearsAgingSummary].AMT_ARREARS_60]</t>
  </si>
  <si>
    <t>CSS: [ccae].[css].[ArrearsAgingSummary].[AT_ARREARS_90] + .[AT_ARREARS_120] + .[AT_ARREARS_150] + .[AT_ARREARS_180] + .[AT_ARREARS_360_PLUS]</t>
  </si>
  <si>
    <t>CRS: [ccae].[crs].[ArrearsAgingSummary].AMT_ARREARS_90] + [AMT_ARREARS_120] + [AMT_ARREARS_150] + [AMT_ARREARS_180] + [AMT_ARREARS_360]</t>
  </si>
  <si>
    <t>Company Code</t>
  </si>
  <si>
    <t>Company Desc</t>
  </si>
  <si>
    <t>Revenue Year Reported</t>
  </si>
  <si>
    <t>Revenue Month Reported</t>
  </si>
  <si>
    <t>Month Name</t>
  </si>
  <si>
    <t>Tariff Type Code</t>
  </si>
  <si>
    <t>Tariff Type Description</t>
  </si>
  <si>
    <t>Tariff Schedule Type Code</t>
  </si>
  <si>
    <t>Tariff Schedule Type Description</t>
  </si>
  <si>
    <t>Rate Code</t>
  </si>
  <si>
    <t>Rate Description</t>
  </si>
  <si>
    <t>Revenue Class Code</t>
  </si>
  <si>
    <t>Revenue Class Description</t>
  </si>
  <si>
    <t>No of Bill Accts</t>
  </si>
  <si>
    <t>Revenue Tot Amt</t>
  </si>
  <si>
    <t>KWH Quantity</t>
  </si>
  <si>
    <t>OCTOBER</t>
  </si>
  <si>
    <t>RESIDENTIAL</t>
  </si>
  <si>
    <t>DELIVERY ONLY - RESIDENTIAL</t>
  </si>
  <si>
    <t>SEPTEMBER</t>
  </si>
  <si>
    <t>COMMERCIAL</t>
  </si>
  <si>
    <t>COMMERCIAL-NO BUILDING HEAT</t>
  </si>
  <si>
    <t>STRT-AND-HWY-LT</t>
  </si>
  <si>
    <t>PUBLIC STREET &amp; HIWAY LIGHTING</t>
  </si>
  <si>
    <t>AUGUST</t>
  </si>
  <si>
    <t>INDUSTRIAL</t>
  </si>
  <si>
    <t>INDUSTRIAL GENERAL - 60 HERTZ</t>
  </si>
  <si>
    <t>DELIVERY ONLY - COMMERCIAL</t>
  </si>
  <si>
    <t>RESIDENCE SERVICE - NO HEAT</t>
  </si>
  <si>
    <t>DELIVERY ONLY - STREET LIGHT</t>
  </si>
  <si>
    <t>N/A</t>
  </si>
  <si>
    <t>JUNE</t>
  </si>
  <si>
    <t>MAY</t>
  </si>
  <si>
    <t>APRIL</t>
  </si>
  <si>
    <t>STEAM-HEAT</t>
  </si>
  <si>
    <t>DELIVERY ONLY - RESIDENT HEAT</t>
  </si>
  <si>
    <t>RESIDENCE SERVICE - WITH HEAT</t>
  </si>
  <si>
    <t>MARCH</t>
  </si>
  <si>
    <t>JANUARY</t>
  </si>
  <si>
    <t>DECEMBER</t>
  </si>
  <si>
    <t>NOVEMBER</t>
  </si>
  <si>
    <t>DELIVERY ONLY - INDUSTRIAL</t>
  </si>
  <si>
    <t>S5A</t>
  </si>
  <si>
    <t>JULY</t>
  </si>
  <si>
    <t>FEBRUARY</t>
  </si>
  <si>
    <t>Sum of KWH Quantity</t>
  </si>
  <si>
    <t>Usage:</t>
  </si>
  <si>
    <t>CSS: Sum of KWH Quantity for all tariff types other than transmission/resales (70-series) from Y:\Credit and Collections\Reporting\FY20\Revenue by Month All Co's\MECO-NANT Revenue Downloads</t>
  </si>
  <si>
    <t>DATA SOURCES</t>
  </si>
  <si>
    <t>RATE CLASSIFICATIONS</t>
  </si>
  <si>
    <t>Company:</t>
  </si>
  <si>
    <t>$ Revenue (Payments) Received (2)</t>
  </si>
  <si>
    <t>(2) Dollars allocated to reinstate and pay bad debt have been excluded from these amounts.</t>
  </si>
  <si>
    <t>The sum of customer charges billed excluding purchased supplier receivables (electric) and marketer receivables (gas).</t>
  </si>
  <si>
    <t>purchased supplier receivables (electric) and marketer receivables (gas).</t>
  </si>
  <si>
    <t>The sum of all customer payments received. For electric companies only, payment amounts applied to recovered bad debt have been excluded.</t>
  </si>
  <si>
    <t>The count of all customer payments received.</t>
  </si>
  <si>
    <t>The difference between total billed customer charges and payments received.</t>
  </si>
  <si>
    <t>Count of service accounts having a status of "active" as of the designated data date for the month and system.  *</t>
  </si>
  <si>
    <t>Count of service accounts having an unpaid debit aged 30 days or older.  *</t>
  </si>
  <si>
    <r>
      <t xml:space="preserve">Count of service accounts having an </t>
    </r>
    <r>
      <rPr>
        <i/>
        <u/>
        <sz val="11"/>
        <color theme="1"/>
        <rFont val="Calibri"/>
        <family val="2"/>
        <scheme val="minor"/>
      </rPr>
      <t>oldest</t>
    </r>
    <r>
      <rPr>
        <sz val="11"/>
        <color theme="1"/>
        <rFont val="Calibri"/>
        <family val="2"/>
        <scheme val="minor"/>
      </rPr>
      <t xml:space="preserve"> unpaid debit aged 30-59 days.  *</t>
    </r>
  </si>
  <si>
    <r>
      <t xml:space="preserve">Count of service accounts having an </t>
    </r>
    <r>
      <rPr>
        <i/>
        <u/>
        <sz val="11"/>
        <color theme="1"/>
        <rFont val="Calibri"/>
        <family val="2"/>
        <scheme val="minor"/>
      </rPr>
      <t>oldest</t>
    </r>
    <r>
      <rPr>
        <sz val="11"/>
        <color theme="1"/>
        <rFont val="Calibri"/>
        <family val="2"/>
        <scheme val="minor"/>
      </rPr>
      <t xml:space="preserve"> unpaid debit aged 60-89 days.  *</t>
    </r>
  </si>
  <si>
    <r>
      <t xml:space="preserve">Count of service accounts having an </t>
    </r>
    <r>
      <rPr>
        <i/>
        <u/>
        <sz val="11"/>
        <color theme="1"/>
        <rFont val="Calibri"/>
        <family val="2"/>
        <scheme val="minor"/>
      </rPr>
      <t>oldest</t>
    </r>
    <r>
      <rPr>
        <sz val="11"/>
        <color theme="1"/>
        <rFont val="Calibri"/>
        <family val="2"/>
        <scheme val="minor"/>
      </rPr>
      <t xml:space="preserve"> unpaid debit aged 90 days or older.  *</t>
    </r>
  </si>
  <si>
    <t>The sum of unpaid debits aged 30-59 days (regardless of the age of the account's oldest debit).  *</t>
  </si>
  <si>
    <t>The sum of unpaid debits aged 60-89 days (regardless of the age of the account's oldest debit).  *</t>
  </si>
  <si>
    <t>The sum of unpaid debits aged 90 days or older (regardless of the age of the account's oldest debit).  *</t>
  </si>
  <si>
    <t>The sum of unpaid debits aged 30 days or older (regardless of the age of the account's oldest debit) [=Line 6 + Line 7 + Line 8].  *</t>
  </si>
  <si>
    <t>The number of active customers enrolled in the AMP program.  *</t>
  </si>
  <si>
    <t>The number of active customers with an active or restored deferred payment agreement.  *</t>
  </si>
  <si>
    <t>The number of service terminations completed.</t>
  </si>
  <si>
    <t>The sum of all billed customer charges (line 11 + line 12).</t>
  </si>
  <si>
    <t>The sum of commodity metered and billed in KwH (electric) and therms (gas).</t>
  </si>
  <si>
    <t>LINE-BY-LINE DATA DEFINITIONS ( * = point-in-time metric)</t>
  </si>
  <si>
    <t>* End-of-month data dates for point-in-time monthly data</t>
  </si>
  <si>
    <t>(1) Summed on billing month rather than calendar month.</t>
  </si>
  <si>
    <t>CD_TAR_RT_CL</t>
  </si>
  <si>
    <t>TX_TAR_SCH_DESC</t>
  </si>
  <si>
    <t xml:space="preserve">ESCO Generic - Gas                           </t>
  </si>
  <si>
    <t xml:space="preserve">Gas 01EN Marketer Charges FT1                </t>
  </si>
  <si>
    <t xml:space="preserve">Gas 02EN Marketer Charges FT2                </t>
  </si>
  <si>
    <t xml:space="preserve">Gas 05EN Non-Firm Sales Medium               </t>
  </si>
  <si>
    <t xml:space="preserve">Gas 08EN Non-Firm Sales Large Low            </t>
  </si>
  <si>
    <t xml:space="preserve">Gas 1012 Res Non Heat                        </t>
  </si>
  <si>
    <t xml:space="preserve">Gas 1101 Res Low Inc Non Heat                </t>
  </si>
  <si>
    <t xml:space="preserve">Gas 11EN Non-Firm Sales Large High           </t>
  </si>
  <si>
    <t xml:space="preserve">Gas 1247 Res Heat                            </t>
  </si>
  <si>
    <t xml:space="preserve">Gas 1301 Res Low Inc Heat                    </t>
  </si>
  <si>
    <t xml:space="preserve">Gas 14EN Non-Firm Sales Extra Large Low      </t>
  </si>
  <si>
    <t xml:space="preserve">Gas 17EN Non-Firm Sales Extra Large High     </t>
  </si>
  <si>
    <t xml:space="preserve">Gas 2107 C&amp;I Small                           </t>
  </si>
  <si>
    <t xml:space="preserve">Gas 2121 C&amp;I Small FT2                       </t>
  </si>
  <si>
    <t xml:space="preserve">Gas 2131 C&amp;I Small TSS                       </t>
  </si>
  <si>
    <t xml:space="preserve">Gas 2221 C&amp;I Medium FT2                      </t>
  </si>
  <si>
    <t xml:space="preserve">Gas 2231 C&amp;I Medium TSS                      </t>
  </si>
  <si>
    <t xml:space="preserve">Gas 2237 C&amp;I Medium                          </t>
  </si>
  <si>
    <t xml:space="preserve">Gas 22EN C&amp;I Medium FT1                      </t>
  </si>
  <si>
    <t xml:space="preserve">Gas 2321 C&amp;I Large High Load FT2             </t>
  </si>
  <si>
    <t xml:space="preserve">Gas 2331 C&amp;I Large High Load TSS             </t>
  </si>
  <si>
    <t xml:space="preserve">Gas 2367 C&amp;I Large High Load                 </t>
  </si>
  <si>
    <t xml:space="preserve">Gas 23EN C&amp;I Large High Load FT1             </t>
  </si>
  <si>
    <t xml:space="preserve">Gas 2421 C&amp;I Extra Large High Load FT2       </t>
  </si>
  <si>
    <t xml:space="preserve">Gas 2431 C&amp;I Extra Large High Load TSS       </t>
  </si>
  <si>
    <t xml:space="preserve">Gas 2496 C&amp;I Extra Large High Load           </t>
  </si>
  <si>
    <t xml:space="preserve">Gas 24EN C&amp;I Extra Large High Load FT1       </t>
  </si>
  <si>
    <t xml:space="preserve">Gas 3321 C&amp;I Large Low Load FT2              </t>
  </si>
  <si>
    <t xml:space="preserve">Gas 3331 C&amp;I Large Low Load TSS              </t>
  </si>
  <si>
    <t xml:space="preserve">Gas 3367 C&amp;I Large Low Load                  </t>
  </si>
  <si>
    <t xml:space="preserve">Gas 33EN C&amp;I Large Low Load FT1              </t>
  </si>
  <si>
    <t xml:space="preserve">Gas 3421 C&amp;I Extra Large Low Load FT2        </t>
  </si>
  <si>
    <t xml:space="preserve">Gas 3431 C&amp;I Extra Large Low Load TSS        </t>
  </si>
  <si>
    <t xml:space="preserve">Gas 3496 C&amp;I Extra Large Low Load            </t>
  </si>
  <si>
    <t xml:space="preserve">Gas 34EN C&amp;I Extra Large Low Load FT1        </t>
  </si>
  <si>
    <t xml:space="preserve">Gas 50EN Pawtucket Power                     </t>
  </si>
  <si>
    <t xml:space="preserve">Gas 52EN Non-Firm Trans Medium               </t>
  </si>
  <si>
    <t xml:space="preserve">Gas 55EN Non-Firm Trans Large Low            </t>
  </si>
  <si>
    <t xml:space="preserve">Gas 58ENLH  Default C&amp;I Large High Load      </t>
  </si>
  <si>
    <t xml:space="preserve">Gas 58ENLL Default C&amp;I Large Low Load        </t>
  </si>
  <si>
    <t>Gas 58ENXLH Default C&amp;I Extra Large High Load</t>
  </si>
  <si>
    <t xml:space="preserve">Gas 58ENXLL Default C&amp;I Extra Large Low Load </t>
  </si>
  <si>
    <t xml:space="preserve">Gas 71EN Non-Firm Trans Large High           </t>
  </si>
  <si>
    <t xml:space="preserve">Gas 74EN Non-Firm Trans Extra Large Low      </t>
  </si>
  <si>
    <t xml:space="preserve">Gas 77EN Non-Firm Trans Extra Large High     </t>
  </si>
  <si>
    <t xml:space="preserve">Gas 8011 Gas Lamps                           </t>
  </si>
  <si>
    <t xml:space="preserve">Elec A-16 Residential-Std Ofr                </t>
  </si>
  <si>
    <t xml:space="preserve">Elec A-16 Residential-Std Ofr 2              </t>
  </si>
  <si>
    <t xml:space="preserve">Elec A-16 Residential-Std Ofr 11             </t>
  </si>
  <si>
    <t xml:space="preserve">Elec A-16 Residential-Std Ofr 12             </t>
  </si>
  <si>
    <t xml:space="preserve">Elec A-16 Residential-Last Resort            </t>
  </si>
  <si>
    <t xml:space="preserve">Elec A-16 T&amp;D Residential                    </t>
  </si>
  <si>
    <t xml:space="preserve">ESCO Elec One-Bill KWH                       </t>
  </si>
  <si>
    <t xml:space="preserve">ESCO Elec One-Bill TOU (On/Off/Sh)           </t>
  </si>
  <si>
    <t xml:space="preserve">ESCO Elec One-Bill TOU (On/Off)              </t>
  </si>
  <si>
    <t xml:space="preserve">Elec A-60 T&amp;D Resi Low Income                </t>
  </si>
  <si>
    <t xml:space="preserve">Elec A-60 Resi Low Income-Std Ofr            </t>
  </si>
  <si>
    <t xml:space="preserve">Elec A-60 Resi Low Income-Std Ofr 2          </t>
  </si>
  <si>
    <t xml:space="preserve">Elec A-60 Resi Low Income-Std Ofr 11         </t>
  </si>
  <si>
    <t xml:space="preserve">Elec A-60 Resi Low Income-Std Ofr 12         </t>
  </si>
  <si>
    <t xml:space="preserve">Elec A-60 Resi Low Income-Last Resort        </t>
  </si>
  <si>
    <t xml:space="preserve">Elec B-32 C&amp;I 200 kW Back Up Svc-Std Ofr     </t>
  </si>
  <si>
    <t xml:space="preserve">Elec B-32 C&amp;I 200 kW Back Up Svc-Std Ofr 2   </t>
  </si>
  <si>
    <t xml:space="preserve">Elec B-32 C&amp;I 200 kW Back Up Svc-Std Ofr 11  </t>
  </si>
  <si>
    <t xml:space="preserve">Elec B-32 C&amp;I 200 kW Back Up Svc-Std Ofr 12  </t>
  </si>
  <si>
    <t xml:space="preserve">Elec B-32 C&amp;I 200 kW Back Up Svc-Last Resort </t>
  </si>
  <si>
    <t xml:space="preserve">Elec B-32 T&amp;D C&amp;I 200 kW Back Up Svc         </t>
  </si>
  <si>
    <t xml:space="preserve">Elec B-62 3000 kW Back Up Svc-Std Ofr        </t>
  </si>
  <si>
    <t xml:space="preserve">Elec B-62 3000 kW Back Up Svc-Std Ofr 2      </t>
  </si>
  <si>
    <t xml:space="preserve">Elec B-62 3000 kW Back Up Svc-Std Ofr 11     </t>
  </si>
  <si>
    <t xml:space="preserve">Elec B-62 3000 kW Back Up Svc-Std Ofr 12     </t>
  </si>
  <si>
    <t xml:space="preserve">Elec B-62 3000 kW Back Up Svc Last Resort    </t>
  </si>
  <si>
    <t xml:space="preserve">Elec B-62 T&amp;D 3000 kW Back Up Svc            </t>
  </si>
  <si>
    <t xml:space="preserve">Elec C-06 Small C&amp;I-Std Ofr Fixed            </t>
  </si>
  <si>
    <t xml:space="preserve">Elec C-06 Small C&amp;I-Std Ofr Variable         </t>
  </si>
  <si>
    <t xml:space="preserve">Elec C-06 Small C&amp;I-Std Ofr 2                </t>
  </si>
  <si>
    <t xml:space="preserve">Elec C-06 Small C&amp;I-Std Ofr 11               </t>
  </si>
  <si>
    <t xml:space="preserve">Elec C-06 Small C&amp;I-Std Ofr 12               </t>
  </si>
  <si>
    <t xml:space="preserve">Elec C-06 Small C&amp;I-Last Resort              </t>
  </si>
  <si>
    <t xml:space="preserve">Lighting Attachments Std Ofr Variable        </t>
  </si>
  <si>
    <t xml:space="preserve">Lighting Attachments Std Ofr 1 Fixed         </t>
  </si>
  <si>
    <t xml:space="preserve">Lighting Attachments Lst Rsrt                </t>
  </si>
  <si>
    <t xml:space="preserve">Lighting Attachments Std Ofr 2               </t>
  </si>
  <si>
    <t xml:space="preserve">Lighting Attachments Std Ofr 11              </t>
  </si>
  <si>
    <t xml:space="preserve">Lighting Attachments Std Ofr 12              </t>
  </si>
  <si>
    <t xml:space="preserve">Elec C-06 T&amp;D Small C&amp;I                      </t>
  </si>
  <si>
    <t xml:space="preserve">Lighting Attachments T&amp;D                     </t>
  </si>
  <si>
    <t xml:space="preserve">Elec C-06 T&amp;D Sm C&amp;I Unmetered               </t>
  </si>
  <si>
    <t xml:space="preserve">Elec C-06 Sm C&amp;I Unmetered-Std Ofr Fixed     </t>
  </si>
  <si>
    <t xml:space="preserve">Elec C-06 Sm C&amp;I Unmetered-Std Ofr 2         </t>
  </si>
  <si>
    <t xml:space="preserve">Elec C-06 Sm C&amp;I Unmetered-Std Ofr 11        </t>
  </si>
  <si>
    <t xml:space="preserve">Elec C-06 Sm C&amp;I Unmetered-Std Ofr 12        </t>
  </si>
  <si>
    <t xml:space="preserve">Elec C-06 Sm C&amp;I Unmetered-Last Resort       </t>
  </si>
  <si>
    <t xml:space="preserve">Elec C-06 Sm C&amp;I Unmetered-Std Ofr Variable  </t>
  </si>
  <si>
    <t xml:space="preserve">Elec E-30 Resi Storge Heat-Std Ofr(Clsd)     </t>
  </si>
  <si>
    <t xml:space="preserve">Elec E-30 Resi Storge Heat-Std Ofr2(Clsd)    </t>
  </si>
  <si>
    <t xml:space="preserve">Elec E-30 Resi Storge Heat-Std Ofr 11(Clsd)  </t>
  </si>
  <si>
    <t xml:space="preserve">Elec E-30 Resi Storge Heat-Std Ofr 12(Clsd)  </t>
  </si>
  <si>
    <t xml:space="preserve">Elec E-30 Resi Storge Heat-Lst Rsrt(Clsd)    </t>
  </si>
  <si>
    <t xml:space="preserve">Elec E-30 T&amp;D Resi Storge Heat(Clsd)         </t>
  </si>
  <si>
    <t xml:space="preserve">Elec E-40 T&amp;D Elec Storage Cooling(Closed)   </t>
  </si>
  <si>
    <t xml:space="preserve">Elec E-40 Storage Cooling-Std Ofr(Closed)    </t>
  </si>
  <si>
    <t xml:space="preserve">Elec E-40 Storage Cooling-Std Ofr 2(Closed)  </t>
  </si>
  <si>
    <t xml:space="preserve">Elec E-40 Storage Cooling-Std Ofr 11(Closed) </t>
  </si>
  <si>
    <t xml:space="preserve">Elec E-40 Storage Cooling-Std Ofr 12(Closed) </t>
  </si>
  <si>
    <t xml:space="preserve">Elec E-40 Storage Cooling-Lst Rsrt(Closed)   </t>
  </si>
  <si>
    <t xml:space="preserve">Elec G-02 Large C&amp;I-Std Variable             </t>
  </si>
  <si>
    <t xml:space="preserve">Elec G-02 Large C&amp;I-Std Ofr 2                </t>
  </si>
  <si>
    <t xml:space="preserve">Elec G-02 Large C&amp;I-Std Ofr 11               </t>
  </si>
  <si>
    <t xml:space="preserve">Elec G-02 Large C&amp;I-Std Ofr 12               </t>
  </si>
  <si>
    <t xml:space="preserve">Elec G-02 Large C&amp;I-Last Resort              </t>
  </si>
  <si>
    <t xml:space="preserve">Elec G-02 Large C&amp;I-Std Ofr Fixed            </t>
  </si>
  <si>
    <t xml:space="preserve">ESCO Elec One-Bill KWH/Demand                </t>
  </si>
  <si>
    <t xml:space="preserve">Elec G-02 T&amp;D Large C&amp;I                      </t>
  </si>
  <si>
    <t xml:space="preserve">ESCO Elec One-Bill Demand/TOU (On/Off)       </t>
  </si>
  <si>
    <t xml:space="preserve">ESCO Elec One-Bill Demand/TOU (On/Off/Sh)    </t>
  </si>
  <si>
    <t xml:space="preserve">Elec G-32 200 kW Dem PK/SH/OP-Std Ofr        </t>
  </si>
  <si>
    <t xml:space="preserve">Elec G-32 200 kW Dem PK/SH/OP-Std Ofr 2      </t>
  </si>
  <si>
    <t xml:space="preserve">Elec G-32 200 kW Dem PK/SH/OP-Std Ofr 11     </t>
  </si>
  <si>
    <t xml:space="preserve">Elec G-32 200 kW Dem PK/SH/OP-Std Ofr 12     </t>
  </si>
  <si>
    <t xml:space="preserve">Elec G-32 200 kW Dem PK/SH/OP-Last Resort    </t>
  </si>
  <si>
    <t xml:space="preserve">Elec G-32 200 kW Dem PK/OP-Std Ofr           </t>
  </si>
  <si>
    <t xml:space="preserve">Elec G-32 200 kW Dem PK/OP-Std Ofr 2         </t>
  </si>
  <si>
    <t xml:space="preserve">Elec G-32 200 kW Dem PK/OP-Std Ofr 11        </t>
  </si>
  <si>
    <t xml:space="preserve">Elec G-32 200 kW Dem PK/OP-Std Ofr 12        </t>
  </si>
  <si>
    <t xml:space="preserve">Elec G-32 200 kW Dem PK/OP-Last Resort       </t>
  </si>
  <si>
    <t xml:space="preserve">Elec G-32 T&amp;D 200 kW Dem PK/SH/OP            </t>
  </si>
  <si>
    <t xml:space="preserve">Elec G-32 T&amp;D 200 kW Dem PK/OP               </t>
  </si>
  <si>
    <t xml:space="preserve">Elec G-62 3000 kW Dem PK/SH/OP-Std Ofr       </t>
  </si>
  <si>
    <t xml:space="preserve">Elec G-62 3000 kW Dem PK/SH/OP-Std Ofr 2     </t>
  </si>
  <si>
    <t xml:space="preserve">Elec G-62 3000 kW Dem PK/SH/OP-Std Ofr 11    </t>
  </si>
  <si>
    <t xml:space="preserve">Elec G-62 3000 kW Dem PK/SH/OP-Std Ofr 12    </t>
  </si>
  <si>
    <t xml:space="preserve">Elec G-62 3000 kW Dem PK/SH/OP-Last Resort   </t>
  </si>
  <si>
    <t xml:space="preserve">Elec G-62 3000 kW Dem PK/OP-Std Ofr          </t>
  </si>
  <si>
    <t xml:space="preserve">Elec G-62 3000 kW Dem PK/OP-Std Ofr 2        </t>
  </si>
  <si>
    <t xml:space="preserve">Elec G-62 3000 kW Dem PK/OP-Std Ofr 11       </t>
  </si>
  <si>
    <t xml:space="preserve">Elec G-62 3000 kW Dem PK/OP-Std Ofr 12       </t>
  </si>
  <si>
    <t xml:space="preserve">Elec G-62 3000 kW Dem PK/OP-Last Resort      </t>
  </si>
  <si>
    <t xml:space="preserve">Elec G-62 T&amp;D 3000 kW Dem PK/SH/OP           </t>
  </si>
  <si>
    <t xml:space="preserve">Elec G-62 T&amp;D 3000 kW Dem PK/OP              </t>
  </si>
  <si>
    <t xml:space="preserve">Elec M-1 Opt A Station Pwr Delivery Svc      </t>
  </si>
  <si>
    <t xml:space="preserve">Elec M-1 Opt B Station Pwr Delivery Svc      </t>
  </si>
  <si>
    <t xml:space="preserve">Lighting R-02 T&amp;D Lmtd Trfc Sgnl(Clsd)       </t>
  </si>
  <si>
    <t xml:space="preserve">Lightg R-02 Ltd Traffc Sgnl-Std Ofr(Clsd)    </t>
  </si>
  <si>
    <t xml:space="preserve">Lightg R-02 Ltd Traffc Sgnl-Std Ofr 2(Clsd)  </t>
  </si>
  <si>
    <t xml:space="preserve">Lightg R-02 Ltd Traffc Sgnl-Std Ofr 11(Clsd) </t>
  </si>
  <si>
    <t xml:space="preserve">Lightg R-02 Ltd Traffc Sgnl-Std Ofr 12(Clsd) </t>
  </si>
  <si>
    <t xml:space="preserve">Lightg R-02 Ltd Traffc Sgnl-Lst Rsrt(Clsd)   </t>
  </si>
  <si>
    <t xml:space="preserve">Lighting S-10 Private Lightg-Std Ofr Fixed   </t>
  </si>
  <si>
    <t xml:space="preserve">Lighting S-10 Private Lightg-Std Ofr 2(Clsd) </t>
  </si>
  <si>
    <t>Lighting S-10 Private Lightg-Std Ofr 11(Clsd)</t>
  </si>
  <si>
    <t>Lighting S-10 Private Lightg-Std Ofr 12(Clsd)</t>
  </si>
  <si>
    <t xml:space="preserve">Lighting S-10 Private Lightg-Lst Rsrt(Clsd)  </t>
  </si>
  <si>
    <t xml:space="preserve">Lighting S-10 T&amp;D Private Lighting(Clsd)     </t>
  </si>
  <si>
    <t>Lighting S-10 Private Lightg-Std Ofr Variable</t>
  </si>
  <si>
    <t xml:space="preserve">ESCO Lighting One-Bill                       </t>
  </si>
  <si>
    <t xml:space="preserve">Lighting S-14 Co Lighting-Std Ofr Variable   </t>
  </si>
  <si>
    <t xml:space="preserve">Lighting S-14 T&amp;D Co Owned St Lighting       </t>
  </si>
  <si>
    <t xml:space="preserve">Lighting S-14 Co Owned St Lt-Std Ofr Fixed   </t>
  </si>
  <si>
    <t xml:space="preserve">Lighting S-14 Co Owned St Lighting-Std Ofr 2 </t>
  </si>
  <si>
    <t>Lighting S-14 Co Owned St Lighting-Std Ofr 11</t>
  </si>
  <si>
    <t>Lighting S-14 Co Owned St Lighting-Std Ofr 12</t>
  </si>
  <si>
    <t xml:space="preserve">Lighting S-14 Co Owned St Lighting-Lst Rsrt  </t>
  </si>
  <si>
    <t xml:space="preserve">Gas S350 Dominion Virginia Power             </t>
  </si>
  <si>
    <t xml:space="preserve">Lighting S-05 T&amp;D Cust Owned                 </t>
  </si>
  <si>
    <t xml:space="preserve">Lighting S-05 Cust Owned-Fixed               </t>
  </si>
  <si>
    <t xml:space="preserve">Lighting S-05 Cust Owned-Variable            </t>
  </si>
  <si>
    <t xml:space="preserve">Lighting S-06 Decorative-Fixed               </t>
  </si>
  <si>
    <t xml:space="preserve">Lighting S-06 Decorative-Variable            </t>
  </si>
  <si>
    <t xml:space="preserve">Lighting S-06 T&amp;D Decorative                 </t>
  </si>
  <si>
    <t xml:space="preserve">ESCO Generic - Electric                      </t>
  </si>
  <si>
    <t xml:space="preserve">Elec T-06 Comm Lmtd All Elec-Std Ofr(Clsd)   </t>
  </si>
  <si>
    <t xml:space="preserve">Elec T-06 Comm Lmtd All Elec-Std Ofr 2(Clsd) </t>
  </si>
  <si>
    <t>Elec T-06 Comm Lmtd All Elec-Std Ofr 11(Clsd)</t>
  </si>
  <si>
    <t>Elec T-06 Comm Lmtd All Elec-Std Ofr 12(Clsd)</t>
  </si>
  <si>
    <t xml:space="preserve">Elec T-06 Comm Lmtd All Elec-Lst Rsrt(Clsd)  </t>
  </si>
  <si>
    <t xml:space="preserve">Elec T-06 T&amp;D Comm Lmtd All Elec(Clsd)       </t>
  </si>
  <si>
    <t xml:space="preserve">Elec T-06 T&amp;D Resi Lmtd All Elec(Clsd)       </t>
  </si>
  <si>
    <t xml:space="preserve">Elec T-06 Resi Lmtd All Elec-Std Ofr(Clsd)   </t>
  </si>
  <si>
    <t xml:space="preserve">Elec T-06 Resi Lmtd All Elec-Std Ofr 2(Clsd) </t>
  </si>
  <si>
    <t>Elec T-06 Resi Lmtd All Elec-Std Ofr 11(Clsd)</t>
  </si>
  <si>
    <t>Elec T-06 Resi Lmtd All Elec-Std Ofr 12(Clsd)</t>
  </si>
  <si>
    <t xml:space="preserve">Elec T-06 Resi Lmtd All Elec-Lst Rsrt(Clsd)  </t>
  </si>
  <si>
    <t xml:space="preserve">Elec X01 Elec Propulsion-Std Ofr             </t>
  </si>
  <si>
    <t xml:space="preserve">Elec X01 Elec Propulsion-Std Ofr 2           </t>
  </si>
  <si>
    <t xml:space="preserve">Elec X01 Elec Propulsion-Std Ofr 11          </t>
  </si>
  <si>
    <t xml:space="preserve">Elec X01 Elec Propulsion-Std Ofr 12          </t>
  </si>
  <si>
    <t xml:space="preserve">Elec X01 Elec Propulsion-Last Resort         </t>
  </si>
  <si>
    <t xml:space="preserve">Elec X01 T&amp;D Elec Propulsion                 </t>
  </si>
  <si>
    <t xml:space="preserve">Gas Company Use                              </t>
  </si>
  <si>
    <t xml:space="preserve">Elec G3Z Company Use-Std Ofr                 </t>
  </si>
  <si>
    <t xml:space="preserve">Elec G3Z Company Use-Std Ofr 2               </t>
  </si>
  <si>
    <t xml:space="preserve">Elec C0Z Company Use-Std Ofr                 </t>
  </si>
  <si>
    <t xml:space="preserve">Elec C0Z Company Use-Std Ofr 2               </t>
  </si>
  <si>
    <t xml:space="preserve">Elec C0Z Company Use-Std Ofr 11              </t>
  </si>
  <si>
    <t xml:space="preserve">Elec C0Z Company Use-Std Ofr 12              </t>
  </si>
  <si>
    <t xml:space="preserve">Elec G0Z Company Use-Std Ofr                 </t>
  </si>
  <si>
    <t xml:space="preserve">Elec G0Z Company Use-Std Ofr 2               </t>
  </si>
  <si>
    <t xml:space="preserve">Elec G0Z Company Use-Std Ofr 11              </t>
  </si>
  <si>
    <t xml:space="preserve">Elec G0Z Company Use-Std Ofr 12              </t>
  </si>
  <si>
    <t xml:space="preserve">Lighting S1Z Company Use-Std Ofr             </t>
  </si>
  <si>
    <t xml:space="preserve">Lighting S1Z Company Use-Std Ofr 2           </t>
  </si>
  <si>
    <t xml:space="preserve">Lighting S1Z Company Use-Std Ofr 11          </t>
  </si>
  <si>
    <t xml:space="preserve">Lighting S1Z Company Use-Std Ofr 12          </t>
  </si>
  <si>
    <t>3 - Small C&amp;I</t>
  </si>
  <si>
    <t>4 - Medium C&amp;I</t>
  </si>
  <si>
    <t>5 - Large C&amp;I</t>
  </si>
  <si>
    <t>1 - Residential</t>
  </si>
  <si>
    <t>2 - Low Income Residential</t>
  </si>
  <si>
    <t>6 - OTHER</t>
  </si>
  <si>
    <t>E1-Residential</t>
  </si>
  <si>
    <t>E2-Low Income Residential</t>
  </si>
  <si>
    <t>E3-Small C&amp;I</t>
  </si>
  <si>
    <t>E4-Medium C&amp;I</t>
  </si>
  <si>
    <t>E5-Large C&amp;I</t>
  </si>
  <si>
    <t>E6-OTHER</t>
  </si>
  <si>
    <t>G1-Residential</t>
  </si>
  <si>
    <t>G2-Low Income Residential</t>
  </si>
  <si>
    <t>G3-Small C&amp;I</t>
  </si>
  <si>
    <t>G4-Medium C&amp;I</t>
  </si>
  <si>
    <t>G5-Large C&amp;I</t>
  </si>
  <si>
    <t>G6-OTHER</t>
  </si>
  <si>
    <t>COMMODITY</t>
  </si>
  <si>
    <t>E</t>
  </si>
  <si>
    <t>G</t>
  </si>
  <si>
    <t>Collection Effectiveness</t>
  </si>
  <si>
    <t>Current A/R</t>
  </si>
  <si>
    <t>LINE 20</t>
  </si>
  <si>
    <t>NARRAGANSETT ELECTRIC</t>
  </si>
  <si>
    <t>A60     - Elec A-60 Resi Low Income-Std Ofr</t>
  </si>
  <si>
    <t>A60</t>
  </si>
  <si>
    <t>ELEC A-60</t>
  </si>
  <si>
    <t>C06     - Elec C-06 Small C&amp;I-Std Ofr</t>
  </si>
  <si>
    <t>C06</t>
  </si>
  <si>
    <t>ELEC C-06</t>
  </si>
  <si>
    <t>C06     - Elec C-06 Small C&amp;I-Std Ofr Variable</t>
  </si>
  <si>
    <t>C06     - Elec C-06 T&amp;D Small C&amp;I</t>
  </si>
  <si>
    <t>S14     - Lighting S-14 Co Owned St Lighting-Std Ofr</t>
  </si>
  <si>
    <t>S14</t>
  </si>
  <si>
    <t>LIGHTING S-14</t>
  </si>
  <si>
    <t>G02     - Elec G-02 Large C&amp;I-Std Ofr</t>
  </si>
  <si>
    <t>G02</t>
  </si>
  <si>
    <t>ELEC G-02</t>
  </si>
  <si>
    <t>G02     - Elec G-02 Large C&amp;I-Std Ofr Fixed</t>
  </si>
  <si>
    <t>G02     - Elec G-02 T&amp;D Large C&amp;I</t>
  </si>
  <si>
    <t>G3F-G   - Elec G-32 200 kW Dem PK/OP-Std Ofr</t>
  </si>
  <si>
    <t>G32</t>
  </si>
  <si>
    <t>ELEC G-32</t>
  </si>
  <si>
    <t>S10     - Lighting S-10 Private Lightg-Std Ofr Variable</t>
  </si>
  <si>
    <t>S10</t>
  </si>
  <si>
    <t>LIGHTING S-10</t>
  </si>
  <si>
    <t>X01     - Elec X01 T&amp;D Elec Propulsion</t>
  </si>
  <si>
    <t>X01</t>
  </si>
  <si>
    <t>ELEC X01</t>
  </si>
  <si>
    <t>S10     - Lighting S-10 T&amp;D Private Lighting(Clsd)</t>
  </si>
  <si>
    <t>G32     - Elec G-32 200 kW Dem PK/SH/OP-Std Ofr</t>
  </si>
  <si>
    <t>G32     - Elec G-32 T&amp;D 200 kW Dem PK/SH/OP</t>
  </si>
  <si>
    <t>A16     - Elec A-16 Residential-Std Ofr</t>
  </si>
  <si>
    <t>A16</t>
  </si>
  <si>
    <t>ELEC A-16</t>
  </si>
  <si>
    <t>G3F-G   - Elec G-32 T&amp;D 200 kW Dem PK/OP</t>
  </si>
  <si>
    <t>A16     - Elec A-16 T&amp;D Residential</t>
  </si>
  <si>
    <t>A60     - Elec A-60 T&amp;D Resi Low Income</t>
  </si>
  <si>
    <t>S5F     - Lighting S-05 Cust Owned-Fixed</t>
  </si>
  <si>
    <t>S6A     - Lighting S-06 Decorative-Variable</t>
  </si>
  <si>
    <t>C08     - Elec C-06 T&amp;D Sm C&amp;I Unmetered</t>
  </si>
  <si>
    <t>C08</t>
  </si>
  <si>
    <t>ELEC C-06 UNMETERED</t>
  </si>
  <si>
    <t>B32     - Elec B-32 T&amp;D C&amp;I 200 kW Back Up Svc</t>
  </si>
  <si>
    <t>B32</t>
  </si>
  <si>
    <t>ELEC B-32</t>
  </si>
  <si>
    <t>C08     - Elec C-06 Sm C&amp;I Unmetered-Std Ofr</t>
  </si>
  <si>
    <t>M1A     - Elec M-1 Opt A Station Pwr Delivery Svc</t>
  </si>
  <si>
    <t>M1A</t>
  </si>
  <si>
    <t>M-1 Opt A</t>
  </si>
  <si>
    <t>S10     - Lighting S-10 Private Lightg-Std Ofr(Clsd)</t>
  </si>
  <si>
    <t>S6A     - Lighting S-06 T&amp;D Decorative</t>
  </si>
  <si>
    <t>S14     - Lighting S-14 Co Lighting-Std Ofr Variable</t>
  </si>
  <si>
    <t>S14     - Lighting S-14 T&amp;D Co Owned St Lighting</t>
  </si>
  <si>
    <t>M1B     - Elec M-1 Opt B Station Pwr Delivery Svc</t>
  </si>
  <si>
    <t>M1B</t>
  </si>
  <si>
    <t>M-1 Opt B</t>
  </si>
  <si>
    <t>S5T     - Lighting S-05 T&amp;D Cust Owned</t>
  </si>
  <si>
    <t>S5V     - Lighting S-05 Cust Owned-Variable</t>
  </si>
  <si>
    <t>C08     - Elec C-06 Sm C&amp;I Unmetered-Std Ofr Variable</t>
  </si>
  <si>
    <t>B32     - Elec B-32 C&amp;I 200 kW Back Up Svc-Std Ofr</t>
  </si>
  <si>
    <t>2231    - Gas 2231 C&amp;I Medium TSS</t>
  </si>
  <si>
    <t>58ENLL  - Gas 58ENLL Default C&amp;I Large Low Load</t>
  </si>
  <si>
    <t>58LL</t>
  </si>
  <si>
    <t>GAS/T DEFAULT SERVICE</t>
  </si>
  <si>
    <t>24EN    - Gas 24EN C&amp;I Extra Large High Load FT1</t>
  </si>
  <si>
    <t>24EN</t>
  </si>
  <si>
    <t>GAS/T FIRM INDUSTRIAL</t>
  </si>
  <si>
    <t>2496    - Gas 2496 C&amp;I Extra Large High Load</t>
  </si>
  <si>
    <t>1301    - Gas 1301 Res Low Inc Heat</t>
  </si>
  <si>
    <t>14EN    - Gas 14EN Non-Firm Sales Extra Large Low</t>
  </si>
  <si>
    <t>14EN</t>
  </si>
  <si>
    <t>33EN    - Gas 33EN C&amp;I Large Low Load FT1</t>
  </si>
  <si>
    <t>33EN</t>
  </si>
  <si>
    <t>GAS/T FIRM COMMERCIAL</t>
  </si>
  <si>
    <t>S350    - Gas S350 Dominion Virginia Power</t>
  </si>
  <si>
    <t>S350</t>
  </si>
  <si>
    <t>2121    - Gas 2121 C&amp;I Small FT2</t>
  </si>
  <si>
    <t>2131    - Gas 2131 C&amp;I Small TSS</t>
  </si>
  <si>
    <t>22EN    - Gas 22EN C&amp;I Medium FT1</t>
  </si>
  <si>
    <t>22EN</t>
  </si>
  <si>
    <t>2331    - Gas 2331 C&amp;I Large High Load TSS</t>
  </si>
  <si>
    <t>2367    - Gas 2367 C&amp;I Large High Load</t>
  </si>
  <si>
    <t>2421    - Gas 2421 C&amp;I Extra Large High Load FT2</t>
  </si>
  <si>
    <t>34EN    - Gas 34EN C&amp;I Extra Large Low Load FT1</t>
  </si>
  <si>
    <t>34EN</t>
  </si>
  <si>
    <t>2221    - Gas 2221 C&amp;I Medium FT2</t>
  </si>
  <si>
    <t>2237    - Gas 2237 C&amp;I Medium</t>
  </si>
  <si>
    <t>3421    - Gas 3421 C&amp;I Extra Large Low Load FT2</t>
  </si>
  <si>
    <t>2107    - Gas 2107 C&amp;I Small</t>
  </si>
  <si>
    <t>02EN    - Gas 02EN Marketer Charges FT2</t>
  </si>
  <si>
    <t>02EN</t>
  </si>
  <si>
    <t>GAS/T MARKETER TRAN 2</t>
  </si>
  <si>
    <t>1247    - Gas 1247 Res Heat</t>
  </si>
  <si>
    <t>3496    - Gas 3496 C&amp;I Extra Large Low Load</t>
  </si>
  <si>
    <t>1101    - Gas 1101 Res Low Inc Non Heat</t>
  </si>
  <si>
    <t>3321    - Gas 3321 C&amp;I Large Low Load FT2</t>
  </si>
  <si>
    <t>01EN    - Gas 01EN Marketer Charges FT1</t>
  </si>
  <si>
    <t>01EN</t>
  </si>
  <si>
    <t>GAS/T MARKETER TRAN 1</t>
  </si>
  <si>
    <t>3367    - Gas 3367 C&amp;I Large Low Load</t>
  </si>
  <si>
    <t>2431    - Gas 2431 C&amp;I Extra Large High Load TSS</t>
  </si>
  <si>
    <t>23EN    - Gas 23EN C&amp;I Large High Load FT1</t>
  </si>
  <si>
    <t>23EN</t>
  </si>
  <si>
    <t>8011    - Gas 8011 Gas Lamps</t>
  </si>
  <si>
    <t>74EN    - Gas 74EN Non-Firm Trans Extra Large Low</t>
  </si>
  <si>
    <t>74EN</t>
  </si>
  <si>
    <t>GAS/T C&amp;I NON FIRM</t>
  </si>
  <si>
    <t>1012    - Gas 1012 Res Non Heat</t>
  </si>
  <si>
    <t>17EN    - Gas 17EN Non-Firm Sales Extra Large High</t>
  </si>
  <si>
    <t>17EN</t>
  </si>
  <si>
    <t>2321    - Gas 2321 C&amp;I Large High Load FT2</t>
  </si>
  <si>
    <t>58ENXLH - Gas 58ENXLH Default C&amp;I Extra Large High Load</t>
  </si>
  <si>
    <t>58XH</t>
  </si>
  <si>
    <t>77EN    - Gas 77EN Non-Firm Trans Extra Large High</t>
  </si>
  <si>
    <t>77EN</t>
  </si>
  <si>
    <t>3331    - Gas 3331 C&amp;I Large Low Load TSS</t>
  </si>
  <si>
    <t>58ENLH  - Gas 58ENLH  Default C&amp;I Large High Load</t>
  </si>
  <si>
    <t>58HL</t>
  </si>
  <si>
    <t>C06     - Elec C-06 Small C&amp;I-Std Ofr Fixed</t>
  </si>
  <si>
    <t>1012</t>
  </si>
  <si>
    <t>G1 - Residential</t>
  </si>
  <si>
    <t>G2 - Low Income Residential</t>
  </si>
  <si>
    <t>G3 - Small C&amp;I</t>
  </si>
  <si>
    <t>G4 - Medium C&amp;I</t>
  </si>
  <si>
    <t>G6 - OTHER</t>
  </si>
  <si>
    <t>G5 - Large C&amp;I</t>
  </si>
  <si>
    <t>E1 - Residential</t>
  </si>
  <si>
    <t>E2 - Low Income Residential</t>
  </si>
  <si>
    <t>E5 - Large C&amp;I</t>
  </si>
  <si>
    <t>E3 - Small C&amp;I</t>
  </si>
  <si>
    <t>E4 - Medium C&amp;I</t>
  </si>
  <si>
    <t>E6 - OTHER</t>
  </si>
  <si>
    <t>(All)</t>
  </si>
  <si>
    <t>ZZZ</t>
  </si>
  <si>
    <t>T-RES</t>
  </si>
  <si>
    <t>T-C&amp;I</t>
  </si>
  <si>
    <t>SC1</t>
  </si>
  <si>
    <t>R02</t>
  </si>
  <si>
    <t>G62</t>
  </si>
  <si>
    <t>E40</t>
  </si>
  <si>
    <t>E30</t>
  </si>
  <si>
    <t>B62</t>
  </si>
  <si>
    <t>52EN</t>
  </si>
  <si>
    <t>50EN</t>
  </si>
  <si>
    <t>08EN</t>
  </si>
  <si>
    <t>05EN</t>
  </si>
  <si>
    <t>???</t>
  </si>
  <si>
    <t>71EN</t>
  </si>
  <si>
    <t>58ENXLL</t>
  </si>
  <si>
    <t>58ENXLH</t>
  </si>
  <si>
    <t>58ENLL</t>
  </si>
  <si>
    <t>58ENLH</t>
  </si>
  <si>
    <t>55EN</t>
  </si>
  <si>
    <t>11EN</t>
  </si>
  <si>
    <t>Narragansett Electric Company (Electric Business)</t>
  </si>
  <si>
    <t>2019 / 2020 Variance (Percent Change)</t>
  </si>
  <si>
    <t>2019 / 2020 Variance (Amount Change)</t>
  </si>
  <si>
    <t>\\NYHCBDRS03\Shared\Credit and Collections\Reporting\FY21\Revenue by Month (All Co's)\NARR Revenue Downloads</t>
  </si>
  <si>
    <t>LINE 10</t>
  </si>
  <si>
    <t>Tab:</t>
  </si>
  <si>
    <t>COMBINED</t>
  </si>
  <si>
    <t>ELECTRIC</t>
  </si>
  <si>
    <t>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</si>
</sst>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164" formatCode="mmm\.\ d\,\ yy"/>
    <numFmt numFmtId="165" formatCode="mmm\-yyyy"/>
    <numFmt numFmtId="166" formatCode="0.0%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i/>
      <sz val="11"/>
      <color indexed="8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6"/>
      <name val="Calibri"/>
      <family val="2"/>
      <scheme val="minor"/>
    </font>
    <font>
      <b/>
      <sz val="1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thick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thick">
        <color indexed="64"/>
      </right>
      <top style="medium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ck">
        <color indexed="64"/>
      </right>
      <top style="dotted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thick">
        <color indexed="64"/>
      </left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 style="thick">
        <color indexed="64"/>
      </left>
      <right style="thick">
        <color indexed="64"/>
      </right>
      <top/>
      <bottom style="dotted">
        <color indexed="64"/>
      </bottom>
      <diagonal/>
    </border>
    <border>
      <left style="thick">
        <color indexed="64"/>
      </left>
      <right style="dotted">
        <color indexed="64"/>
      </right>
      <top/>
      <bottom style="dotted">
        <color indexed="64"/>
      </bottom>
      <diagonal/>
    </border>
    <border>
      <left style="thick">
        <color indexed="64"/>
      </left>
      <right style="dotted">
        <color indexed="64"/>
      </right>
      <top/>
      <bottom style="thick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thick">
        <color indexed="64"/>
      </bottom>
      <diagonal/>
    </border>
    <border>
      <left/>
      <right style="dotted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 style="thick">
        <color indexed="64"/>
      </right>
      <top/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medium">
        <color indexed="64"/>
      </bottom>
      <diagonal/>
    </border>
    <border>
      <left style="thick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thick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dashed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ck">
        <color auto="1"/>
      </top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0" fillId="0" borderId="0" applyNumberFormat="0" applyFill="0" applyBorder="0" applyAlignment="0" applyProtection="0"/>
  </cellStyleXfs>
  <cellXfs count="284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14" fontId="3" fillId="0" borderId="0" xfId="0" applyNumberFormat="1" applyFont="1" applyBorder="1" applyAlignment="1" applyProtection="1">
      <alignment horizontal="left"/>
      <protection locked="0"/>
    </xf>
    <xf numFmtId="0" fontId="5" fillId="0" borderId="0" xfId="0" applyFont="1" applyAlignment="1">
      <alignment horizontal="right"/>
    </xf>
    <xf numFmtId="164" fontId="4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/>
    <xf numFmtId="0" fontId="4" fillId="0" borderId="0" xfId="0" applyFont="1" applyAlignment="1"/>
    <xf numFmtId="0" fontId="4" fillId="0" borderId="0" xfId="0" applyFont="1" applyAlignment="1">
      <alignment vertical="center"/>
    </xf>
    <xf numFmtId="0" fontId="4" fillId="0" borderId="0" xfId="0" applyFont="1"/>
    <xf numFmtId="0" fontId="6" fillId="0" borderId="0" xfId="0" applyFont="1" applyFill="1" applyAlignment="1">
      <alignment horizontal="left" vertical="top"/>
    </xf>
    <xf numFmtId="0" fontId="4" fillId="0" borderId="0" xfId="0" applyFont="1" applyAlignment="1">
      <alignment wrapText="1"/>
    </xf>
    <xf numFmtId="0" fontId="2" fillId="0" borderId="5" xfId="0" applyFont="1" applyBorder="1" applyAlignment="1">
      <alignment horizontal="left"/>
    </xf>
    <xf numFmtId="0" fontId="5" fillId="0" borderId="9" xfId="0" applyFont="1" applyBorder="1" applyAlignment="1" applyProtection="1">
      <alignment horizontal="centerContinuous"/>
    </xf>
    <xf numFmtId="0" fontId="5" fillId="0" borderId="10" xfId="0" applyFont="1" applyBorder="1" applyAlignment="1" applyProtection="1">
      <alignment horizontal="centerContinuous"/>
    </xf>
    <xf numFmtId="0" fontId="5" fillId="0" borderId="11" xfId="0" applyFont="1" applyBorder="1" applyAlignment="1" applyProtection="1">
      <alignment horizontal="centerContinuous"/>
    </xf>
    <xf numFmtId="0" fontId="5" fillId="0" borderId="14" xfId="0" applyFont="1" applyBorder="1" applyAlignment="1" applyProtection="1">
      <alignment horizontal="centerContinuous"/>
    </xf>
    <xf numFmtId="0" fontId="5" fillId="0" borderId="23" xfId="0" applyFont="1" applyBorder="1" applyAlignment="1" applyProtection="1">
      <alignment horizontal="centerContinuous"/>
    </xf>
    <xf numFmtId="0" fontId="5" fillId="0" borderId="6" xfId="0" applyFont="1" applyBorder="1"/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4" fillId="0" borderId="0" xfId="0" applyFont="1" applyFill="1" applyBorder="1"/>
    <xf numFmtId="0" fontId="2" fillId="0" borderId="0" xfId="0" applyFont="1" applyFill="1" applyBorder="1"/>
    <xf numFmtId="0" fontId="0" fillId="2" borderId="2" xfId="0" applyFont="1" applyFill="1" applyBorder="1"/>
    <xf numFmtId="0" fontId="0" fillId="2" borderId="3" xfId="0" applyFont="1" applyFill="1" applyBorder="1"/>
    <xf numFmtId="14" fontId="7" fillId="0" borderId="7" xfId="0" applyNumberFormat="1" applyFont="1" applyBorder="1" applyAlignment="1" applyProtection="1">
      <alignment horizontal="center" vertical="center"/>
      <protection locked="0"/>
    </xf>
    <xf numFmtId="38" fontId="4" fillId="0" borderId="22" xfId="0" applyNumberFormat="1" applyFont="1" applyBorder="1"/>
    <xf numFmtId="6" fontId="4" fillId="0" borderId="22" xfId="0" applyNumberFormat="1" applyFont="1" applyBorder="1"/>
    <xf numFmtId="6" fontId="2" fillId="0" borderId="46" xfId="0" applyNumberFormat="1" applyFont="1" applyBorder="1"/>
    <xf numFmtId="6" fontId="2" fillId="0" borderId="41" xfId="0" applyNumberFormat="1" applyFont="1" applyBorder="1"/>
    <xf numFmtId="6" fontId="0" fillId="0" borderId="0" xfId="0" applyNumberFormat="1" applyFont="1"/>
    <xf numFmtId="6" fontId="4" fillId="0" borderId="41" xfId="0" applyNumberFormat="1" applyFont="1" applyBorder="1" applyAlignment="1">
      <alignment horizontal="left" indent="2"/>
    </xf>
    <xf numFmtId="6" fontId="4" fillId="0" borderId="20" xfId="0" applyNumberFormat="1" applyFont="1" applyBorder="1"/>
    <xf numFmtId="6" fontId="4" fillId="0" borderId="13" xfId="0" applyNumberFormat="1" applyFont="1" applyBorder="1"/>
    <xf numFmtId="6" fontId="4" fillId="0" borderId="21" xfId="0" applyNumberFormat="1" applyFont="1" applyBorder="1"/>
    <xf numFmtId="6" fontId="4" fillId="0" borderId="17" xfId="0" applyNumberFormat="1" applyFont="1" applyBorder="1"/>
    <xf numFmtId="6" fontId="0" fillId="0" borderId="21" xfId="0" applyNumberFormat="1" applyFont="1" applyBorder="1"/>
    <xf numFmtId="6" fontId="2" fillId="0" borderId="17" xfId="0" applyNumberFormat="1" applyFont="1" applyBorder="1"/>
    <xf numFmtId="6" fontId="2" fillId="0" borderId="27" xfId="0" applyNumberFormat="1" applyFont="1" applyBorder="1"/>
    <xf numFmtId="6" fontId="4" fillId="3" borderId="20" xfId="0" applyNumberFormat="1" applyFont="1" applyFill="1" applyBorder="1"/>
    <xf numFmtId="6" fontId="4" fillId="3" borderId="13" xfId="0" applyNumberFormat="1" applyFont="1" applyFill="1" applyBorder="1"/>
    <xf numFmtId="6" fontId="4" fillId="3" borderId="21" xfId="0" applyNumberFormat="1" applyFont="1" applyFill="1" applyBorder="1"/>
    <xf numFmtId="6" fontId="4" fillId="3" borderId="17" xfId="0" applyNumberFormat="1" applyFont="1" applyFill="1" applyBorder="1"/>
    <xf numFmtId="6" fontId="4" fillId="3" borderId="13" xfId="0" applyNumberFormat="1" applyFont="1" applyFill="1" applyBorder="1" applyAlignment="1">
      <alignment wrapText="1"/>
    </xf>
    <xf numFmtId="6" fontId="0" fillId="3" borderId="13" xfId="0" applyNumberFormat="1" applyFont="1" applyFill="1" applyBorder="1"/>
    <xf numFmtId="6" fontId="0" fillId="3" borderId="21" xfId="0" applyNumberFormat="1" applyFont="1" applyFill="1" applyBorder="1"/>
    <xf numFmtId="6" fontId="4" fillId="0" borderId="43" xfId="0" applyNumberFormat="1" applyFont="1" applyBorder="1" applyAlignment="1">
      <alignment horizontal="left" indent="2"/>
    </xf>
    <xf numFmtId="38" fontId="2" fillId="0" borderId="25" xfId="0" applyNumberFormat="1" applyFont="1" applyBorder="1"/>
    <xf numFmtId="38" fontId="4" fillId="3" borderId="31" xfId="0" applyNumberFormat="1" applyFont="1" applyFill="1" applyBorder="1"/>
    <xf numFmtId="38" fontId="4" fillId="3" borderId="12" xfId="0" applyNumberFormat="1" applyFont="1" applyFill="1" applyBorder="1"/>
    <xf numFmtId="38" fontId="4" fillId="3" borderId="26" xfId="0" applyNumberFormat="1" applyFont="1" applyFill="1" applyBorder="1"/>
    <xf numFmtId="38" fontId="4" fillId="3" borderId="16" xfId="0" applyNumberFormat="1" applyFont="1" applyFill="1" applyBorder="1"/>
    <xf numFmtId="38" fontId="4" fillId="3" borderId="12" xfId="0" applyNumberFormat="1" applyFont="1" applyFill="1" applyBorder="1" applyAlignment="1">
      <alignment wrapText="1"/>
    </xf>
    <xf numFmtId="38" fontId="0" fillId="3" borderId="12" xfId="0" applyNumberFormat="1" applyFont="1" applyFill="1" applyBorder="1"/>
    <xf numFmtId="38" fontId="0" fillId="3" borderId="26" xfId="0" applyNumberFormat="1" applyFont="1" applyFill="1" applyBorder="1"/>
    <xf numFmtId="38" fontId="0" fillId="0" borderId="0" xfId="0" applyNumberFormat="1" applyFont="1"/>
    <xf numFmtId="38" fontId="4" fillId="0" borderId="41" xfId="0" applyNumberFormat="1" applyFont="1" applyBorder="1" applyAlignment="1">
      <alignment horizontal="left" indent="2"/>
    </xf>
    <xf numFmtId="38" fontId="4" fillId="0" borderId="36" xfId="0" applyNumberFormat="1" applyFont="1" applyBorder="1"/>
    <xf numFmtId="38" fontId="4" fillId="0" borderId="38" xfId="0" applyNumberFormat="1" applyFont="1" applyBorder="1"/>
    <xf numFmtId="38" fontId="4" fillId="0" borderId="42" xfId="0" applyNumberFormat="1" applyFont="1" applyBorder="1"/>
    <xf numFmtId="38" fontId="4" fillId="0" borderId="33" xfId="0" applyNumberFormat="1" applyFont="1" applyBorder="1"/>
    <xf numFmtId="38" fontId="4" fillId="0" borderId="38" xfId="0" applyNumberFormat="1" applyFont="1" applyBorder="1" applyAlignment="1">
      <alignment wrapText="1"/>
    </xf>
    <xf numFmtId="38" fontId="0" fillId="0" borderId="38" xfId="0" applyNumberFormat="1" applyFont="1" applyBorder="1"/>
    <xf numFmtId="38" fontId="0" fillId="0" borderId="42" xfId="0" applyNumberFormat="1" applyFont="1" applyBorder="1"/>
    <xf numFmtId="38" fontId="4" fillId="0" borderId="43" xfId="0" applyNumberFormat="1" applyFont="1" applyBorder="1" applyAlignment="1">
      <alignment horizontal="left" indent="2"/>
    </xf>
    <xf numFmtId="38" fontId="2" fillId="0" borderId="44" xfId="0" applyNumberFormat="1" applyFont="1" applyBorder="1"/>
    <xf numFmtId="38" fontId="2" fillId="0" borderId="45" xfId="0" applyNumberFormat="1" applyFont="1" applyBorder="1"/>
    <xf numFmtId="38" fontId="2" fillId="0" borderId="47" xfId="0" applyNumberFormat="1" applyFont="1" applyBorder="1"/>
    <xf numFmtId="38" fontId="2" fillId="0" borderId="46" xfId="0" applyNumberFormat="1" applyFont="1" applyBorder="1"/>
    <xf numFmtId="38" fontId="2" fillId="0" borderId="45" xfId="0" applyNumberFormat="1" applyFont="1" applyBorder="1" applyAlignment="1">
      <alignment wrapText="1"/>
    </xf>
    <xf numFmtId="38" fontId="1" fillId="0" borderId="45" xfId="0" applyNumberFormat="1" applyFont="1" applyBorder="1"/>
    <xf numFmtId="38" fontId="1" fillId="0" borderId="47" xfId="0" applyNumberFormat="1" applyFont="1" applyBorder="1"/>
    <xf numFmtId="38" fontId="1" fillId="0" borderId="0" xfId="0" applyNumberFormat="1" applyFont="1"/>
    <xf numFmtId="38" fontId="2" fillId="0" borderId="41" xfId="0" applyNumberFormat="1" applyFont="1" applyBorder="1"/>
    <xf numFmtId="38" fontId="4" fillId="3" borderId="36" xfId="0" applyNumberFormat="1" applyFont="1" applyFill="1" applyBorder="1"/>
    <xf numFmtId="38" fontId="4" fillId="3" borderId="38" xfId="0" applyNumberFormat="1" applyFont="1" applyFill="1" applyBorder="1"/>
    <xf numFmtId="38" fontId="4" fillId="3" borderId="42" xfId="0" applyNumberFormat="1" applyFont="1" applyFill="1" applyBorder="1"/>
    <xf numFmtId="38" fontId="4" fillId="3" borderId="33" xfId="0" applyNumberFormat="1" applyFont="1" applyFill="1" applyBorder="1"/>
    <xf numFmtId="38" fontId="4" fillId="3" borderId="38" xfId="0" applyNumberFormat="1" applyFont="1" applyFill="1" applyBorder="1" applyAlignment="1">
      <alignment wrapText="1"/>
    </xf>
    <xf numFmtId="38" fontId="0" fillId="3" borderId="38" xfId="0" applyNumberFormat="1" applyFont="1" applyFill="1" applyBorder="1"/>
    <xf numFmtId="38" fontId="0" fillId="3" borderId="42" xfId="0" applyNumberFormat="1" applyFont="1" applyFill="1" applyBorder="1"/>
    <xf numFmtId="38" fontId="4" fillId="0" borderId="20" xfId="0" applyNumberFormat="1" applyFont="1" applyBorder="1"/>
    <xf numFmtId="38" fontId="4" fillId="0" borderId="13" xfId="0" applyNumberFormat="1" applyFont="1" applyBorder="1"/>
    <xf numFmtId="38" fontId="4" fillId="0" borderId="21" xfId="0" applyNumberFormat="1" applyFont="1" applyBorder="1"/>
    <xf numFmtId="38" fontId="4" fillId="0" borderId="17" xfId="0" applyNumberFormat="1" applyFont="1" applyBorder="1"/>
    <xf numFmtId="38" fontId="0" fillId="0" borderId="21" xfId="0" applyNumberFormat="1" applyFont="1" applyBorder="1"/>
    <xf numFmtId="38" fontId="2" fillId="0" borderId="17" xfId="0" applyNumberFormat="1" applyFont="1" applyBorder="1"/>
    <xf numFmtId="38" fontId="2" fillId="0" borderId="27" xfId="0" applyNumberFormat="1" applyFont="1" applyBorder="1"/>
    <xf numFmtId="38" fontId="4" fillId="3" borderId="20" xfId="0" applyNumberFormat="1" applyFont="1" applyFill="1" applyBorder="1"/>
    <xf numFmtId="38" fontId="4" fillId="3" borderId="13" xfId="0" applyNumberFormat="1" applyFont="1" applyFill="1" applyBorder="1"/>
    <xf numFmtId="38" fontId="4" fillId="3" borderId="21" xfId="0" applyNumberFormat="1" applyFont="1" applyFill="1" applyBorder="1"/>
    <xf numFmtId="38" fontId="4" fillId="3" borderId="17" xfId="0" applyNumberFormat="1" applyFont="1" applyFill="1" applyBorder="1"/>
    <xf numFmtId="38" fontId="4" fillId="3" borderId="13" xfId="0" applyNumberFormat="1" applyFont="1" applyFill="1" applyBorder="1" applyAlignment="1">
      <alignment wrapText="1"/>
    </xf>
    <xf numFmtId="38" fontId="0" fillId="3" borderId="13" xfId="0" applyNumberFormat="1" applyFont="1" applyFill="1" applyBorder="1"/>
    <xf numFmtId="38" fontId="0" fillId="3" borderId="21" xfId="0" applyNumberFormat="1" applyFont="1" applyFill="1" applyBorder="1"/>
    <xf numFmtId="6" fontId="4" fillId="3" borderId="36" xfId="0" applyNumberFormat="1" applyFont="1" applyFill="1" applyBorder="1"/>
    <xf numFmtId="6" fontId="4" fillId="3" borderId="38" xfId="0" applyNumberFormat="1" applyFont="1" applyFill="1" applyBorder="1"/>
    <xf numFmtId="6" fontId="4" fillId="3" borderId="42" xfId="0" applyNumberFormat="1" applyFont="1" applyFill="1" applyBorder="1"/>
    <xf numFmtId="6" fontId="4" fillId="3" borderId="33" xfId="0" applyNumberFormat="1" applyFont="1" applyFill="1" applyBorder="1"/>
    <xf numFmtId="6" fontId="4" fillId="3" borderId="38" xfId="0" applyNumberFormat="1" applyFont="1" applyFill="1" applyBorder="1" applyAlignment="1">
      <alignment wrapText="1"/>
    </xf>
    <xf numFmtId="6" fontId="0" fillId="3" borderId="38" xfId="0" applyNumberFormat="1" applyFont="1" applyFill="1" applyBorder="1"/>
    <xf numFmtId="6" fontId="0" fillId="3" borderId="42" xfId="0" applyNumberFormat="1" applyFont="1" applyFill="1" applyBorder="1"/>
    <xf numFmtId="6" fontId="4" fillId="0" borderId="32" xfId="0" applyNumberFormat="1" applyFont="1" applyBorder="1"/>
    <xf numFmtId="6" fontId="4" fillId="0" borderId="19" xfId="0" applyNumberFormat="1" applyFont="1" applyBorder="1"/>
    <xf numFmtId="6" fontId="4" fillId="0" borderId="28" xfId="0" applyNumberFormat="1" applyFont="1" applyBorder="1"/>
    <xf numFmtId="6" fontId="4" fillId="0" borderId="19" xfId="0" applyNumberFormat="1" applyFont="1" applyBorder="1" applyAlignment="1">
      <alignment wrapText="1"/>
    </xf>
    <xf numFmtId="6" fontId="0" fillId="0" borderId="19" xfId="0" applyNumberFormat="1" applyFont="1" applyBorder="1"/>
    <xf numFmtId="6" fontId="0" fillId="0" borderId="28" xfId="0" applyNumberFormat="1" applyFont="1" applyBorder="1"/>
    <xf numFmtId="6" fontId="2" fillId="0" borderId="35" xfId="0" applyNumberFormat="1" applyFont="1" applyBorder="1"/>
    <xf numFmtId="38" fontId="4" fillId="0" borderId="32" xfId="0" applyNumberFormat="1" applyFont="1" applyBorder="1"/>
    <xf numFmtId="38" fontId="4" fillId="0" borderId="19" xfId="0" applyNumberFormat="1" applyFont="1" applyBorder="1"/>
    <xf numFmtId="38" fontId="4" fillId="0" borderId="28" xfId="0" applyNumberFormat="1" applyFont="1" applyBorder="1"/>
    <xf numFmtId="38" fontId="0" fillId="0" borderId="28" xfId="0" applyNumberFormat="1" applyFont="1" applyBorder="1"/>
    <xf numFmtId="38" fontId="2" fillId="0" borderId="35" xfId="0" applyNumberFormat="1" applyFont="1" applyBorder="1"/>
    <xf numFmtId="38" fontId="4" fillId="0" borderId="34" xfId="0" applyNumberFormat="1" applyFont="1" applyBorder="1"/>
    <xf numFmtId="38" fontId="0" fillId="0" borderId="33" xfId="0" applyNumberFormat="1" applyFont="1" applyBorder="1"/>
    <xf numFmtId="38" fontId="0" fillId="0" borderId="34" xfId="0" applyNumberFormat="1" applyFont="1" applyBorder="1"/>
    <xf numFmtId="38" fontId="2" fillId="0" borderId="35" xfId="0" applyNumberFormat="1" applyFont="1" applyFill="1" applyBorder="1"/>
    <xf numFmtId="38" fontId="0" fillId="0" borderId="36" xfId="0" applyNumberFormat="1" applyFont="1" applyBorder="1"/>
    <xf numFmtId="38" fontId="4" fillId="0" borderId="29" xfId="0" applyNumberFormat="1" applyFont="1" applyBorder="1" applyAlignment="1">
      <alignment horizontal="left" indent="2"/>
    </xf>
    <xf numFmtId="38" fontId="1" fillId="0" borderId="37" xfId="0" applyNumberFormat="1" applyFont="1" applyBorder="1"/>
    <xf numFmtId="38" fontId="1" fillId="0" borderId="39" xfId="0" applyNumberFormat="1" applyFont="1" applyBorder="1"/>
    <xf numFmtId="38" fontId="1" fillId="0" borderId="40" xfId="0" applyNumberFormat="1" applyFont="1" applyBorder="1"/>
    <xf numFmtId="38" fontId="1" fillId="0" borderId="30" xfId="0" applyNumberFormat="1" applyFont="1" applyBorder="1"/>
    <xf numFmtId="38" fontId="1" fillId="0" borderId="36" xfId="0" applyNumberFormat="1" applyFont="1" applyBorder="1"/>
    <xf numFmtId="38" fontId="1" fillId="0" borderId="38" xfId="0" applyNumberFormat="1" applyFont="1" applyBorder="1"/>
    <xf numFmtId="38" fontId="1" fillId="0" borderId="33" xfId="0" applyNumberFormat="1" applyFont="1" applyBorder="1"/>
    <xf numFmtId="38" fontId="1" fillId="0" borderId="34" xfId="0" applyNumberFormat="1" applyFont="1" applyBorder="1"/>
    <xf numFmtId="38" fontId="2" fillId="0" borderId="36" xfId="0" applyNumberFormat="1" applyFont="1" applyBorder="1"/>
    <xf numFmtId="38" fontId="2" fillId="0" borderId="38" xfId="0" applyNumberFormat="1" applyFont="1" applyBorder="1"/>
    <xf numFmtId="38" fontId="2" fillId="0" borderId="33" xfId="0" applyNumberFormat="1" applyFont="1" applyBorder="1"/>
    <xf numFmtId="38" fontId="2" fillId="0" borderId="34" xfId="0" applyNumberFormat="1" applyFont="1" applyBorder="1"/>
    <xf numFmtId="38" fontId="2" fillId="0" borderId="33" xfId="0" applyNumberFormat="1" applyFont="1" applyBorder="1" applyAlignment="1">
      <alignment wrapText="1"/>
    </xf>
    <xf numFmtId="6" fontId="2" fillId="0" borderId="44" xfId="0" applyNumberFormat="1" applyFont="1" applyBorder="1"/>
    <xf numFmtId="6" fontId="2" fillId="0" borderId="45" xfId="0" applyNumberFormat="1" applyFont="1" applyBorder="1"/>
    <xf numFmtId="6" fontId="2" fillId="0" borderId="47" xfId="0" applyNumberFormat="1" applyFont="1" applyBorder="1"/>
    <xf numFmtId="6" fontId="2" fillId="0" borderId="45" xfId="0" applyNumberFormat="1" applyFont="1" applyBorder="1" applyAlignment="1">
      <alignment wrapText="1"/>
    </xf>
    <xf numFmtId="6" fontId="1" fillId="0" borderId="45" xfId="0" applyNumberFormat="1" applyFont="1" applyBorder="1"/>
    <xf numFmtId="6" fontId="1" fillId="0" borderId="47" xfId="0" applyNumberFormat="1" applyFont="1" applyBorder="1"/>
    <xf numFmtId="6" fontId="1" fillId="0" borderId="0" xfId="0" applyNumberFormat="1" applyFont="1"/>
    <xf numFmtId="6" fontId="2" fillId="0" borderId="32" xfId="0" applyNumberFormat="1" applyFont="1" applyBorder="1"/>
    <xf numFmtId="6" fontId="2" fillId="0" borderId="19" xfId="0" applyNumberFormat="1" applyFont="1" applyBorder="1"/>
    <xf numFmtId="6" fontId="2" fillId="0" borderId="22" xfId="0" applyNumberFormat="1" applyFont="1" applyBorder="1"/>
    <xf numFmtId="6" fontId="2" fillId="0" borderId="28" xfId="0" applyNumberFormat="1" applyFont="1" applyBorder="1"/>
    <xf numFmtId="6" fontId="2" fillId="0" borderId="19" xfId="0" applyNumberFormat="1" applyFont="1" applyBorder="1" applyAlignment="1">
      <alignment wrapText="1"/>
    </xf>
    <xf numFmtId="6" fontId="1" fillId="0" borderId="19" xfId="0" applyNumberFormat="1" applyFont="1" applyBorder="1"/>
    <xf numFmtId="6" fontId="1" fillId="0" borderId="28" xfId="0" applyNumberFormat="1" applyFont="1" applyBorder="1"/>
    <xf numFmtId="38" fontId="2" fillId="0" borderId="20" xfId="0" applyNumberFormat="1" applyFont="1" applyBorder="1"/>
    <xf numFmtId="38" fontId="2" fillId="0" borderId="13" xfId="0" applyNumberFormat="1" applyFont="1" applyBorder="1"/>
    <xf numFmtId="38" fontId="2" fillId="0" borderId="21" xfId="0" applyNumberFormat="1" applyFont="1" applyBorder="1"/>
    <xf numFmtId="38" fontId="2" fillId="0" borderId="13" xfId="0" applyNumberFormat="1" applyFont="1" applyBorder="1" applyAlignment="1">
      <alignment wrapText="1"/>
    </xf>
    <xf numFmtId="38" fontId="1" fillId="0" borderId="13" xfId="0" applyNumberFormat="1" applyFont="1" applyBorder="1"/>
    <xf numFmtId="38" fontId="1" fillId="0" borderId="21" xfId="0" applyNumberFormat="1" applyFont="1" applyBorder="1"/>
    <xf numFmtId="6" fontId="2" fillId="0" borderId="20" xfId="0" applyNumberFormat="1" applyFont="1" applyBorder="1"/>
    <xf numFmtId="6" fontId="2" fillId="0" borderId="13" xfId="0" applyNumberFormat="1" applyFont="1" applyBorder="1"/>
    <xf numFmtId="6" fontId="2" fillId="0" borderId="21" xfId="0" applyNumberFormat="1" applyFont="1" applyBorder="1"/>
    <xf numFmtId="6" fontId="2" fillId="0" borderId="13" xfId="0" applyNumberFormat="1" applyFont="1" applyBorder="1" applyAlignment="1">
      <alignment wrapText="1"/>
    </xf>
    <xf numFmtId="6" fontId="1" fillId="0" borderId="13" xfId="0" applyNumberFormat="1" applyFont="1" applyBorder="1"/>
    <xf numFmtId="6" fontId="1" fillId="0" borderId="21" xfId="0" applyNumberFormat="1" applyFont="1" applyBorder="1"/>
    <xf numFmtId="1" fontId="0" fillId="0" borderId="0" xfId="0" applyNumberFormat="1" applyFont="1"/>
    <xf numFmtId="1" fontId="0" fillId="0" borderId="0" xfId="0" applyNumberFormat="1" applyFont="1" applyAlignment="1">
      <alignment horizontal="left"/>
    </xf>
    <xf numFmtId="1" fontId="0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/>
    <xf numFmtId="1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  <xf numFmtId="14" fontId="7" fillId="4" borderId="8" xfId="0" applyNumberFormat="1" applyFont="1" applyFill="1" applyBorder="1" applyAlignment="1" applyProtection="1">
      <alignment horizontal="center" vertical="center"/>
      <protection locked="0"/>
    </xf>
    <xf numFmtId="0" fontId="0" fillId="3" borderId="0" xfId="0" applyFill="1"/>
    <xf numFmtId="6" fontId="4" fillId="0" borderId="22" xfId="0" applyNumberFormat="1" applyFont="1" applyBorder="1" applyAlignment="1">
      <alignment horizontal="center"/>
    </xf>
    <xf numFmtId="0" fontId="0" fillId="0" borderId="0" xfId="0" applyAlignment="1">
      <alignment vertical="top" wrapText="1"/>
    </xf>
    <xf numFmtId="6" fontId="2" fillId="0" borderId="50" xfId="0" applyNumberFormat="1" applyFont="1" applyBorder="1"/>
    <xf numFmtId="6" fontId="4" fillId="0" borderId="19" xfId="0" applyNumberFormat="1" applyFont="1" applyFill="1" applyBorder="1"/>
    <xf numFmtId="0" fontId="0" fillId="0" borderId="0" xfId="0" applyBorder="1"/>
    <xf numFmtId="0" fontId="1" fillId="5" borderId="51" xfId="0" applyFont="1" applyFill="1" applyBorder="1"/>
    <xf numFmtId="0" fontId="0" fillId="0" borderId="0" xfId="0" applyBorder="1" applyAlignment="1">
      <alignment vertical="top" wrapText="1"/>
    </xf>
    <xf numFmtId="0" fontId="1" fillId="0" borderId="0" xfId="0" applyFont="1" applyAlignment="1">
      <alignment horizontal="right" vertical="top"/>
    </xf>
    <xf numFmtId="0" fontId="0" fillId="0" borderId="0" xfId="0" applyAlignment="1">
      <alignment vertical="top"/>
    </xf>
    <xf numFmtId="0" fontId="1" fillId="0" borderId="0" xfId="0" applyFont="1" applyBorder="1" applyAlignment="1">
      <alignment horizontal="right" vertical="top"/>
    </xf>
    <xf numFmtId="165" fontId="0" fillId="0" borderId="52" xfId="0" applyNumberFormat="1" applyBorder="1"/>
    <xf numFmtId="14" fontId="0" fillId="0" borderId="52" xfId="0" applyNumberFormat="1" applyBorder="1"/>
    <xf numFmtId="14" fontId="0" fillId="0" borderId="52" xfId="0" applyNumberFormat="1" applyBorder="1" applyAlignment="1">
      <alignment horizontal="right"/>
    </xf>
    <xf numFmtId="0" fontId="0" fillId="0" borderId="53" xfId="0" applyBorder="1"/>
    <xf numFmtId="165" fontId="0" fillId="0" borderId="0" xfId="0" applyNumberFormat="1" applyBorder="1"/>
    <xf numFmtId="14" fontId="0" fillId="0" borderId="0" xfId="0" applyNumberFormat="1" applyBorder="1" applyAlignment="1">
      <alignment horizontal="right"/>
    </xf>
    <xf numFmtId="14" fontId="0" fillId="0" borderId="0" xfId="0" applyNumberFormat="1" applyBorder="1"/>
    <xf numFmtId="6" fontId="2" fillId="0" borderId="19" xfId="0" applyNumberFormat="1" applyFont="1" applyBorder="1" applyAlignment="1">
      <alignment horizontal="center"/>
    </xf>
    <xf numFmtId="166" fontId="4" fillId="0" borderId="32" xfId="0" applyNumberFormat="1" applyFont="1" applyBorder="1"/>
    <xf numFmtId="166" fontId="4" fillId="0" borderId="19" xfId="0" applyNumberFormat="1" applyFont="1" applyBorder="1"/>
    <xf numFmtId="166" fontId="4" fillId="0" borderId="22" xfId="0" applyNumberFormat="1" applyFont="1" applyBorder="1"/>
    <xf numFmtId="166" fontId="4" fillId="0" borderId="28" xfId="0" applyNumberFormat="1" applyFont="1" applyBorder="1"/>
    <xf numFmtId="166" fontId="4" fillId="0" borderId="19" xfId="0" applyNumberFormat="1" applyFont="1" applyBorder="1" applyAlignment="1">
      <alignment wrapText="1"/>
    </xf>
    <xf numFmtId="166" fontId="0" fillId="0" borderId="19" xfId="0" applyNumberFormat="1" applyFont="1" applyBorder="1"/>
    <xf numFmtId="166" fontId="0" fillId="0" borderId="28" xfId="0" applyNumberFormat="1" applyFont="1" applyBorder="1"/>
    <xf numFmtId="166" fontId="4" fillId="0" borderId="33" xfId="0" applyNumberFormat="1" applyFont="1" applyBorder="1"/>
    <xf numFmtId="166" fontId="2" fillId="0" borderId="44" xfId="0" applyNumberFormat="1" applyFont="1" applyBorder="1"/>
    <xf numFmtId="166" fontId="2" fillId="0" borderId="45" xfId="0" applyNumberFormat="1" applyFont="1" applyBorder="1"/>
    <xf numFmtId="166" fontId="2" fillId="0" borderId="46" xfId="0" applyNumberFormat="1" applyFont="1" applyBorder="1"/>
    <xf numFmtId="166" fontId="2" fillId="0" borderId="47" xfId="0" applyNumberFormat="1" applyFont="1" applyBorder="1"/>
    <xf numFmtId="166" fontId="2" fillId="0" borderId="45" xfId="0" applyNumberFormat="1" applyFont="1" applyBorder="1" applyAlignment="1">
      <alignment wrapText="1"/>
    </xf>
    <xf numFmtId="166" fontId="1" fillId="0" borderId="45" xfId="0" applyNumberFormat="1" applyFont="1" applyBorder="1"/>
    <xf numFmtId="166" fontId="1" fillId="0" borderId="47" xfId="0" applyNumberFormat="1" applyFont="1" applyBorder="1"/>
    <xf numFmtId="0" fontId="9" fillId="0" borderId="52" xfId="1" applyBorder="1" applyAlignment="1">
      <alignment horizontal="center"/>
    </xf>
    <xf numFmtId="1" fontId="0" fillId="0" borderId="0" xfId="0" applyNumberFormat="1"/>
    <xf numFmtId="0" fontId="9" fillId="0" borderId="0" xfId="1"/>
    <xf numFmtId="0" fontId="9" fillId="0" borderId="0" xfId="1" applyAlignment="1">
      <alignment horizontal="center"/>
    </xf>
    <xf numFmtId="0" fontId="9" fillId="0" borderId="0" xfId="1" applyAlignment="1">
      <alignment horizontal="left"/>
    </xf>
    <xf numFmtId="0" fontId="9" fillId="0" borderId="52" xfId="1" applyBorder="1"/>
    <xf numFmtId="0" fontId="9" fillId="0" borderId="52" xfId="1" applyBorder="1" applyAlignment="1">
      <alignment horizontal="left"/>
    </xf>
    <xf numFmtId="0" fontId="9" fillId="5" borderId="52" xfId="1" applyFill="1" applyBorder="1" applyAlignment="1">
      <alignment horizontal="center"/>
    </xf>
    <xf numFmtId="49" fontId="9" fillId="0" borderId="52" xfId="1" applyNumberFormat="1" applyBorder="1" applyAlignment="1">
      <alignment horizontal="left"/>
    </xf>
    <xf numFmtId="38" fontId="2" fillId="0" borderId="13" xfId="0" applyNumberFormat="1" applyFont="1" applyBorder="1" applyAlignment="1">
      <alignment horizontal="center"/>
    </xf>
    <xf numFmtId="6" fontId="4" fillId="0" borderId="19" xfId="0" applyNumberFormat="1" applyFont="1" applyBorder="1" applyAlignment="1">
      <alignment horizontal="center"/>
    </xf>
    <xf numFmtId="9" fontId="4" fillId="0" borderId="13" xfId="0" applyNumberFormat="1" applyFont="1" applyBorder="1"/>
    <xf numFmtId="166" fontId="4" fillId="3" borderId="16" xfId="0" applyNumberFormat="1" applyFont="1" applyFill="1" applyBorder="1"/>
    <xf numFmtId="166" fontId="4" fillId="3" borderId="12" xfId="0" applyNumberFormat="1" applyFont="1" applyFill="1" applyBorder="1" applyAlignment="1">
      <alignment wrapText="1"/>
    </xf>
    <xf numFmtId="166" fontId="0" fillId="3" borderId="12" xfId="0" applyNumberFormat="1" applyFont="1" applyFill="1" applyBorder="1"/>
    <xf numFmtId="166" fontId="0" fillId="3" borderId="26" xfId="0" applyNumberFormat="1" applyFont="1" applyFill="1" applyBorder="1"/>
    <xf numFmtId="166" fontId="0" fillId="0" borderId="42" xfId="0" applyNumberFormat="1" applyFont="1" applyBorder="1"/>
    <xf numFmtId="166" fontId="4" fillId="3" borderId="33" xfId="0" applyNumberFormat="1" applyFont="1" applyFill="1" applyBorder="1"/>
    <xf numFmtId="166" fontId="4" fillId="3" borderId="38" xfId="0" applyNumberFormat="1" applyFont="1" applyFill="1" applyBorder="1" applyAlignment="1">
      <alignment wrapText="1"/>
    </xf>
    <xf numFmtId="166" fontId="0" fillId="3" borderId="38" xfId="0" applyNumberFormat="1" applyFont="1" applyFill="1" applyBorder="1"/>
    <xf numFmtId="166" fontId="0" fillId="3" borderId="42" xfId="0" applyNumberFormat="1" applyFont="1" applyFill="1" applyBorder="1"/>
    <xf numFmtId="166" fontId="4" fillId="0" borderId="17" xfId="0" applyNumberFormat="1" applyFont="1" applyBorder="1"/>
    <xf numFmtId="166" fontId="4" fillId="0" borderId="13" xfId="0" applyNumberFormat="1" applyFont="1" applyBorder="1" applyAlignment="1">
      <alignment wrapText="1"/>
    </xf>
    <xf numFmtId="166" fontId="0" fillId="0" borderId="13" xfId="0" applyNumberFormat="1" applyFont="1" applyBorder="1"/>
    <xf numFmtId="166" fontId="0" fillId="0" borderId="21" xfId="0" applyNumberFormat="1" applyFont="1" applyBorder="1"/>
    <xf numFmtId="166" fontId="2" fillId="0" borderId="17" xfId="0" applyNumberFormat="1" applyFont="1" applyBorder="1"/>
    <xf numFmtId="166" fontId="2" fillId="0" borderId="13" xfId="0" applyNumberFormat="1" applyFont="1" applyBorder="1" applyAlignment="1">
      <alignment wrapText="1"/>
    </xf>
    <xf numFmtId="166" fontId="1" fillId="0" borderId="13" xfId="0" applyNumberFormat="1" applyFont="1" applyBorder="1"/>
    <xf numFmtId="166" fontId="1" fillId="0" borderId="21" xfId="0" applyNumberFormat="1" applyFont="1" applyBorder="1"/>
    <xf numFmtId="166" fontId="4" fillId="3" borderId="17" xfId="0" applyNumberFormat="1" applyFont="1" applyFill="1" applyBorder="1"/>
    <xf numFmtId="166" fontId="4" fillId="3" borderId="13" xfId="0" applyNumberFormat="1" applyFont="1" applyFill="1" applyBorder="1" applyAlignment="1">
      <alignment wrapText="1"/>
    </xf>
    <xf numFmtId="166" fontId="0" fillId="3" borderId="13" xfId="0" applyNumberFormat="1" applyFont="1" applyFill="1" applyBorder="1"/>
    <xf numFmtId="166" fontId="0" fillId="3" borderId="21" xfId="0" applyNumberFormat="1" applyFont="1" applyFill="1" applyBorder="1"/>
    <xf numFmtId="166" fontId="2" fillId="0" borderId="22" xfId="0" applyNumberFormat="1" applyFont="1" applyBorder="1"/>
    <xf numFmtId="166" fontId="2" fillId="0" borderId="19" xfId="0" applyNumberFormat="1" applyFont="1" applyBorder="1" applyAlignment="1">
      <alignment wrapText="1"/>
    </xf>
    <xf numFmtId="166" fontId="1" fillId="0" borderId="19" xfId="0" applyNumberFormat="1" applyFont="1" applyBorder="1"/>
    <xf numFmtId="166" fontId="1" fillId="0" borderId="28" xfId="0" applyNumberFormat="1" applyFont="1" applyBorder="1"/>
    <xf numFmtId="166" fontId="0" fillId="0" borderId="34" xfId="0" applyNumberFormat="1" applyFont="1" applyBorder="1"/>
    <xf numFmtId="166" fontId="1" fillId="0" borderId="34" xfId="0" applyNumberFormat="1" applyFont="1" applyBorder="1"/>
    <xf numFmtId="166" fontId="1" fillId="0" borderId="40" xfId="0" applyNumberFormat="1" applyFont="1" applyBorder="1"/>
    <xf numFmtId="166" fontId="1" fillId="0" borderId="30" xfId="0" applyNumberFormat="1" applyFont="1" applyBorder="1"/>
    <xf numFmtId="166" fontId="4" fillId="3" borderId="22" xfId="0" applyNumberFormat="1" applyFont="1" applyFill="1" applyBorder="1"/>
    <xf numFmtId="166" fontId="2" fillId="3" borderId="46" xfId="0" applyNumberFormat="1" applyFont="1" applyFill="1" applyBorder="1"/>
    <xf numFmtId="166" fontId="4" fillId="3" borderId="32" xfId="0" applyNumberFormat="1" applyFont="1" applyFill="1" applyBorder="1"/>
    <xf numFmtId="166" fontId="2" fillId="3" borderId="44" xfId="0" applyNumberFormat="1" applyFont="1" applyFill="1" applyBorder="1"/>
    <xf numFmtId="6" fontId="2" fillId="0" borderId="19" xfId="0" applyNumberFormat="1" applyFont="1" applyBorder="1" applyAlignment="1">
      <alignment horizontal="right"/>
    </xf>
    <xf numFmtId="6" fontId="2" fillId="0" borderId="22" xfId="0" applyNumberFormat="1" applyFont="1" applyBorder="1" applyAlignment="1">
      <alignment horizontal="center"/>
    </xf>
    <xf numFmtId="0" fontId="10" fillId="0" borderId="0" xfId="2"/>
    <xf numFmtId="38" fontId="2" fillId="0" borderId="13" xfId="0" applyNumberFormat="1" applyFont="1" applyBorder="1" applyAlignment="1">
      <alignment horizontal="right"/>
    </xf>
    <xf numFmtId="38" fontId="4" fillId="0" borderId="13" xfId="0" applyNumberFormat="1" applyFont="1" applyBorder="1" applyAlignment="1">
      <alignment horizontal="right"/>
    </xf>
    <xf numFmtId="0" fontId="12" fillId="0" borderId="0" xfId="0" applyFont="1" applyAlignment="1">
      <alignment horizontal="left"/>
    </xf>
    <xf numFmtId="6" fontId="4" fillId="0" borderId="22" xfId="0" applyNumberFormat="1" applyFont="1" applyBorder="1" applyAlignment="1">
      <alignment horizontal="right"/>
    </xf>
    <xf numFmtId="6" fontId="4" fillId="0" borderId="32" xfId="0" applyNumberFormat="1" applyFont="1" applyBorder="1" applyAlignment="1">
      <alignment horizontal="right"/>
    </xf>
    <xf numFmtId="6" fontId="4" fillId="0" borderId="19" xfId="0" applyNumberFormat="1" applyFont="1" applyBorder="1" applyAlignment="1">
      <alignment horizontal="right"/>
    </xf>
    <xf numFmtId="6" fontId="2" fillId="0" borderId="32" xfId="0" applyNumberFormat="1" applyFont="1" applyBorder="1" applyAlignment="1">
      <alignment horizontal="right"/>
    </xf>
    <xf numFmtId="166" fontId="4" fillId="0" borderId="21" xfId="0" applyNumberFormat="1" applyFont="1" applyBorder="1"/>
    <xf numFmtId="38" fontId="4" fillId="0" borderId="21" xfId="0" applyNumberFormat="1" applyFont="1" applyBorder="1" applyAlignment="1">
      <alignment horizontal="center"/>
    </xf>
    <xf numFmtId="38" fontId="2" fillId="0" borderId="21" xfId="0" applyNumberFormat="1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1" fillId="0" borderId="49" xfId="0" applyFont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4" fontId="11" fillId="0" borderId="4" xfId="0" applyNumberFormat="1" applyFont="1" applyBorder="1" applyAlignment="1" applyProtection="1">
      <alignment horizontal="left"/>
      <protection locked="0"/>
    </xf>
    <xf numFmtId="0" fontId="11" fillId="0" borderId="4" xfId="0" applyFont="1" applyBorder="1" applyAlignment="1" applyProtection="1">
      <alignment horizontal="left"/>
      <protection locked="0"/>
    </xf>
    <xf numFmtId="0" fontId="11" fillId="0" borderId="54" xfId="0" applyFont="1" applyBorder="1" applyAlignment="1" applyProtection="1">
      <alignment horizontal="left"/>
      <protection locked="0"/>
    </xf>
    <xf numFmtId="0" fontId="9" fillId="5" borderId="52" xfId="1" applyFill="1" applyBorder="1" applyAlignment="1">
      <alignment horizontal="center" vertical="center"/>
    </xf>
  </cellXfs>
  <cellStyles count="3">
    <cellStyle name="Hyperlink" xfId="2" builtinId="8"/>
    <cellStyle name="Normal" xfId="0" builtinId="0"/>
    <cellStyle name="Normal 2" xfId="1" xr:uid="{FA51A983-B81B-4543-A8AD-B1F0C7DC5F7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3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National Grid" refreshedDate="44082.526268287038" createdVersion="6" refreshedVersion="6" minRefreshableVersion="3" recordCount="2400" xr:uid="{73679BFF-A3A9-41E0-BD95-AACEAC170841}">
  <cacheSource type="worksheet">
    <worksheetSource ref="A1:E1048576" sheet="CSS HIST pivot"/>
  </cacheSource>
  <cacheFields count="5">
    <cacheField name="LINE" numFmtId="0">
      <sharedItems containsBlank="1" count="17">
        <s v="LINE 1"/>
        <s v="LINE 2"/>
        <s v="LINE 3"/>
        <s v="LINE 4"/>
        <s v="LINE 5"/>
        <s v="LINE 6"/>
        <s v="LINE 7"/>
        <s v="LINE 8"/>
        <s v="LINE 9"/>
        <s v="LINE 13"/>
        <s v="LINE 14"/>
        <s v="LINE 15"/>
        <s v="LINE 18"/>
        <s v="LINE 17"/>
        <s v="LINE 19"/>
        <s v="LINE 20"/>
        <m/>
      </sharedItems>
    </cacheField>
    <cacheField name="DT_FILE" numFmtId="0">
      <sharedItems containsNonDate="0" containsDate="1" containsString="0" containsBlank="1" minDate="2019-01-26T00:00:00" maxDate="2020-08-30T00:00:00" count="21">
        <d v="2019-03-30T00:00:00"/>
        <d v="2019-04-27T00:00:00"/>
        <d v="2019-05-25T00:00:00"/>
        <d v="2019-06-29T00:00:00"/>
        <d v="2019-07-27T00:00:00"/>
        <d v="2019-08-31T00:00:00"/>
        <d v="2019-09-28T00:00:00"/>
        <d v="2019-10-26T00:00:00"/>
        <d v="2019-11-30T00:00:00"/>
        <d v="2019-12-21T00:00:00"/>
        <d v="2020-01-25T00:00:00"/>
        <d v="2020-02-29T00:00:00"/>
        <d v="2020-03-28T00:00:00"/>
        <m/>
        <d v="2020-04-25T00:00:00"/>
        <d v="2020-05-30T00:00:00"/>
        <d v="2020-06-27T00:00:00"/>
        <d v="2020-07-25T00:00:00"/>
        <d v="2020-08-29T00:00:00"/>
        <d v="2019-01-26T00:00:00" u="1"/>
        <d v="2019-02-23T00:00:00" u="1"/>
      </sharedItems>
    </cacheField>
    <cacheField name="CD_CO" numFmtId="0">
      <sharedItems containsString="0" containsBlank="1" containsNumber="1" containsInteger="1" minValue="49" maxValue="49"/>
    </cacheField>
    <cacheField name="CATEGORY" numFmtId="0">
      <sharedItems containsBlank="1" count="21">
        <s v="E1-Residential"/>
        <s v="E2-Low Income Residential"/>
        <s v="E3-Small C&amp;I"/>
        <s v="E4-Medium C&amp;I"/>
        <s v="E5-Large C&amp;I"/>
        <s v="E6-OTHER"/>
        <s v="G1-Residential"/>
        <s v="G2-Low Income Residential"/>
        <s v="G3-Small C&amp;I"/>
        <s v="G4-Medium C&amp;I"/>
        <s v="G5-Large C&amp;I"/>
        <s v="G6-OTHER"/>
        <m/>
        <s v="2-Low Income Resdiential" u="1"/>
        <s v="5-Large C&amp;I" u="1"/>
        <s v="4-Medium C&amp;I" u="1"/>
        <s v="6-OTHER" u="1"/>
        <s v="3-Small C&amp;I" u="1"/>
        <s v="1-Residential" u="1"/>
        <s v="1-Resdiential" u="1"/>
        <s v="2-Low Income Residential" u="1"/>
      </sharedItems>
    </cacheField>
    <cacheField name="VALUE" numFmtId="0">
      <sharedItems containsString="0" containsBlank="1" containsNumber="1" minValue="0" maxValue="77607497.32999999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National Grid" refreshedDate="44084.622228703702" createdVersion="6" refreshedVersion="6" minRefreshableVersion="3" recordCount="2520" xr:uid="{B7A9E437-D354-4ABD-9B25-FAF3A56A09A2}">
  <cacheSource type="worksheet">
    <worksheetSource ref="A1:Q1048576" sheet="KwH USE pvt"/>
  </cacheSource>
  <cacheFields count="17">
    <cacheField name="Company Code" numFmtId="0">
      <sharedItems containsString="0" containsBlank="1" containsNumber="1" containsInteger="1" minValue="4" maxValue="49" count="4">
        <n v="49"/>
        <m/>
        <n v="5" u="1"/>
        <n v="4" u="1"/>
      </sharedItems>
    </cacheField>
    <cacheField name="Company Desc" numFmtId="0">
      <sharedItems containsBlank="1"/>
    </cacheField>
    <cacheField name="Revenue Year Reported" numFmtId="0">
      <sharedItems containsString="0" containsBlank="1" containsNumber="1" containsInteger="1" minValue="2019" maxValue="2020" count="3">
        <n v="2019"/>
        <n v="2020"/>
        <m/>
      </sharedItems>
    </cacheField>
    <cacheField name="Revenue Month Reported" numFmtId="0">
      <sharedItems containsString="0" containsBlank="1" containsNumber="1" containsInteger="1" minValue="1" maxValue="12" count="13">
        <n v="1"/>
        <n v="2"/>
        <n v="3"/>
        <n v="4"/>
        <n v="5"/>
        <n v="6"/>
        <n v="7"/>
        <n v="8"/>
        <n v="9"/>
        <n v="10"/>
        <n v="11"/>
        <n v="12"/>
        <m/>
      </sharedItems>
    </cacheField>
    <cacheField name="Month Name" numFmtId="0">
      <sharedItems containsBlank="1"/>
    </cacheField>
    <cacheField name="Tariff Type Code" numFmtId="0">
      <sharedItems containsString="0" containsBlank="1" containsNumber="1" containsInteger="1" minValue="1" maxValue="79" count="12">
        <n v="1"/>
        <n v="5"/>
        <n v="3"/>
        <n v="6"/>
        <n v="10"/>
        <m/>
        <n v="75" u="1"/>
        <n v="79" u="1"/>
        <n v="77" u="1"/>
        <n v="60" u="1"/>
        <n v="72" u="1"/>
        <n v="71" u="1"/>
      </sharedItems>
    </cacheField>
    <cacheField name="Tariff Type Description" numFmtId="0">
      <sharedItems containsBlank="1"/>
    </cacheField>
    <cacheField name="Tariff Schedule Type Code" numFmtId="0">
      <sharedItems containsString="0" containsBlank="1" containsNumber="1" containsInteger="1" minValue="1" maxValue="954"/>
    </cacheField>
    <cacheField name="Tariff Schedule Type Description" numFmtId="0">
      <sharedItems containsBlank="1"/>
    </cacheField>
    <cacheField name="Rate Code" numFmtId="0">
      <sharedItems containsBlank="1" containsMixedTypes="1" containsNumber="1" containsInteger="1" minValue="0" maxValue="8011"/>
    </cacheField>
    <cacheField name="Rate Description" numFmtId="0">
      <sharedItems containsBlank="1"/>
    </cacheField>
    <cacheField name="Revenue Class Code" numFmtId="0">
      <sharedItems containsString="0" containsBlank="1" containsNumber="1" containsInteger="1" minValue="0" maxValue="4562"/>
    </cacheField>
    <cacheField name="Revenue Class Description" numFmtId="0">
      <sharedItems containsBlank="1"/>
    </cacheField>
    <cacheField name="No of Bill Accts" numFmtId="0">
      <sharedItems containsString="0" containsBlank="1" containsNumber="1" containsInteger="1" minValue="1" maxValue="357271"/>
    </cacheField>
    <cacheField name="Revenue Tot Amt" numFmtId="0">
      <sharedItems containsString="0" containsBlank="1" containsNumber="1" minValue="-1912249.07" maxValue="70229845.969999999"/>
    </cacheField>
    <cacheField name="KWH Quantity" numFmtId="0">
      <sharedItems containsString="0" containsBlank="1" containsNumber="1" minValue="-44104913" maxValue="333835722"/>
    </cacheField>
    <cacheField name="CATEGORY" numFmtId="0">
      <sharedItems containsBlank="1" count="21">
        <s v="E1 - Residential"/>
        <s v="E5 - Large C&amp;I"/>
        <s v="E3 - Small C&amp;I"/>
        <s v="E6 - OTHER"/>
        <s v="E2 - Low Income Residential"/>
        <s v="E4 - Medium C&amp;I"/>
        <s v="G4 - Medium C&amp;I"/>
        <s v="G5 - Large C&amp;I"/>
        <s v="G3 - Small C&amp;I"/>
        <s v="G6 - OTHER"/>
        <s v="G1 - Residential"/>
        <s v="G2 - Low Income Residential"/>
        <m/>
        <s v="5-Large C&amp;I" u="1"/>
        <s v="Street" u="1"/>
        <s v="4-Medium C&amp;I" u="1"/>
        <s v="3-Small C&amp;I" u="1"/>
        <s v="1-Residential" u="1"/>
        <s v="OTHER" u="1"/>
        <s v="R4" u="1"/>
        <s v="2-Low Income Residential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National Grid" refreshedDate="44102.347166550928" createdVersion="6" refreshedVersion="6" minRefreshableVersion="3" recordCount="165" xr:uid="{E43F74E8-B26C-4D3C-B031-FF6D074FCEC1}">
  <cacheSource type="worksheet">
    <worksheetSource ref="A1:H1048576" sheet="CSS WK pvt"/>
  </cacheSource>
  <cacheFields count="8">
    <cacheField name="LINE" numFmtId="0">
      <sharedItems containsBlank="1"/>
    </cacheField>
    <cacheField name="DT_FILE" numFmtId="14">
      <sharedItems containsNonDate="0" containsDate="1" containsString="0" containsBlank="1" minDate="2020-04-25T00:00:00" maxDate="2020-09-27T00:00:00" count="22">
        <d v="2020-09-26T00:00:00"/>
        <m/>
        <d v="2020-08-15T00:00:00" u="1"/>
        <d v="2020-08-08T00:00:00" u="1"/>
        <d v="2020-08-01T00:00:00" u="1"/>
        <d v="2020-06-27T00:00:00" u="1"/>
        <d v="2020-06-20T00:00:00" u="1"/>
        <d v="2020-07-25T00:00:00" u="1"/>
        <d v="2020-06-13T00:00:00" u="1"/>
        <d v="2020-07-18T00:00:00" u="1"/>
        <d v="2020-06-06T00:00:00" u="1"/>
        <d v="2020-07-11T00:00:00" u="1"/>
        <d v="2020-07-04T00:00:00" u="1"/>
        <d v="2020-09-19T00:00:00" u="1"/>
        <d v="2020-04-25T00:00:00" u="1"/>
        <d v="2020-05-30T00:00:00" u="1"/>
        <d v="2020-09-12T00:00:00" u="1"/>
        <d v="2020-05-23T00:00:00" u="1"/>
        <d v="2020-09-05T00:00:00" u="1"/>
        <d v="2020-05-16T00:00:00" u="1"/>
        <d v="2020-08-29T00:00:00" u="1"/>
        <d v="2020-08-22T00:00:00" u="1"/>
      </sharedItems>
    </cacheField>
    <cacheField name="CD_CO" numFmtId="0">
      <sharedItems containsString="0" containsBlank="1" containsNumber="1" containsInteger="1" minValue="49" maxValue="49"/>
    </cacheField>
    <cacheField name="CATEGORY" numFmtId="0">
      <sharedItems containsBlank="1"/>
    </cacheField>
    <cacheField name="VALUE" numFmtId="0">
      <sharedItems containsString="0" containsBlank="1" containsNumber="1" containsInteger="1" minValue="0" maxValue="57408358"/>
    </cacheField>
    <cacheField name="TRIM_CAT" numFmtId="0">
      <sharedItems containsBlank="1" count="7">
        <s v="Residential"/>
        <s v="Low Income Residential"/>
        <s v="Small C&amp;I"/>
        <s v="Medium C&amp;I"/>
        <s v="Large C&amp;I"/>
        <s v="OTHER"/>
        <m/>
      </sharedItems>
    </cacheField>
    <cacheField name="TRIM_LINE" numFmtId="0">
      <sharedItems containsString="0" containsBlank="1" containsNumber="1" containsInteger="1" minValue="1" maxValue="20" count="16">
        <n v="1"/>
        <n v="2"/>
        <n v="3"/>
        <n v="4"/>
        <n v="5"/>
        <n v="6"/>
        <n v="7"/>
        <n v="8"/>
        <n v="9"/>
        <n v="13"/>
        <n v="14"/>
        <n v="15"/>
        <n v="17"/>
        <n v="19"/>
        <n v="20"/>
        <m/>
      </sharedItems>
    </cacheField>
    <cacheField name="COMMODITY" numFmtId="0">
      <sharedItems containsBlank="1" count="3">
        <s v="E"/>
        <s v="G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400">
  <r>
    <x v="0"/>
    <x v="0"/>
    <n v="49"/>
    <x v="0"/>
    <n v="402439"/>
  </r>
  <r>
    <x v="0"/>
    <x v="0"/>
    <n v="49"/>
    <x v="1"/>
    <n v="33730"/>
  </r>
  <r>
    <x v="0"/>
    <x v="0"/>
    <n v="49"/>
    <x v="2"/>
    <n v="50972"/>
  </r>
  <r>
    <x v="0"/>
    <x v="0"/>
    <n v="49"/>
    <x v="3"/>
    <n v="8072"/>
  </r>
  <r>
    <x v="0"/>
    <x v="0"/>
    <n v="49"/>
    <x v="4"/>
    <n v="1042"/>
  </r>
  <r>
    <x v="0"/>
    <x v="0"/>
    <n v="49"/>
    <x v="5"/>
    <n v="305"/>
  </r>
  <r>
    <x v="0"/>
    <x v="0"/>
    <n v="49"/>
    <x v="6"/>
    <n v="222692"/>
  </r>
  <r>
    <x v="0"/>
    <x v="0"/>
    <n v="49"/>
    <x v="7"/>
    <n v="20348"/>
  </r>
  <r>
    <x v="0"/>
    <x v="0"/>
    <n v="49"/>
    <x v="8"/>
    <n v="18657"/>
  </r>
  <r>
    <x v="0"/>
    <x v="0"/>
    <n v="49"/>
    <x v="9"/>
    <n v="5102"/>
  </r>
  <r>
    <x v="0"/>
    <x v="0"/>
    <n v="49"/>
    <x v="10"/>
    <n v="774"/>
  </r>
  <r>
    <x v="0"/>
    <x v="0"/>
    <n v="49"/>
    <x v="11"/>
    <n v="27"/>
  </r>
  <r>
    <x v="0"/>
    <x v="1"/>
    <n v="49"/>
    <x v="0"/>
    <n v="402660"/>
  </r>
  <r>
    <x v="0"/>
    <x v="1"/>
    <n v="49"/>
    <x v="1"/>
    <n v="33723"/>
  </r>
  <r>
    <x v="0"/>
    <x v="1"/>
    <n v="49"/>
    <x v="2"/>
    <n v="51024"/>
  </r>
  <r>
    <x v="0"/>
    <x v="1"/>
    <n v="49"/>
    <x v="3"/>
    <n v="8078"/>
  </r>
  <r>
    <x v="0"/>
    <x v="1"/>
    <n v="49"/>
    <x v="4"/>
    <n v="1043"/>
  </r>
  <r>
    <x v="0"/>
    <x v="1"/>
    <n v="49"/>
    <x v="5"/>
    <n v="305"/>
  </r>
  <r>
    <x v="0"/>
    <x v="1"/>
    <n v="49"/>
    <x v="6"/>
    <n v="222614"/>
  </r>
  <r>
    <x v="0"/>
    <x v="1"/>
    <n v="49"/>
    <x v="7"/>
    <n v="20333"/>
  </r>
  <r>
    <x v="0"/>
    <x v="1"/>
    <n v="49"/>
    <x v="8"/>
    <n v="18643"/>
  </r>
  <r>
    <x v="0"/>
    <x v="1"/>
    <n v="49"/>
    <x v="9"/>
    <n v="5104"/>
  </r>
  <r>
    <x v="0"/>
    <x v="1"/>
    <n v="49"/>
    <x v="10"/>
    <n v="773"/>
  </r>
  <r>
    <x v="0"/>
    <x v="1"/>
    <n v="49"/>
    <x v="11"/>
    <n v="27"/>
  </r>
  <r>
    <x v="0"/>
    <x v="2"/>
    <n v="49"/>
    <x v="0"/>
    <n v="402309"/>
  </r>
  <r>
    <x v="0"/>
    <x v="2"/>
    <n v="49"/>
    <x v="1"/>
    <n v="33714"/>
  </r>
  <r>
    <x v="0"/>
    <x v="2"/>
    <n v="49"/>
    <x v="2"/>
    <n v="51082"/>
  </r>
  <r>
    <x v="0"/>
    <x v="2"/>
    <n v="49"/>
    <x v="3"/>
    <n v="8081"/>
  </r>
  <r>
    <x v="0"/>
    <x v="2"/>
    <n v="49"/>
    <x v="4"/>
    <n v="1044"/>
  </r>
  <r>
    <x v="0"/>
    <x v="2"/>
    <n v="49"/>
    <x v="5"/>
    <n v="305"/>
  </r>
  <r>
    <x v="0"/>
    <x v="2"/>
    <n v="49"/>
    <x v="6"/>
    <n v="222273"/>
  </r>
  <r>
    <x v="0"/>
    <x v="2"/>
    <n v="49"/>
    <x v="7"/>
    <n v="20344"/>
  </r>
  <r>
    <x v="0"/>
    <x v="2"/>
    <n v="49"/>
    <x v="8"/>
    <n v="18600"/>
  </r>
  <r>
    <x v="0"/>
    <x v="2"/>
    <n v="49"/>
    <x v="9"/>
    <n v="5100"/>
  </r>
  <r>
    <x v="0"/>
    <x v="2"/>
    <n v="49"/>
    <x v="10"/>
    <n v="771"/>
  </r>
  <r>
    <x v="0"/>
    <x v="2"/>
    <n v="49"/>
    <x v="11"/>
    <n v="27"/>
  </r>
  <r>
    <x v="0"/>
    <x v="3"/>
    <n v="49"/>
    <x v="0"/>
    <n v="402127"/>
  </r>
  <r>
    <x v="0"/>
    <x v="3"/>
    <n v="49"/>
    <x v="1"/>
    <n v="33684"/>
  </r>
  <r>
    <x v="0"/>
    <x v="3"/>
    <n v="49"/>
    <x v="2"/>
    <n v="51217"/>
  </r>
  <r>
    <x v="0"/>
    <x v="3"/>
    <n v="49"/>
    <x v="3"/>
    <n v="8094"/>
  </r>
  <r>
    <x v="0"/>
    <x v="3"/>
    <n v="49"/>
    <x v="4"/>
    <n v="1045"/>
  </r>
  <r>
    <x v="0"/>
    <x v="3"/>
    <n v="49"/>
    <x v="5"/>
    <n v="304"/>
  </r>
  <r>
    <x v="0"/>
    <x v="3"/>
    <n v="49"/>
    <x v="6"/>
    <n v="222068"/>
  </r>
  <r>
    <x v="0"/>
    <x v="3"/>
    <n v="49"/>
    <x v="7"/>
    <n v="20299"/>
  </r>
  <r>
    <x v="0"/>
    <x v="3"/>
    <n v="49"/>
    <x v="8"/>
    <n v="18536"/>
  </r>
  <r>
    <x v="0"/>
    <x v="3"/>
    <n v="49"/>
    <x v="9"/>
    <n v="5101"/>
  </r>
  <r>
    <x v="0"/>
    <x v="3"/>
    <n v="49"/>
    <x v="10"/>
    <n v="769"/>
  </r>
  <r>
    <x v="0"/>
    <x v="3"/>
    <n v="49"/>
    <x v="11"/>
    <n v="27"/>
  </r>
  <r>
    <x v="0"/>
    <x v="4"/>
    <n v="49"/>
    <x v="0"/>
    <n v="402402"/>
  </r>
  <r>
    <x v="0"/>
    <x v="4"/>
    <n v="49"/>
    <x v="1"/>
    <n v="33697"/>
  </r>
  <r>
    <x v="0"/>
    <x v="4"/>
    <n v="49"/>
    <x v="2"/>
    <n v="51283"/>
  </r>
  <r>
    <x v="0"/>
    <x v="4"/>
    <n v="49"/>
    <x v="3"/>
    <n v="8108"/>
  </r>
  <r>
    <x v="0"/>
    <x v="4"/>
    <n v="49"/>
    <x v="4"/>
    <n v="1045"/>
  </r>
  <r>
    <x v="0"/>
    <x v="4"/>
    <n v="49"/>
    <x v="5"/>
    <n v="305"/>
  </r>
  <r>
    <x v="0"/>
    <x v="4"/>
    <n v="49"/>
    <x v="6"/>
    <n v="221977"/>
  </r>
  <r>
    <x v="0"/>
    <x v="4"/>
    <n v="49"/>
    <x v="7"/>
    <n v="20268"/>
  </r>
  <r>
    <x v="0"/>
    <x v="4"/>
    <n v="49"/>
    <x v="8"/>
    <n v="18504"/>
  </r>
  <r>
    <x v="0"/>
    <x v="4"/>
    <n v="49"/>
    <x v="9"/>
    <n v="5102"/>
  </r>
  <r>
    <x v="0"/>
    <x v="4"/>
    <n v="49"/>
    <x v="10"/>
    <n v="769"/>
  </r>
  <r>
    <x v="0"/>
    <x v="4"/>
    <n v="49"/>
    <x v="11"/>
    <n v="27"/>
  </r>
  <r>
    <x v="0"/>
    <x v="5"/>
    <n v="49"/>
    <x v="0"/>
    <n v="402537"/>
  </r>
  <r>
    <x v="0"/>
    <x v="5"/>
    <n v="49"/>
    <x v="1"/>
    <n v="33700"/>
  </r>
  <r>
    <x v="0"/>
    <x v="5"/>
    <n v="49"/>
    <x v="2"/>
    <n v="51370"/>
  </r>
  <r>
    <x v="0"/>
    <x v="5"/>
    <n v="49"/>
    <x v="3"/>
    <n v="8110"/>
  </r>
  <r>
    <x v="0"/>
    <x v="5"/>
    <n v="49"/>
    <x v="4"/>
    <n v="1047"/>
  </r>
  <r>
    <x v="0"/>
    <x v="5"/>
    <n v="49"/>
    <x v="5"/>
    <n v="306"/>
  </r>
  <r>
    <x v="0"/>
    <x v="5"/>
    <n v="49"/>
    <x v="6"/>
    <n v="222043"/>
  </r>
  <r>
    <x v="0"/>
    <x v="5"/>
    <n v="49"/>
    <x v="7"/>
    <n v="20257"/>
  </r>
  <r>
    <x v="0"/>
    <x v="5"/>
    <n v="49"/>
    <x v="8"/>
    <n v="18512"/>
  </r>
  <r>
    <x v="0"/>
    <x v="5"/>
    <n v="49"/>
    <x v="9"/>
    <n v="5102"/>
  </r>
  <r>
    <x v="0"/>
    <x v="5"/>
    <n v="49"/>
    <x v="10"/>
    <n v="768"/>
  </r>
  <r>
    <x v="0"/>
    <x v="5"/>
    <n v="49"/>
    <x v="11"/>
    <n v="27"/>
  </r>
  <r>
    <x v="0"/>
    <x v="6"/>
    <n v="49"/>
    <x v="0"/>
    <n v="402999"/>
  </r>
  <r>
    <x v="0"/>
    <x v="6"/>
    <n v="49"/>
    <x v="1"/>
    <n v="33713"/>
  </r>
  <r>
    <x v="0"/>
    <x v="6"/>
    <n v="49"/>
    <x v="2"/>
    <n v="51491"/>
  </r>
  <r>
    <x v="0"/>
    <x v="6"/>
    <n v="49"/>
    <x v="3"/>
    <n v="8121"/>
  </r>
  <r>
    <x v="0"/>
    <x v="6"/>
    <n v="49"/>
    <x v="4"/>
    <n v="1049"/>
  </r>
  <r>
    <x v="0"/>
    <x v="6"/>
    <n v="49"/>
    <x v="5"/>
    <n v="307"/>
  </r>
  <r>
    <x v="0"/>
    <x v="6"/>
    <n v="49"/>
    <x v="6"/>
    <n v="222334"/>
  </r>
  <r>
    <x v="0"/>
    <x v="6"/>
    <n v="49"/>
    <x v="7"/>
    <n v="20248"/>
  </r>
  <r>
    <x v="0"/>
    <x v="6"/>
    <n v="49"/>
    <x v="8"/>
    <n v="18530"/>
  </r>
  <r>
    <x v="0"/>
    <x v="6"/>
    <n v="49"/>
    <x v="9"/>
    <n v="5115"/>
  </r>
  <r>
    <x v="0"/>
    <x v="6"/>
    <n v="49"/>
    <x v="10"/>
    <n v="769"/>
  </r>
  <r>
    <x v="0"/>
    <x v="6"/>
    <n v="49"/>
    <x v="11"/>
    <n v="27"/>
  </r>
  <r>
    <x v="0"/>
    <x v="7"/>
    <n v="49"/>
    <x v="0"/>
    <n v="403444"/>
  </r>
  <r>
    <x v="0"/>
    <x v="7"/>
    <n v="49"/>
    <x v="1"/>
    <n v="33759"/>
  </r>
  <r>
    <x v="0"/>
    <x v="7"/>
    <n v="49"/>
    <x v="2"/>
    <n v="51581"/>
  </r>
  <r>
    <x v="0"/>
    <x v="7"/>
    <n v="49"/>
    <x v="3"/>
    <n v="8126"/>
  </r>
  <r>
    <x v="0"/>
    <x v="7"/>
    <n v="49"/>
    <x v="4"/>
    <n v="1049"/>
  </r>
  <r>
    <x v="0"/>
    <x v="7"/>
    <n v="49"/>
    <x v="5"/>
    <n v="309"/>
  </r>
  <r>
    <x v="0"/>
    <x v="7"/>
    <n v="49"/>
    <x v="6"/>
    <n v="222714"/>
  </r>
  <r>
    <x v="0"/>
    <x v="7"/>
    <n v="49"/>
    <x v="7"/>
    <n v="20320"/>
  </r>
  <r>
    <x v="0"/>
    <x v="7"/>
    <n v="49"/>
    <x v="8"/>
    <n v="18601"/>
  </r>
  <r>
    <x v="0"/>
    <x v="7"/>
    <n v="49"/>
    <x v="9"/>
    <n v="5124"/>
  </r>
  <r>
    <x v="0"/>
    <x v="7"/>
    <n v="49"/>
    <x v="10"/>
    <n v="773"/>
  </r>
  <r>
    <x v="0"/>
    <x v="7"/>
    <n v="49"/>
    <x v="11"/>
    <n v="27"/>
  </r>
  <r>
    <x v="0"/>
    <x v="8"/>
    <n v="49"/>
    <x v="0"/>
    <n v="404678"/>
  </r>
  <r>
    <x v="0"/>
    <x v="8"/>
    <n v="49"/>
    <x v="1"/>
    <n v="33874"/>
  </r>
  <r>
    <x v="0"/>
    <x v="8"/>
    <n v="49"/>
    <x v="2"/>
    <n v="51829"/>
  </r>
  <r>
    <x v="0"/>
    <x v="8"/>
    <n v="49"/>
    <x v="3"/>
    <n v="8143"/>
  </r>
  <r>
    <x v="0"/>
    <x v="8"/>
    <n v="49"/>
    <x v="4"/>
    <n v="1050"/>
  </r>
  <r>
    <x v="0"/>
    <x v="8"/>
    <n v="49"/>
    <x v="5"/>
    <n v="310"/>
  </r>
  <r>
    <x v="0"/>
    <x v="8"/>
    <n v="49"/>
    <x v="6"/>
    <n v="224268"/>
  </r>
  <r>
    <x v="0"/>
    <x v="8"/>
    <n v="49"/>
    <x v="7"/>
    <n v="20456"/>
  </r>
  <r>
    <x v="0"/>
    <x v="8"/>
    <n v="49"/>
    <x v="8"/>
    <n v="18889"/>
  </r>
  <r>
    <x v="0"/>
    <x v="8"/>
    <n v="49"/>
    <x v="9"/>
    <n v="5151"/>
  </r>
  <r>
    <x v="0"/>
    <x v="8"/>
    <n v="49"/>
    <x v="10"/>
    <n v="779"/>
  </r>
  <r>
    <x v="0"/>
    <x v="8"/>
    <n v="49"/>
    <x v="11"/>
    <n v="27"/>
  </r>
  <r>
    <x v="0"/>
    <x v="9"/>
    <n v="49"/>
    <x v="0"/>
    <n v="406006"/>
  </r>
  <r>
    <x v="0"/>
    <x v="9"/>
    <n v="49"/>
    <x v="1"/>
    <n v="33949"/>
  </r>
  <r>
    <x v="0"/>
    <x v="9"/>
    <n v="49"/>
    <x v="2"/>
    <n v="52070"/>
  </r>
  <r>
    <x v="0"/>
    <x v="9"/>
    <n v="49"/>
    <x v="3"/>
    <n v="8162"/>
  </r>
  <r>
    <x v="0"/>
    <x v="9"/>
    <n v="49"/>
    <x v="4"/>
    <n v="1052"/>
  </r>
  <r>
    <x v="0"/>
    <x v="9"/>
    <n v="49"/>
    <x v="5"/>
    <n v="313"/>
  </r>
  <r>
    <x v="0"/>
    <x v="9"/>
    <n v="49"/>
    <x v="6"/>
    <n v="225445"/>
  </r>
  <r>
    <x v="0"/>
    <x v="9"/>
    <n v="49"/>
    <x v="7"/>
    <n v="20531"/>
  </r>
  <r>
    <x v="0"/>
    <x v="9"/>
    <n v="49"/>
    <x v="8"/>
    <n v="19026"/>
  </r>
  <r>
    <x v="0"/>
    <x v="9"/>
    <n v="49"/>
    <x v="9"/>
    <n v="5169"/>
  </r>
  <r>
    <x v="0"/>
    <x v="9"/>
    <n v="49"/>
    <x v="10"/>
    <n v="781"/>
  </r>
  <r>
    <x v="0"/>
    <x v="9"/>
    <n v="49"/>
    <x v="11"/>
    <n v="27"/>
  </r>
  <r>
    <x v="0"/>
    <x v="10"/>
    <n v="49"/>
    <x v="0"/>
    <n v="405968"/>
  </r>
  <r>
    <x v="0"/>
    <x v="10"/>
    <n v="49"/>
    <x v="1"/>
    <n v="33948"/>
  </r>
  <r>
    <x v="0"/>
    <x v="10"/>
    <n v="49"/>
    <x v="2"/>
    <n v="52138"/>
  </r>
  <r>
    <x v="0"/>
    <x v="10"/>
    <n v="49"/>
    <x v="3"/>
    <n v="8165"/>
  </r>
  <r>
    <x v="0"/>
    <x v="10"/>
    <n v="49"/>
    <x v="4"/>
    <n v="1052"/>
  </r>
  <r>
    <x v="0"/>
    <x v="10"/>
    <n v="49"/>
    <x v="5"/>
    <n v="313"/>
  </r>
  <r>
    <x v="0"/>
    <x v="10"/>
    <n v="49"/>
    <x v="6"/>
    <n v="225330"/>
  </r>
  <r>
    <x v="0"/>
    <x v="10"/>
    <n v="49"/>
    <x v="7"/>
    <n v="20537"/>
  </r>
  <r>
    <x v="0"/>
    <x v="10"/>
    <n v="49"/>
    <x v="8"/>
    <n v="19036"/>
  </r>
  <r>
    <x v="0"/>
    <x v="10"/>
    <n v="49"/>
    <x v="9"/>
    <n v="5170"/>
  </r>
  <r>
    <x v="0"/>
    <x v="10"/>
    <n v="49"/>
    <x v="10"/>
    <n v="782"/>
  </r>
  <r>
    <x v="0"/>
    <x v="10"/>
    <n v="49"/>
    <x v="11"/>
    <n v="27"/>
  </r>
  <r>
    <x v="0"/>
    <x v="11"/>
    <n v="49"/>
    <x v="0"/>
    <n v="406644"/>
  </r>
  <r>
    <x v="0"/>
    <x v="11"/>
    <n v="49"/>
    <x v="1"/>
    <n v="33981"/>
  </r>
  <r>
    <x v="0"/>
    <x v="11"/>
    <n v="49"/>
    <x v="2"/>
    <n v="52326"/>
  </r>
  <r>
    <x v="0"/>
    <x v="11"/>
    <n v="49"/>
    <x v="3"/>
    <n v="8185"/>
  </r>
  <r>
    <x v="0"/>
    <x v="11"/>
    <n v="49"/>
    <x v="4"/>
    <n v="1053"/>
  </r>
  <r>
    <x v="0"/>
    <x v="11"/>
    <n v="49"/>
    <x v="5"/>
    <n v="314"/>
  </r>
  <r>
    <x v="0"/>
    <x v="11"/>
    <n v="49"/>
    <x v="6"/>
    <n v="225922"/>
  </r>
  <r>
    <x v="0"/>
    <x v="11"/>
    <n v="49"/>
    <x v="7"/>
    <n v="20563"/>
  </r>
  <r>
    <x v="0"/>
    <x v="11"/>
    <n v="49"/>
    <x v="8"/>
    <n v="19131"/>
  </r>
  <r>
    <x v="0"/>
    <x v="11"/>
    <n v="49"/>
    <x v="9"/>
    <n v="5182"/>
  </r>
  <r>
    <x v="0"/>
    <x v="11"/>
    <n v="49"/>
    <x v="10"/>
    <n v="783"/>
  </r>
  <r>
    <x v="0"/>
    <x v="11"/>
    <n v="49"/>
    <x v="11"/>
    <n v="28"/>
  </r>
  <r>
    <x v="0"/>
    <x v="12"/>
    <n v="49"/>
    <x v="0"/>
    <n v="407456"/>
  </r>
  <r>
    <x v="0"/>
    <x v="12"/>
    <n v="49"/>
    <x v="1"/>
    <n v="33994"/>
  </r>
  <r>
    <x v="0"/>
    <x v="12"/>
    <n v="49"/>
    <x v="2"/>
    <n v="52454"/>
  </r>
  <r>
    <x v="0"/>
    <x v="12"/>
    <n v="49"/>
    <x v="3"/>
    <n v="8195"/>
  </r>
  <r>
    <x v="0"/>
    <x v="12"/>
    <n v="49"/>
    <x v="4"/>
    <n v="1054"/>
  </r>
  <r>
    <x v="0"/>
    <x v="12"/>
    <n v="49"/>
    <x v="5"/>
    <n v="315"/>
  </r>
  <r>
    <x v="0"/>
    <x v="12"/>
    <n v="49"/>
    <x v="6"/>
    <n v="226356"/>
  </r>
  <r>
    <x v="0"/>
    <x v="12"/>
    <n v="49"/>
    <x v="7"/>
    <n v="20575"/>
  </r>
  <r>
    <x v="0"/>
    <x v="12"/>
    <n v="49"/>
    <x v="8"/>
    <n v="19170"/>
  </r>
  <r>
    <x v="0"/>
    <x v="12"/>
    <n v="49"/>
    <x v="9"/>
    <n v="5179"/>
  </r>
  <r>
    <x v="0"/>
    <x v="12"/>
    <n v="49"/>
    <x v="10"/>
    <n v="784"/>
  </r>
  <r>
    <x v="0"/>
    <x v="12"/>
    <n v="49"/>
    <x v="11"/>
    <n v="28"/>
  </r>
  <r>
    <x v="1"/>
    <x v="0"/>
    <n v="49"/>
    <x v="0"/>
    <n v="61152"/>
  </r>
  <r>
    <x v="1"/>
    <x v="0"/>
    <n v="49"/>
    <x v="1"/>
    <n v="13608"/>
  </r>
  <r>
    <x v="1"/>
    <x v="0"/>
    <n v="49"/>
    <x v="2"/>
    <n v="7753"/>
  </r>
  <r>
    <x v="1"/>
    <x v="0"/>
    <n v="49"/>
    <x v="3"/>
    <n v="1046"/>
  </r>
  <r>
    <x v="1"/>
    <x v="0"/>
    <n v="49"/>
    <x v="4"/>
    <n v="84"/>
  </r>
  <r>
    <x v="1"/>
    <x v="0"/>
    <n v="49"/>
    <x v="6"/>
    <n v="39582"/>
  </r>
  <r>
    <x v="1"/>
    <x v="0"/>
    <n v="49"/>
    <x v="7"/>
    <n v="9251"/>
  </r>
  <r>
    <x v="1"/>
    <x v="0"/>
    <n v="49"/>
    <x v="8"/>
    <n v="2620"/>
  </r>
  <r>
    <x v="1"/>
    <x v="0"/>
    <n v="49"/>
    <x v="9"/>
    <n v="603"/>
  </r>
  <r>
    <x v="1"/>
    <x v="0"/>
    <n v="49"/>
    <x v="10"/>
    <n v="84"/>
  </r>
  <r>
    <x v="1"/>
    <x v="1"/>
    <n v="49"/>
    <x v="0"/>
    <n v="65215"/>
  </r>
  <r>
    <x v="1"/>
    <x v="1"/>
    <n v="49"/>
    <x v="1"/>
    <n v="13907"/>
  </r>
  <r>
    <x v="1"/>
    <x v="1"/>
    <n v="49"/>
    <x v="2"/>
    <n v="9118"/>
  </r>
  <r>
    <x v="1"/>
    <x v="1"/>
    <n v="49"/>
    <x v="3"/>
    <n v="1307"/>
  </r>
  <r>
    <x v="1"/>
    <x v="1"/>
    <n v="49"/>
    <x v="4"/>
    <n v="117"/>
  </r>
  <r>
    <x v="1"/>
    <x v="1"/>
    <n v="49"/>
    <x v="6"/>
    <n v="43164"/>
  </r>
  <r>
    <x v="1"/>
    <x v="1"/>
    <n v="49"/>
    <x v="7"/>
    <n v="9517"/>
  </r>
  <r>
    <x v="1"/>
    <x v="1"/>
    <n v="49"/>
    <x v="8"/>
    <n v="3513"/>
  </r>
  <r>
    <x v="1"/>
    <x v="1"/>
    <n v="49"/>
    <x v="9"/>
    <n v="881"/>
  </r>
  <r>
    <x v="1"/>
    <x v="1"/>
    <n v="49"/>
    <x v="10"/>
    <n v="128"/>
  </r>
  <r>
    <x v="1"/>
    <x v="1"/>
    <n v="49"/>
    <x v="11"/>
    <n v="1"/>
  </r>
  <r>
    <x v="1"/>
    <x v="2"/>
    <n v="49"/>
    <x v="0"/>
    <n v="61544"/>
  </r>
  <r>
    <x v="1"/>
    <x v="2"/>
    <n v="49"/>
    <x v="1"/>
    <n v="13210"/>
  </r>
  <r>
    <x v="1"/>
    <x v="2"/>
    <n v="49"/>
    <x v="2"/>
    <n v="9642"/>
  </r>
  <r>
    <x v="1"/>
    <x v="2"/>
    <n v="49"/>
    <x v="3"/>
    <n v="1299"/>
  </r>
  <r>
    <x v="1"/>
    <x v="2"/>
    <n v="49"/>
    <x v="4"/>
    <n v="131"/>
  </r>
  <r>
    <x v="1"/>
    <x v="2"/>
    <n v="49"/>
    <x v="5"/>
    <n v="2"/>
  </r>
  <r>
    <x v="1"/>
    <x v="2"/>
    <n v="49"/>
    <x v="6"/>
    <n v="40708"/>
  </r>
  <r>
    <x v="1"/>
    <x v="2"/>
    <n v="49"/>
    <x v="7"/>
    <n v="8320"/>
  </r>
  <r>
    <x v="1"/>
    <x v="2"/>
    <n v="49"/>
    <x v="8"/>
    <n v="3003"/>
  </r>
  <r>
    <x v="1"/>
    <x v="2"/>
    <n v="49"/>
    <x v="9"/>
    <n v="707"/>
  </r>
  <r>
    <x v="1"/>
    <x v="2"/>
    <n v="49"/>
    <x v="10"/>
    <n v="101"/>
  </r>
  <r>
    <x v="1"/>
    <x v="2"/>
    <n v="49"/>
    <x v="11"/>
    <n v="2"/>
  </r>
  <r>
    <x v="1"/>
    <x v="3"/>
    <n v="49"/>
    <x v="0"/>
    <n v="60130"/>
  </r>
  <r>
    <x v="1"/>
    <x v="3"/>
    <n v="49"/>
    <x v="1"/>
    <n v="13108"/>
  </r>
  <r>
    <x v="1"/>
    <x v="3"/>
    <n v="49"/>
    <x v="2"/>
    <n v="7240"/>
  </r>
  <r>
    <x v="1"/>
    <x v="3"/>
    <n v="49"/>
    <x v="3"/>
    <n v="958"/>
  </r>
  <r>
    <x v="1"/>
    <x v="3"/>
    <n v="49"/>
    <x v="4"/>
    <n v="96"/>
  </r>
  <r>
    <x v="1"/>
    <x v="3"/>
    <n v="49"/>
    <x v="5"/>
    <n v="1"/>
  </r>
  <r>
    <x v="1"/>
    <x v="3"/>
    <n v="49"/>
    <x v="6"/>
    <n v="39047"/>
  </r>
  <r>
    <x v="1"/>
    <x v="3"/>
    <n v="49"/>
    <x v="7"/>
    <n v="6961"/>
  </r>
  <r>
    <x v="1"/>
    <x v="3"/>
    <n v="49"/>
    <x v="8"/>
    <n v="2426"/>
  </r>
  <r>
    <x v="1"/>
    <x v="3"/>
    <n v="49"/>
    <x v="9"/>
    <n v="561"/>
  </r>
  <r>
    <x v="1"/>
    <x v="3"/>
    <n v="49"/>
    <x v="10"/>
    <n v="74"/>
  </r>
  <r>
    <x v="1"/>
    <x v="3"/>
    <n v="49"/>
    <x v="11"/>
    <n v="1"/>
  </r>
  <r>
    <x v="1"/>
    <x v="4"/>
    <n v="49"/>
    <x v="0"/>
    <n v="65491"/>
  </r>
  <r>
    <x v="1"/>
    <x v="4"/>
    <n v="49"/>
    <x v="1"/>
    <n v="13421"/>
  </r>
  <r>
    <x v="1"/>
    <x v="4"/>
    <n v="49"/>
    <x v="2"/>
    <n v="9665"/>
  </r>
  <r>
    <x v="1"/>
    <x v="4"/>
    <n v="49"/>
    <x v="3"/>
    <n v="1257"/>
  </r>
  <r>
    <x v="1"/>
    <x v="4"/>
    <n v="49"/>
    <x v="4"/>
    <n v="140"/>
  </r>
  <r>
    <x v="1"/>
    <x v="4"/>
    <n v="49"/>
    <x v="5"/>
    <n v="1"/>
  </r>
  <r>
    <x v="1"/>
    <x v="4"/>
    <n v="49"/>
    <x v="6"/>
    <n v="40653"/>
  </r>
  <r>
    <x v="1"/>
    <x v="4"/>
    <n v="49"/>
    <x v="7"/>
    <n v="6591"/>
  </r>
  <r>
    <x v="1"/>
    <x v="4"/>
    <n v="49"/>
    <x v="8"/>
    <n v="2650"/>
  </r>
  <r>
    <x v="1"/>
    <x v="4"/>
    <n v="49"/>
    <x v="9"/>
    <n v="613"/>
  </r>
  <r>
    <x v="1"/>
    <x v="4"/>
    <n v="49"/>
    <x v="10"/>
    <n v="87"/>
  </r>
  <r>
    <x v="1"/>
    <x v="4"/>
    <n v="49"/>
    <x v="11"/>
    <n v="1"/>
  </r>
  <r>
    <x v="1"/>
    <x v="5"/>
    <n v="49"/>
    <x v="0"/>
    <n v="67412"/>
  </r>
  <r>
    <x v="1"/>
    <x v="5"/>
    <n v="49"/>
    <x v="1"/>
    <n v="13647"/>
  </r>
  <r>
    <x v="1"/>
    <x v="5"/>
    <n v="49"/>
    <x v="2"/>
    <n v="7968"/>
  </r>
  <r>
    <x v="1"/>
    <x v="5"/>
    <n v="49"/>
    <x v="3"/>
    <n v="1047"/>
  </r>
  <r>
    <x v="1"/>
    <x v="5"/>
    <n v="49"/>
    <x v="4"/>
    <n v="104"/>
  </r>
  <r>
    <x v="1"/>
    <x v="5"/>
    <n v="49"/>
    <x v="5"/>
    <n v="1"/>
  </r>
  <r>
    <x v="1"/>
    <x v="5"/>
    <n v="49"/>
    <x v="6"/>
    <n v="39147"/>
  </r>
  <r>
    <x v="1"/>
    <x v="5"/>
    <n v="49"/>
    <x v="7"/>
    <n v="6512"/>
  </r>
  <r>
    <x v="1"/>
    <x v="5"/>
    <n v="49"/>
    <x v="8"/>
    <n v="2521"/>
  </r>
  <r>
    <x v="1"/>
    <x v="5"/>
    <n v="49"/>
    <x v="9"/>
    <n v="566"/>
  </r>
  <r>
    <x v="1"/>
    <x v="5"/>
    <n v="49"/>
    <x v="10"/>
    <n v="73"/>
  </r>
  <r>
    <x v="1"/>
    <x v="5"/>
    <n v="49"/>
    <x v="11"/>
    <n v="2"/>
  </r>
  <r>
    <x v="1"/>
    <x v="6"/>
    <n v="49"/>
    <x v="0"/>
    <n v="71579"/>
  </r>
  <r>
    <x v="1"/>
    <x v="6"/>
    <n v="49"/>
    <x v="1"/>
    <n v="14469"/>
  </r>
  <r>
    <x v="1"/>
    <x v="6"/>
    <n v="49"/>
    <x v="2"/>
    <n v="9866"/>
  </r>
  <r>
    <x v="1"/>
    <x v="6"/>
    <n v="49"/>
    <x v="3"/>
    <n v="1239"/>
  </r>
  <r>
    <x v="1"/>
    <x v="6"/>
    <n v="49"/>
    <x v="4"/>
    <n v="122"/>
  </r>
  <r>
    <x v="1"/>
    <x v="6"/>
    <n v="49"/>
    <x v="5"/>
    <n v="1"/>
  </r>
  <r>
    <x v="1"/>
    <x v="6"/>
    <n v="49"/>
    <x v="6"/>
    <n v="38855"/>
  </r>
  <r>
    <x v="1"/>
    <x v="6"/>
    <n v="49"/>
    <x v="7"/>
    <n v="6705"/>
  </r>
  <r>
    <x v="1"/>
    <x v="6"/>
    <n v="49"/>
    <x v="8"/>
    <n v="2616"/>
  </r>
  <r>
    <x v="1"/>
    <x v="6"/>
    <n v="49"/>
    <x v="9"/>
    <n v="598"/>
  </r>
  <r>
    <x v="1"/>
    <x v="6"/>
    <n v="49"/>
    <x v="10"/>
    <n v="92"/>
  </r>
  <r>
    <x v="1"/>
    <x v="7"/>
    <n v="49"/>
    <x v="0"/>
    <n v="72123"/>
  </r>
  <r>
    <x v="1"/>
    <x v="7"/>
    <n v="49"/>
    <x v="1"/>
    <n v="14687"/>
  </r>
  <r>
    <x v="1"/>
    <x v="7"/>
    <n v="49"/>
    <x v="2"/>
    <n v="7965"/>
  </r>
  <r>
    <x v="1"/>
    <x v="7"/>
    <n v="49"/>
    <x v="3"/>
    <n v="1038"/>
  </r>
  <r>
    <x v="1"/>
    <x v="7"/>
    <n v="49"/>
    <x v="4"/>
    <n v="107"/>
  </r>
  <r>
    <x v="1"/>
    <x v="7"/>
    <n v="49"/>
    <x v="5"/>
    <n v="1"/>
  </r>
  <r>
    <x v="1"/>
    <x v="7"/>
    <n v="49"/>
    <x v="6"/>
    <n v="38524"/>
  </r>
  <r>
    <x v="1"/>
    <x v="7"/>
    <n v="49"/>
    <x v="7"/>
    <n v="6886"/>
  </r>
  <r>
    <x v="1"/>
    <x v="7"/>
    <n v="49"/>
    <x v="8"/>
    <n v="2439"/>
  </r>
  <r>
    <x v="1"/>
    <x v="7"/>
    <n v="49"/>
    <x v="9"/>
    <n v="589"/>
  </r>
  <r>
    <x v="1"/>
    <x v="7"/>
    <n v="49"/>
    <x v="10"/>
    <n v="73"/>
  </r>
  <r>
    <x v="1"/>
    <x v="8"/>
    <n v="49"/>
    <x v="0"/>
    <n v="79745"/>
  </r>
  <r>
    <x v="1"/>
    <x v="8"/>
    <n v="49"/>
    <x v="1"/>
    <n v="15405"/>
  </r>
  <r>
    <x v="1"/>
    <x v="8"/>
    <n v="49"/>
    <x v="2"/>
    <n v="9951"/>
  </r>
  <r>
    <x v="1"/>
    <x v="8"/>
    <n v="49"/>
    <x v="3"/>
    <n v="1301"/>
  </r>
  <r>
    <x v="1"/>
    <x v="8"/>
    <n v="49"/>
    <x v="4"/>
    <n v="102"/>
  </r>
  <r>
    <x v="1"/>
    <x v="8"/>
    <n v="49"/>
    <x v="5"/>
    <n v="1"/>
  </r>
  <r>
    <x v="1"/>
    <x v="8"/>
    <n v="49"/>
    <x v="6"/>
    <n v="43264"/>
  </r>
  <r>
    <x v="1"/>
    <x v="8"/>
    <n v="49"/>
    <x v="7"/>
    <n v="7428"/>
  </r>
  <r>
    <x v="1"/>
    <x v="8"/>
    <n v="49"/>
    <x v="8"/>
    <n v="3243"/>
  </r>
  <r>
    <x v="1"/>
    <x v="8"/>
    <n v="49"/>
    <x v="9"/>
    <n v="779"/>
  </r>
  <r>
    <x v="1"/>
    <x v="8"/>
    <n v="49"/>
    <x v="10"/>
    <n v="116"/>
  </r>
  <r>
    <x v="1"/>
    <x v="8"/>
    <n v="49"/>
    <x v="11"/>
    <n v="1"/>
  </r>
  <r>
    <x v="1"/>
    <x v="9"/>
    <n v="49"/>
    <x v="0"/>
    <n v="75462"/>
  </r>
  <r>
    <x v="1"/>
    <x v="9"/>
    <n v="49"/>
    <x v="1"/>
    <n v="15530"/>
  </r>
  <r>
    <x v="1"/>
    <x v="9"/>
    <n v="49"/>
    <x v="2"/>
    <n v="9516"/>
  </r>
  <r>
    <x v="1"/>
    <x v="9"/>
    <n v="49"/>
    <x v="3"/>
    <n v="1342"/>
  </r>
  <r>
    <x v="1"/>
    <x v="9"/>
    <n v="49"/>
    <x v="4"/>
    <n v="144"/>
  </r>
  <r>
    <x v="1"/>
    <x v="9"/>
    <n v="49"/>
    <x v="5"/>
    <n v="2"/>
  </r>
  <r>
    <x v="1"/>
    <x v="9"/>
    <n v="49"/>
    <x v="6"/>
    <n v="41424"/>
  </r>
  <r>
    <x v="1"/>
    <x v="9"/>
    <n v="49"/>
    <x v="7"/>
    <n v="7835"/>
  </r>
  <r>
    <x v="1"/>
    <x v="9"/>
    <n v="49"/>
    <x v="8"/>
    <n v="3204"/>
  </r>
  <r>
    <x v="1"/>
    <x v="9"/>
    <n v="49"/>
    <x v="9"/>
    <n v="782"/>
  </r>
  <r>
    <x v="1"/>
    <x v="9"/>
    <n v="49"/>
    <x v="10"/>
    <n v="113"/>
  </r>
  <r>
    <x v="1"/>
    <x v="10"/>
    <n v="49"/>
    <x v="0"/>
    <n v="73196"/>
  </r>
  <r>
    <x v="1"/>
    <x v="10"/>
    <n v="49"/>
    <x v="1"/>
    <n v="15576"/>
  </r>
  <r>
    <x v="1"/>
    <x v="10"/>
    <n v="49"/>
    <x v="2"/>
    <n v="9447"/>
  </r>
  <r>
    <x v="1"/>
    <x v="10"/>
    <n v="49"/>
    <x v="3"/>
    <n v="1202"/>
  </r>
  <r>
    <x v="1"/>
    <x v="10"/>
    <n v="49"/>
    <x v="4"/>
    <n v="120"/>
  </r>
  <r>
    <x v="1"/>
    <x v="10"/>
    <n v="49"/>
    <x v="5"/>
    <n v="1"/>
  </r>
  <r>
    <x v="1"/>
    <x v="10"/>
    <n v="49"/>
    <x v="6"/>
    <n v="43218"/>
  </r>
  <r>
    <x v="1"/>
    <x v="10"/>
    <n v="49"/>
    <x v="7"/>
    <n v="8814"/>
  </r>
  <r>
    <x v="1"/>
    <x v="10"/>
    <n v="49"/>
    <x v="8"/>
    <n v="2759"/>
  </r>
  <r>
    <x v="1"/>
    <x v="10"/>
    <n v="49"/>
    <x v="9"/>
    <n v="653"/>
  </r>
  <r>
    <x v="1"/>
    <x v="10"/>
    <n v="49"/>
    <x v="10"/>
    <n v="108"/>
  </r>
  <r>
    <x v="1"/>
    <x v="11"/>
    <n v="49"/>
    <x v="0"/>
    <n v="78962"/>
  </r>
  <r>
    <x v="1"/>
    <x v="11"/>
    <n v="49"/>
    <x v="1"/>
    <n v="15259"/>
  </r>
  <r>
    <x v="1"/>
    <x v="11"/>
    <n v="49"/>
    <x v="2"/>
    <n v="9022"/>
  </r>
  <r>
    <x v="1"/>
    <x v="11"/>
    <n v="49"/>
    <x v="3"/>
    <n v="1179"/>
  </r>
  <r>
    <x v="1"/>
    <x v="11"/>
    <n v="49"/>
    <x v="4"/>
    <n v="98"/>
  </r>
  <r>
    <x v="1"/>
    <x v="11"/>
    <n v="49"/>
    <x v="6"/>
    <n v="49120"/>
  </r>
  <r>
    <x v="1"/>
    <x v="11"/>
    <n v="49"/>
    <x v="7"/>
    <n v="6975"/>
  </r>
  <r>
    <x v="1"/>
    <x v="11"/>
    <n v="49"/>
    <x v="8"/>
    <n v="3318"/>
  </r>
  <r>
    <x v="1"/>
    <x v="11"/>
    <n v="49"/>
    <x v="9"/>
    <n v="750"/>
  </r>
  <r>
    <x v="1"/>
    <x v="11"/>
    <n v="49"/>
    <x v="10"/>
    <n v="98"/>
  </r>
  <r>
    <x v="1"/>
    <x v="12"/>
    <n v="49"/>
    <x v="0"/>
    <n v="82598"/>
  </r>
  <r>
    <x v="1"/>
    <x v="12"/>
    <n v="49"/>
    <x v="1"/>
    <n v="15198"/>
  </r>
  <r>
    <x v="1"/>
    <x v="12"/>
    <n v="49"/>
    <x v="2"/>
    <n v="11923"/>
  </r>
  <r>
    <x v="1"/>
    <x v="12"/>
    <n v="49"/>
    <x v="3"/>
    <n v="1573"/>
  </r>
  <r>
    <x v="1"/>
    <x v="12"/>
    <n v="49"/>
    <x v="4"/>
    <n v="135"/>
  </r>
  <r>
    <x v="1"/>
    <x v="12"/>
    <n v="49"/>
    <x v="5"/>
    <n v="1"/>
  </r>
  <r>
    <x v="1"/>
    <x v="12"/>
    <n v="49"/>
    <x v="6"/>
    <n v="52486"/>
  </r>
  <r>
    <x v="1"/>
    <x v="12"/>
    <n v="49"/>
    <x v="7"/>
    <n v="6890"/>
  </r>
  <r>
    <x v="1"/>
    <x v="12"/>
    <n v="49"/>
    <x v="8"/>
    <n v="3990"/>
  </r>
  <r>
    <x v="1"/>
    <x v="12"/>
    <n v="49"/>
    <x v="9"/>
    <n v="895"/>
  </r>
  <r>
    <x v="1"/>
    <x v="12"/>
    <n v="49"/>
    <x v="10"/>
    <n v="131"/>
  </r>
  <r>
    <x v="2"/>
    <x v="0"/>
    <n v="49"/>
    <x v="0"/>
    <n v="30533"/>
  </r>
  <r>
    <x v="2"/>
    <x v="0"/>
    <n v="49"/>
    <x v="1"/>
    <n v="3095"/>
  </r>
  <r>
    <x v="2"/>
    <x v="0"/>
    <n v="49"/>
    <x v="2"/>
    <n v="4316"/>
  </r>
  <r>
    <x v="2"/>
    <x v="0"/>
    <n v="49"/>
    <x v="3"/>
    <n v="629"/>
  </r>
  <r>
    <x v="2"/>
    <x v="0"/>
    <n v="49"/>
    <x v="4"/>
    <n v="57"/>
  </r>
  <r>
    <x v="2"/>
    <x v="0"/>
    <n v="49"/>
    <x v="6"/>
    <n v="20231"/>
  </r>
  <r>
    <x v="2"/>
    <x v="0"/>
    <n v="49"/>
    <x v="7"/>
    <n v="1938"/>
  </r>
  <r>
    <x v="2"/>
    <x v="0"/>
    <n v="49"/>
    <x v="8"/>
    <n v="1625"/>
  </r>
  <r>
    <x v="2"/>
    <x v="0"/>
    <n v="49"/>
    <x v="9"/>
    <n v="358"/>
  </r>
  <r>
    <x v="2"/>
    <x v="0"/>
    <n v="49"/>
    <x v="10"/>
    <n v="53"/>
  </r>
  <r>
    <x v="2"/>
    <x v="1"/>
    <n v="49"/>
    <x v="0"/>
    <n v="33483"/>
  </r>
  <r>
    <x v="2"/>
    <x v="1"/>
    <n v="49"/>
    <x v="1"/>
    <n v="3303"/>
  </r>
  <r>
    <x v="2"/>
    <x v="1"/>
    <n v="49"/>
    <x v="2"/>
    <n v="5722"/>
  </r>
  <r>
    <x v="2"/>
    <x v="1"/>
    <n v="49"/>
    <x v="3"/>
    <n v="909"/>
  </r>
  <r>
    <x v="2"/>
    <x v="1"/>
    <n v="49"/>
    <x v="4"/>
    <n v="88"/>
  </r>
  <r>
    <x v="2"/>
    <x v="1"/>
    <n v="49"/>
    <x v="6"/>
    <n v="21202"/>
  </r>
  <r>
    <x v="2"/>
    <x v="1"/>
    <n v="49"/>
    <x v="7"/>
    <n v="1857"/>
  </r>
  <r>
    <x v="2"/>
    <x v="1"/>
    <n v="49"/>
    <x v="8"/>
    <n v="2468"/>
  </r>
  <r>
    <x v="2"/>
    <x v="1"/>
    <n v="49"/>
    <x v="9"/>
    <n v="641"/>
  </r>
  <r>
    <x v="2"/>
    <x v="1"/>
    <n v="49"/>
    <x v="10"/>
    <n v="101"/>
  </r>
  <r>
    <x v="2"/>
    <x v="1"/>
    <n v="49"/>
    <x v="11"/>
    <n v="1"/>
  </r>
  <r>
    <x v="2"/>
    <x v="2"/>
    <n v="49"/>
    <x v="0"/>
    <n v="29585"/>
  </r>
  <r>
    <x v="2"/>
    <x v="2"/>
    <n v="49"/>
    <x v="1"/>
    <n v="3064"/>
  </r>
  <r>
    <x v="2"/>
    <x v="2"/>
    <n v="49"/>
    <x v="2"/>
    <n v="5876"/>
  </r>
  <r>
    <x v="2"/>
    <x v="2"/>
    <n v="49"/>
    <x v="3"/>
    <n v="881"/>
  </r>
  <r>
    <x v="2"/>
    <x v="2"/>
    <n v="49"/>
    <x v="4"/>
    <n v="99"/>
  </r>
  <r>
    <x v="2"/>
    <x v="2"/>
    <n v="49"/>
    <x v="5"/>
    <n v="2"/>
  </r>
  <r>
    <x v="2"/>
    <x v="2"/>
    <n v="49"/>
    <x v="6"/>
    <n v="16947"/>
  </r>
  <r>
    <x v="2"/>
    <x v="2"/>
    <n v="49"/>
    <x v="7"/>
    <n v="1391"/>
  </r>
  <r>
    <x v="2"/>
    <x v="2"/>
    <n v="49"/>
    <x v="8"/>
    <n v="1548"/>
  </r>
  <r>
    <x v="2"/>
    <x v="2"/>
    <n v="49"/>
    <x v="9"/>
    <n v="381"/>
  </r>
  <r>
    <x v="2"/>
    <x v="2"/>
    <n v="49"/>
    <x v="10"/>
    <n v="52"/>
  </r>
  <r>
    <x v="2"/>
    <x v="2"/>
    <n v="49"/>
    <x v="11"/>
    <n v="1"/>
  </r>
  <r>
    <x v="2"/>
    <x v="3"/>
    <n v="49"/>
    <x v="0"/>
    <n v="28261"/>
  </r>
  <r>
    <x v="2"/>
    <x v="3"/>
    <n v="49"/>
    <x v="1"/>
    <n v="2994"/>
  </r>
  <r>
    <x v="2"/>
    <x v="3"/>
    <n v="49"/>
    <x v="2"/>
    <n v="3606"/>
  </r>
  <r>
    <x v="2"/>
    <x v="3"/>
    <n v="49"/>
    <x v="3"/>
    <n v="574"/>
  </r>
  <r>
    <x v="2"/>
    <x v="3"/>
    <n v="49"/>
    <x v="4"/>
    <n v="65"/>
  </r>
  <r>
    <x v="2"/>
    <x v="3"/>
    <n v="49"/>
    <x v="6"/>
    <n v="14456"/>
  </r>
  <r>
    <x v="2"/>
    <x v="3"/>
    <n v="49"/>
    <x v="7"/>
    <n v="1017"/>
  </r>
  <r>
    <x v="2"/>
    <x v="3"/>
    <n v="49"/>
    <x v="8"/>
    <n v="1188"/>
  </r>
  <r>
    <x v="2"/>
    <x v="3"/>
    <n v="49"/>
    <x v="9"/>
    <n v="308"/>
  </r>
  <r>
    <x v="2"/>
    <x v="3"/>
    <n v="49"/>
    <x v="10"/>
    <n v="50"/>
  </r>
  <r>
    <x v="2"/>
    <x v="3"/>
    <n v="49"/>
    <x v="11"/>
    <n v="1"/>
  </r>
  <r>
    <x v="2"/>
    <x v="4"/>
    <n v="49"/>
    <x v="0"/>
    <n v="35046"/>
  </r>
  <r>
    <x v="2"/>
    <x v="4"/>
    <n v="49"/>
    <x v="1"/>
    <n v="3580"/>
  </r>
  <r>
    <x v="2"/>
    <x v="4"/>
    <n v="49"/>
    <x v="2"/>
    <n v="6095"/>
  </r>
  <r>
    <x v="2"/>
    <x v="4"/>
    <n v="49"/>
    <x v="3"/>
    <n v="862"/>
  </r>
  <r>
    <x v="2"/>
    <x v="4"/>
    <n v="49"/>
    <x v="4"/>
    <n v="114"/>
  </r>
  <r>
    <x v="2"/>
    <x v="4"/>
    <n v="49"/>
    <x v="6"/>
    <n v="16672"/>
  </r>
  <r>
    <x v="2"/>
    <x v="4"/>
    <n v="49"/>
    <x v="7"/>
    <n v="1011"/>
  </r>
  <r>
    <x v="2"/>
    <x v="4"/>
    <n v="49"/>
    <x v="8"/>
    <n v="1550"/>
  </r>
  <r>
    <x v="2"/>
    <x v="4"/>
    <n v="49"/>
    <x v="9"/>
    <n v="353"/>
  </r>
  <r>
    <x v="2"/>
    <x v="4"/>
    <n v="49"/>
    <x v="10"/>
    <n v="48"/>
  </r>
  <r>
    <x v="2"/>
    <x v="5"/>
    <n v="49"/>
    <x v="0"/>
    <n v="36480"/>
  </r>
  <r>
    <x v="2"/>
    <x v="5"/>
    <n v="49"/>
    <x v="1"/>
    <n v="3803"/>
  </r>
  <r>
    <x v="2"/>
    <x v="5"/>
    <n v="49"/>
    <x v="2"/>
    <n v="4312"/>
  </r>
  <r>
    <x v="2"/>
    <x v="5"/>
    <n v="49"/>
    <x v="3"/>
    <n v="650"/>
  </r>
  <r>
    <x v="2"/>
    <x v="5"/>
    <n v="49"/>
    <x v="4"/>
    <n v="72"/>
  </r>
  <r>
    <x v="2"/>
    <x v="5"/>
    <n v="49"/>
    <x v="6"/>
    <n v="14859"/>
  </r>
  <r>
    <x v="2"/>
    <x v="5"/>
    <n v="49"/>
    <x v="7"/>
    <n v="857"/>
  </r>
  <r>
    <x v="2"/>
    <x v="5"/>
    <n v="49"/>
    <x v="8"/>
    <n v="1372"/>
  </r>
  <r>
    <x v="2"/>
    <x v="5"/>
    <n v="49"/>
    <x v="9"/>
    <n v="318"/>
  </r>
  <r>
    <x v="2"/>
    <x v="5"/>
    <n v="49"/>
    <x v="10"/>
    <n v="41"/>
  </r>
  <r>
    <x v="2"/>
    <x v="5"/>
    <n v="49"/>
    <x v="11"/>
    <n v="1"/>
  </r>
  <r>
    <x v="2"/>
    <x v="6"/>
    <n v="49"/>
    <x v="0"/>
    <n v="39238"/>
  </r>
  <r>
    <x v="2"/>
    <x v="6"/>
    <n v="49"/>
    <x v="1"/>
    <n v="4273"/>
  </r>
  <r>
    <x v="2"/>
    <x v="6"/>
    <n v="49"/>
    <x v="2"/>
    <n v="6077"/>
  </r>
  <r>
    <x v="2"/>
    <x v="6"/>
    <n v="49"/>
    <x v="3"/>
    <n v="830"/>
  </r>
  <r>
    <x v="2"/>
    <x v="6"/>
    <n v="49"/>
    <x v="4"/>
    <n v="93"/>
  </r>
  <r>
    <x v="2"/>
    <x v="6"/>
    <n v="49"/>
    <x v="6"/>
    <n v="15001"/>
  </r>
  <r>
    <x v="2"/>
    <x v="6"/>
    <n v="49"/>
    <x v="7"/>
    <n v="1027"/>
  </r>
  <r>
    <x v="2"/>
    <x v="6"/>
    <n v="49"/>
    <x v="8"/>
    <n v="1479"/>
  </r>
  <r>
    <x v="2"/>
    <x v="6"/>
    <n v="49"/>
    <x v="9"/>
    <n v="365"/>
  </r>
  <r>
    <x v="2"/>
    <x v="6"/>
    <n v="49"/>
    <x v="10"/>
    <n v="58"/>
  </r>
  <r>
    <x v="2"/>
    <x v="7"/>
    <n v="49"/>
    <x v="0"/>
    <n v="36004"/>
  </r>
  <r>
    <x v="2"/>
    <x v="7"/>
    <n v="49"/>
    <x v="1"/>
    <n v="3740"/>
  </r>
  <r>
    <x v="2"/>
    <x v="7"/>
    <n v="49"/>
    <x v="2"/>
    <n v="4069"/>
  </r>
  <r>
    <x v="2"/>
    <x v="7"/>
    <n v="49"/>
    <x v="3"/>
    <n v="637"/>
  </r>
  <r>
    <x v="2"/>
    <x v="7"/>
    <n v="49"/>
    <x v="4"/>
    <n v="74"/>
  </r>
  <r>
    <x v="2"/>
    <x v="7"/>
    <n v="49"/>
    <x v="6"/>
    <n v="15380"/>
  </r>
  <r>
    <x v="2"/>
    <x v="7"/>
    <n v="49"/>
    <x v="7"/>
    <n v="1098"/>
  </r>
  <r>
    <x v="2"/>
    <x v="7"/>
    <n v="49"/>
    <x v="8"/>
    <n v="1319"/>
  </r>
  <r>
    <x v="2"/>
    <x v="7"/>
    <n v="49"/>
    <x v="9"/>
    <n v="341"/>
  </r>
  <r>
    <x v="2"/>
    <x v="7"/>
    <n v="49"/>
    <x v="10"/>
    <n v="48"/>
  </r>
  <r>
    <x v="2"/>
    <x v="8"/>
    <n v="49"/>
    <x v="0"/>
    <n v="38115"/>
  </r>
  <r>
    <x v="2"/>
    <x v="8"/>
    <n v="49"/>
    <x v="1"/>
    <n v="3554"/>
  </r>
  <r>
    <x v="2"/>
    <x v="8"/>
    <n v="49"/>
    <x v="2"/>
    <n v="6028"/>
  </r>
  <r>
    <x v="2"/>
    <x v="8"/>
    <n v="49"/>
    <x v="3"/>
    <n v="845"/>
  </r>
  <r>
    <x v="2"/>
    <x v="8"/>
    <n v="49"/>
    <x v="4"/>
    <n v="75"/>
  </r>
  <r>
    <x v="2"/>
    <x v="8"/>
    <n v="49"/>
    <x v="6"/>
    <n v="19596"/>
  </r>
  <r>
    <x v="2"/>
    <x v="8"/>
    <n v="49"/>
    <x v="7"/>
    <n v="1345"/>
  </r>
  <r>
    <x v="2"/>
    <x v="8"/>
    <n v="49"/>
    <x v="8"/>
    <n v="2190"/>
  </r>
  <r>
    <x v="2"/>
    <x v="8"/>
    <n v="49"/>
    <x v="9"/>
    <n v="554"/>
  </r>
  <r>
    <x v="2"/>
    <x v="8"/>
    <n v="49"/>
    <x v="10"/>
    <n v="88"/>
  </r>
  <r>
    <x v="2"/>
    <x v="8"/>
    <n v="49"/>
    <x v="11"/>
    <n v="1"/>
  </r>
  <r>
    <x v="2"/>
    <x v="9"/>
    <n v="49"/>
    <x v="0"/>
    <n v="33378"/>
  </r>
  <r>
    <x v="2"/>
    <x v="9"/>
    <n v="49"/>
    <x v="1"/>
    <n v="3381"/>
  </r>
  <r>
    <x v="2"/>
    <x v="9"/>
    <n v="49"/>
    <x v="2"/>
    <n v="5526"/>
  </r>
  <r>
    <x v="2"/>
    <x v="9"/>
    <n v="49"/>
    <x v="3"/>
    <n v="903"/>
  </r>
  <r>
    <x v="2"/>
    <x v="9"/>
    <n v="49"/>
    <x v="4"/>
    <n v="117"/>
  </r>
  <r>
    <x v="2"/>
    <x v="9"/>
    <n v="49"/>
    <x v="5"/>
    <n v="1"/>
  </r>
  <r>
    <x v="2"/>
    <x v="9"/>
    <n v="49"/>
    <x v="6"/>
    <n v="18158"/>
  </r>
  <r>
    <x v="2"/>
    <x v="9"/>
    <n v="49"/>
    <x v="7"/>
    <n v="1569"/>
  </r>
  <r>
    <x v="2"/>
    <x v="9"/>
    <n v="49"/>
    <x v="8"/>
    <n v="2104"/>
  </r>
  <r>
    <x v="2"/>
    <x v="9"/>
    <n v="49"/>
    <x v="9"/>
    <n v="525"/>
  </r>
  <r>
    <x v="2"/>
    <x v="9"/>
    <n v="49"/>
    <x v="10"/>
    <n v="81"/>
  </r>
  <r>
    <x v="2"/>
    <x v="10"/>
    <n v="49"/>
    <x v="0"/>
    <n v="29837"/>
  </r>
  <r>
    <x v="2"/>
    <x v="10"/>
    <n v="49"/>
    <x v="1"/>
    <n v="3047"/>
  </r>
  <r>
    <x v="2"/>
    <x v="10"/>
    <n v="49"/>
    <x v="2"/>
    <n v="5102"/>
  </r>
  <r>
    <x v="2"/>
    <x v="10"/>
    <n v="49"/>
    <x v="3"/>
    <n v="728"/>
  </r>
  <r>
    <x v="2"/>
    <x v="10"/>
    <n v="49"/>
    <x v="4"/>
    <n v="78"/>
  </r>
  <r>
    <x v="2"/>
    <x v="10"/>
    <n v="49"/>
    <x v="6"/>
    <n v="18846"/>
  </r>
  <r>
    <x v="2"/>
    <x v="10"/>
    <n v="49"/>
    <x v="7"/>
    <n v="2012"/>
  </r>
  <r>
    <x v="2"/>
    <x v="10"/>
    <n v="49"/>
    <x v="8"/>
    <n v="1565"/>
  </r>
  <r>
    <x v="2"/>
    <x v="10"/>
    <n v="49"/>
    <x v="9"/>
    <n v="396"/>
  </r>
  <r>
    <x v="2"/>
    <x v="10"/>
    <n v="49"/>
    <x v="10"/>
    <n v="75"/>
  </r>
  <r>
    <x v="2"/>
    <x v="11"/>
    <n v="49"/>
    <x v="0"/>
    <n v="37829"/>
  </r>
  <r>
    <x v="2"/>
    <x v="11"/>
    <n v="49"/>
    <x v="1"/>
    <n v="3335"/>
  </r>
  <r>
    <x v="2"/>
    <x v="11"/>
    <n v="49"/>
    <x v="2"/>
    <n v="5143"/>
  </r>
  <r>
    <x v="2"/>
    <x v="11"/>
    <n v="49"/>
    <x v="3"/>
    <n v="809"/>
  </r>
  <r>
    <x v="2"/>
    <x v="11"/>
    <n v="49"/>
    <x v="4"/>
    <n v="72"/>
  </r>
  <r>
    <x v="2"/>
    <x v="11"/>
    <n v="49"/>
    <x v="6"/>
    <n v="23924"/>
  </r>
  <r>
    <x v="2"/>
    <x v="11"/>
    <n v="49"/>
    <x v="7"/>
    <n v="1485"/>
  </r>
  <r>
    <x v="2"/>
    <x v="11"/>
    <n v="49"/>
    <x v="8"/>
    <n v="2224"/>
  </r>
  <r>
    <x v="2"/>
    <x v="11"/>
    <n v="49"/>
    <x v="9"/>
    <n v="518"/>
  </r>
  <r>
    <x v="2"/>
    <x v="11"/>
    <n v="49"/>
    <x v="10"/>
    <n v="61"/>
  </r>
  <r>
    <x v="2"/>
    <x v="12"/>
    <n v="49"/>
    <x v="0"/>
    <n v="36001"/>
  </r>
  <r>
    <x v="2"/>
    <x v="12"/>
    <n v="49"/>
    <x v="1"/>
    <n v="2944"/>
  </r>
  <r>
    <x v="2"/>
    <x v="12"/>
    <n v="49"/>
    <x v="2"/>
    <n v="7092"/>
  </r>
  <r>
    <x v="2"/>
    <x v="12"/>
    <n v="49"/>
    <x v="3"/>
    <n v="1082"/>
  </r>
  <r>
    <x v="2"/>
    <x v="12"/>
    <n v="49"/>
    <x v="4"/>
    <n v="107"/>
  </r>
  <r>
    <x v="2"/>
    <x v="12"/>
    <n v="49"/>
    <x v="5"/>
    <n v="1"/>
  </r>
  <r>
    <x v="2"/>
    <x v="12"/>
    <n v="49"/>
    <x v="6"/>
    <n v="22971"/>
  </r>
  <r>
    <x v="2"/>
    <x v="12"/>
    <n v="49"/>
    <x v="7"/>
    <n v="1235"/>
  </r>
  <r>
    <x v="2"/>
    <x v="12"/>
    <n v="49"/>
    <x v="8"/>
    <n v="2444"/>
  </r>
  <r>
    <x v="2"/>
    <x v="12"/>
    <n v="49"/>
    <x v="9"/>
    <n v="575"/>
  </r>
  <r>
    <x v="2"/>
    <x v="12"/>
    <n v="49"/>
    <x v="10"/>
    <n v="86"/>
  </r>
  <r>
    <x v="3"/>
    <x v="0"/>
    <n v="49"/>
    <x v="0"/>
    <n v="11203"/>
  </r>
  <r>
    <x v="3"/>
    <x v="0"/>
    <n v="49"/>
    <x v="1"/>
    <n v="1888"/>
  </r>
  <r>
    <x v="3"/>
    <x v="0"/>
    <n v="49"/>
    <x v="2"/>
    <n v="1753"/>
  </r>
  <r>
    <x v="3"/>
    <x v="0"/>
    <n v="49"/>
    <x v="3"/>
    <n v="241"/>
  </r>
  <r>
    <x v="3"/>
    <x v="0"/>
    <n v="49"/>
    <x v="4"/>
    <n v="15"/>
  </r>
  <r>
    <x v="3"/>
    <x v="0"/>
    <n v="49"/>
    <x v="6"/>
    <n v="7789"/>
  </r>
  <r>
    <x v="3"/>
    <x v="0"/>
    <n v="49"/>
    <x v="7"/>
    <n v="1682"/>
  </r>
  <r>
    <x v="3"/>
    <x v="0"/>
    <n v="49"/>
    <x v="8"/>
    <n v="658"/>
  </r>
  <r>
    <x v="3"/>
    <x v="0"/>
    <n v="49"/>
    <x v="9"/>
    <n v="152"/>
  </r>
  <r>
    <x v="3"/>
    <x v="0"/>
    <n v="49"/>
    <x v="10"/>
    <n v="17"/>
  </r>
  <r>
    <x v="3"/>
    <x v="1"/>
    <n v="49"/>
    <x v="0"/>
    <n v="12109"/>
  </r>
  <r>
    <x v="3"/>
    <x v="1"/>
    <n v="49"/>
    <x v="1"/>
    <n v="1898"/>
  </r>
  <r>
    <x v="3"/>
    <x v="1"/>
    <n v="49"/>
    <x v="2"/>
    <n v="1614"/>
  </r>
  <r>
    <x v="3"/>
    <x v="1"/>
    <n v="49"/>
    <x v="3"/>
    <n v="214"/>
  </r>
  <r>
    <x v="3"/>
    <x v="1"/>
    <n v="49"/>
    <x v="4"/>
    <n v="14"/>
  </r>
  <r>
    <x v="3"/>
    <x v="1"/>
    <n v="49"/>
    <x v="6"/>
    <n v="9173"/>
  </r>
  <r>
    <x v="3"/>
    <x v="1"/>
    <n v="49"/>
    <x v="7"/>
    <n v="1490"/>
  </r>
  <r>
    <x v="3"/>
    <x v="1"/>
    <n v="49"/>
    <x v="8"/>
    <n v="608"/>
  </r>
  <r>
    <x v="3"/>
    <x v="1"/>
    <n v="49"/>
    <x v="9"/>
    <n v="118"/>
  </r>
  <r>
    <x v="3"/>
    <x v="1"/>
    <n v="49"/>
    <x v="10"/>
    <n v="13"/>
  </r>
  <r>
    <x v="3"/>
    <x v="2"/>
    <n v="49"/>
    <x v="0"/>
    <n v="12532"/>
  </r>
  <r>
    <x v="3"/>
    <x v="2"/>
    <n v="49"/>
    <x v="1"/>
    <n v="1821"/>
  </r>
  <r>
    <x v="3"/>
    <x v="2"/>
    <n v="49"/>
    <x v="2"/>
    <n v="1961"/>
  </r>
  <r>
    <x v="3"/>
    <x v="2"/>
    <n v="49"/>
    <x v="3"/>
    <n v="246"/>
  </r>
  <r>
    <x v="3"/>
    <x v="2"/>
    <n v="49"/>
    <x v="4"/>
    <n v="12"/>
  </r>
  <r>
    <x v="3"/>
    <x v="2"/>
    <n v="49"/>
    <x v="6"/>
    <n v="9340"/>
  </r>
  <r>
    <x v="3"/>
    <x v="2"/>
    <n v="49"/>
    <x v="7"/>
    <n v="1281"/>
  </r>
  <r>
    <x v="3"/>
    <x v="2"/>
    <n v="49"/>
    <x v="8"/>
    <n v="937"/>
  </r>
  <r>
    <x v="3"/>
    <x v="2"/>
    <n v="49"/>
    <x v="9"/>
    <n v="212"/>
  </r>
  <r>
    <x v="3"/>
    <x v="2"/>
    <n v="49"/>
    <x v="10"/>
    <n v="35"/>
  </r>
  <r>
    <x v="3"/>
    <x v="2"/>
    <n v="49"/>
    <x v="11"/>
    <n v="1"/>
  </r>
  <r>
    <x v="3"/>
    <x v="3"/>
    <n v="49"/>
    <x v="0"/>
    <n v="11515"/>
  </r>
  <r>
    <x v="3"/>
    <x v="3"/>
    <n v="49"/>
    <x v="1"/>
    <n v="1643"/>
  </r>
  <r>
    <x v="3"/>
    <x v="3"/>
    <n v="49"/>
    <x v="2"/>
    <n v="1640"/>
  </r>
  <r>
    <x v="3"/>
    <x v="3"/>
    <n v="49"/>
    <x v="3"/>
    <n v="204"/>
  </r>
  <r>
    <x v="3"/>
    <x v="3"/>
    <n v="49"/>
    <x v="4"/>
    <n v="14"/>
  </r>
  <r>
    <x v="3"/>
    <x v="3"/>
    <n v="49"/>
    <x v="5"/>
    <n v="1"/>
  </r>
  <r>
    <x v="3"/>
    <x v="3"/>
    <n v="49"/>
    <x v="6"/>
    <n v="7505"/>
  </r>
  <r>
    <x v="3"/>
    <x v="3"/>
    <n v="49"/>
    <x v="7"/>
    <n v="957"/>
  </r>
  <r>
    <x v="3"/>
    <x v="3"/>
    <n v="49"/>
    <x v="8"/>
    <n v="556"/>
  </r>
  <r>
    <x v="3"/>
    <x v="3"/>
    <n v="49"/>
    <x v="9"/>
    <n v="114"/>
  </r>
  <r>
    <x v="3"/>
    <x v="3"/>
    <n v="49"/>
    <x v="10"/>
    <n v="11"/>
  </r>
  <r>
    <x v="3"/>
    <x v="4"/>
    <n v="49"/>
    <x v="0"/>
    <n v="10189"/>
  </r>
  <r>
    <x v="3"/>
    <x v="4"/>
    <n v="49"/>
    <x v="1"/>
    <n v="1435"/>
  </r>
  <r>
    <x v="3"/>
    <x v="4"/>
    <n v="49"/>
    <x v="2"/>
    <n v="1512"/>
  </r>
  <r>
    <x v="3"/>
    <x v="4"/>
    <n v="49"/>
    <x v="3"/>
    <n v="206"/>
  </r>
  <r>
    <x v="3"/>
    <x v="4"/>
    <n v="49"/>
    <x v="4"/>
    <n v="10"/>
  </r>
  <r>
    <x v="3"/>
    <x v="4"/>
    <n v="49"/>
    <x v="6"/>
    <n v="5875"/>
  </r>
  <r>
    <x v="3"/>
    <x v="4"/>
    <n v="49"/>
    <x v="7"/>
    <n v="700"/>
  </r>
  <r>
    <x v="3"/>
    <x v="4"/>
    <n v="49"/>
    <x v="8"/>
    <n v="501"/>
  </r>
  <r>
    <x v="3"/>
    <x v="4"/>
    <n v="49"/>
    <x v="9"/>
    <n v="118"/>
  </r>
  <r>
    <x v="3"/>
    <x v="4"/>
    <n v="49"/>
    <x v="10"/>
    <n v="24"/>
  </r>
  <r>
    <x v="3"/>
    <x v="4"/>
    <n v="49"/>
    <x v="11"/>
    <n v="1"/>
  </r>
  <r>
    <x v="3"/>
    <x v="5"/>
    <n v="49"/>
    <x v="0"/>
    <n v="11571"/>
  </r>
  <r>
    <x v="3"/>
    <x v="5"/>
    <n v="49"/>
    <x v="1"/>
    <n v="1608"/>
  </r>
  <r>
    <x v="3"/>
    <x v="5"/>
    <n v="49"/>
    <x v="2"/>
    <n v="1716"/>
  </r>
  <r>
    <x v="3"/>
    <x v="5"/>
    <n v="49"/>
    <x v="3"/>
    <n v="240"/>
  </r>
  <r>
    <x v="3"/>
    <x v="5"/>
    <n v="49"/>
    <x v="4"/>
    <n v="17"/>
  </r>
  <r>
    <x v="3"/>
    <x v="5"/>
    <n v="49"/>
    <x v="6"/>
    <n v="6064"/>
  </r>
  <r>
    <x v="3"/>
    <x v="5"/>
    <n v="49"/>
    <x v="7"/>
    <n v="542"/>
  </r>
  <r>
    <x v="3"/>
    <x v="5"/>
    <n v="49"/>
    <x v="8"/>
    <n v="555"/>
  </r>
  <r>
    <x v="3"/>
    <x v="5"/>
    <n v="49"/>
    <x v="9"/>
    <n v="120"/>
  </r>
  <r>
    <x v="3"/>
    <x v="5"/>
    <n v="49"/>
    <x v="10"/>
    <n v="13"/>
  </r>
  <r>
    <x v="3"/>
    <x v="6"/>
    <n v="49"/>
    <x v="0"/>
    <n v="12994"/>
  </r>
  <r>
    <x v="3"/>
    <x v="6"/>
    <n v="49"/>
    <x v="1"/>
    <n v="1908"/>
  </r>
  <r>
    <x v="3"/>
    <x v="6"/>
    <n v="49"/>
    <x v="2"/>
    <n v="1745"/>
  </r>
  <r>
    <x v="3"/>
    <x v="6"/>
    <n v="49"/>
    <x v="3"/>
    <n v="244"/>
  </r>
  <r>
    <x v="3"/>
    <x v="6"/>
    <n v="49"/>
    <x v="4"/>
    <n v="11"/>
  </r>
  <r>
    <x v="3"/>
    <x v="6"/>
    <n v="49"/>
    <x v="6"/>
    <n v="5643"/>
  </r>
  <r>
    <x v="3"/>
    <x v="6"/>
    <n v="49"/>
    <x v="7"/>
    <n v="507"/>
  </r>
  <r>
    <x v="3"/>
    <x v="6"/>
    <n v="49"/>
    <x v="8"/>
    <n v="552"/>
  </r>
  <r>
    <x v="3"/>
    <x v="6"/>
    <n v="49"/>
    <x v="9"/>
    <n v="110"/>
  </r>
  <r>
    <x v="3"/>
    <x v="6"/>
    <n v="49"/>
    <x v="10"/>
    <n v="15"/>
  </r>
  <r>
    <x v="3"/>
    <x v="7"/>
    <n v="49"/>
    <x v="0"/>
    <n v="16004"/>
  </r>
  <r>
    <x v="3"/>
    <x v="7"/>
    <n v="49"/>
    <x v="1"/>
    <n v="2460"/>
  </r>
  <r>
    <x v="3"/>
    <x v="7"/>
    <n v="49"/>
    <x v="2"/>
    <n v="1752"/>
  </r>
  <r>
    <x v="3"/>
    <x v="7"/>
    <n v="49"/>
    <x v="3"/>
    <n v="224"/>
  </r>
  <r>
    <x v="3"/>
    <x v="7"/>
    <n v="49"/>
    <x v="4"/>
    <n v="20"/>
  </r>
  <r>
    <x v="3"/>
    <x v="7"/>
    <n v="49"/>
    <x v="6"/>
    <n v="5745"/>
  </r>
  <r>
    <x v="3"/>
    <x v="7"/>
    <n v="49"/>
    <x v="7"/>
    <n v="625"/>
  </r>
  <r>
    <x v="3"/>
    <x v="7"/>
    <n v="49"/>
    <x v="8"/>
    <n v="548"/>
  </r>
  <r>
    <x v="3"/>
    <x v="7"/>
    <n v="49"/>
    <x v="9"/>
    <n v="106"/>
  </r>
  <r>
    <x v="3"/>
    <x v="7"/>
    <n v="49"/>
    <x v="10"/>
    <n v="8"/>
  </r>
  <r>
    <x v="3"/>
    <x v="8"/>
    <n v="49"/>
    <x v="0"/>
    <n v="16275"/>
  </r>
  <r>
    <x v="3"/>
    <x v="8"/>
    <n v="49"/>
    <x v="1"/>
    <n v="2327"/>
  </r>
  <r>
    <x v="3"/>
    <x v="8"/>
    <n v="49"/>
    <x v="2"/>
    <n v="1693"/>
  </r>
  <r>
    <x v="3"/>
    <x v="8"/>
    <n v="49"/>
    <x v="3"/>
    <n v="233"/>
  </r>
  <r>
    <x v="3"/>
    <x v="8"/>
    <n v="49"/>
    <x v="4"/>
    <n v="14"/>
  </r>
  <r>
    <x v="3"/>
    <x v="8"/>
    <n v="49"/>
    <x v="6"/>
    <n v="6514"/>
  </r>
  <r>
    <x v="3"/>
    <x v="8"/>
    <n v="49"/>
    <x v="7"/>
    <n v="744"/>
  </r>
  <r>
    <x v="3"/>
    <x v="8"/>
    <n v="49"/>
    <x v="8"/>
    <n v="481"/>
  </r>
  <r>
    <x v="3"/>
    <x v="8"/>
    <n v="49"/>
    <x v="9"/>
    <n v="93"/>
  </r>
  <r>
    <x v="3"/>
    <x v="8"/>
    <n v="49"/>
    <x v="10"/>
    <n v="10"/>
  </r>
  <r>
    <x v="3"/>
    <x v="9"/>
    <n v="49"/>
    <x v="0"/>
    <n v="14504"/>
  </r>
  <r>
    <x v="3"/>
    <x v="9"/>
    <n v="49"/>
    <x v="1"/>
    <n v="2123"/>
  </r>
  <r>
    <x v="3"/>
    <x v="9"/>
    <n v="49"/>
    <x v="2"/>
    <n v="1755"/>
  </r>
  <r>
    <x v="3"/>
    <x v="9"/>
    <n v="49"/>
    <x v="3"/>
    <n v="222"/>
  </r>
  <r>
    <x v="3"/>
    <x v="9"/>
    <n v="49"/>
    <x v="4"/>
    <n v="13"/>
  </r>
  <r>
    <x v="3"/>
    <x v="9"/>
    <n v="49"/>
    <x v="6"/>
    <n v="6270"/>
  </r>
  <r>
    <x v="3"/>
    <x v="9"/>
    <n v="49"/>
    <x v="7"/>
    <n v="842"/>
  </r>
  <r>
    <x v="3"/>
    <x v="9"/>
    <n v="49"/>
    <x v="8"/>
    <n v="610"/>
  </r>
  <r>
    <x v="3"/>
    <x v="9"/>
    <n v="49"/>
    <x v="9"/>
    <n v="143"/>
  </r>
  <r>
    <x v="3"/>
    <x v="9"/>
    <n v="49"/>
    <x v="10"/>
    <n v="16"/>
  </r>
  <r>
    <x v="3"/>
    <x v="10"/>
    <n v="49"/>
    <x v="0"/>
    <n v="14302"/>
  </r>
  <r>
    <x v="3"/>
    <x v="10"/>
    <n v="49"/>
    <x v="1"/>
    <n v="2026"/>
  </r>
  <r>
    <x v="3"/>
    <x v="10"/>
    <n v="49"/>
    <x v="2"/>
    <n v="1933"/>
  </r>
  <r>
    <x v="3"/>
    <x v="10"/>
    <n v="49"/>
    <x v="3"/>
    <n v="256"/>
  </r>
  <r>
    <x v="3"/>
    <x v="10"/>
    <n v="49"/>
    <x v="4"/>
    <n v="30"/>
  </r>
  <r>
    <x v="3"/>
    <x v="10"/>
    <n v="49"/>
    <x v="5"/>
    <n v="1"/>
  </r>
  <r>
    <x v="3"/>
    <x v="10"/>
    <n v="49"/>
    <x v="6"/>
    <n v="7559"/>
  </r>
  <r>
    <x v="3"/>
    <x v="10"/>
    <n v="49"/>
    <x v="7"/>
    <n v="1217"/>
  </r>
  <r>
    <x v="3"/>
    <x v="10"/>
    <n v="49"/>
    <x v="8"/>
    <n v="662"/>
  </r>
  <r>
    <x v="3"/>
    <x v="10"/>
    <n v="49"/>
    <x v="9"/>
    <n v="138"/>
  </r>
  <r>
    <x v="3"/>
    <x v="10"/>
    <n v="49"/>
    <x v="10"/>
    <n v="15"/>
  </r>
  <r>
    <x v="3"/>
    <x v="11"/>
    <n v="49"/>
    <x v="0"/>
    <n v="13253"/>
  </r>
  <r>
    <x v="3"/>
    <x v="11"/>
    <n v="49"/>
    <x v="1"/>
    <n v="1939"/>
  </r>
  <r>
    <x v="3"/>
    <x v="11"/>
    <n v="49"/>
    <x v="2"/>
    <n v="1552"/>
  </r>
  <r>
    <x v="3"/>
    <x v="11"/>
    <n v="49"/>
    <x v="3"/>
    <n v="176"/>
  </r>
  <r>
    <x v="3"/>
    <x v="11"/>
    <n v="49"/>
    <x v="4"/>
    <n v="11"/>
  </r>
  <r>
    <x v="3"/>
    <x v="11"/>
    <n v="49"/>
    <x v="6"/>
    <n v="8883"/>
  </r>
  <r>
    <x v="3"/>
    <x v="11"/>
    <n v="49"/>
    <x v="7"/>
    <n v="1065"/>
  </r>
  <r>
    <x v="3"/>
    <x v="11"/>
    <n v="49"/>
    <x v="8"/>
    <n v="685"/>
  </r>
  <r>
    <x v="3"/>
    <x v="11"/>
    <n v="49"/>
    <x v="9"/>
    <n v="136"/>
  </r>
  <r>
    <x v="3"/>
    <x v="11"/>
    <n v="49"/>
    <x v="10"/>
    <n v="26"/>
  </r>
  <r>
    <x v="3"/>
    <x v="12"/>
    <n v="49"/>
    <x v="0"/>
    <n v="17333"/>
  </r>
  <r>
    <x v="3"/>
    <x v="12"/>
    <n v="49"/>
    <x v="1"/>
    <n v="2153"/>
  </r>
  <r>
    <x v="3"/>
    <x v="12"/>
    <n v="49"/>
    <x v="2"/>
    <n v="2196"/>
  </r>
  <r>
    <x v="3"/>
    <x v="12"/>
    <n v="49"/>
    <x v="3"/>
    <n v="267"/>
  </r>
  <r>
    <x v="3"/>
    <x v="12"/>
    <n v="49"/>
    <x v="4"/>
    <n v="16"/>
  </r>
  <r>
    <x v="3"/>
    <x v="12"/>
    <n v="49"/>
    <x v="6"/>
    <n v="11346"/>
  </r>
  <r>
    <x v="3"/>
    <x v="12"/>
    <n v="49"/>
    <x v="7"/>
    <n v="1149"/>
  </r>
  <r>
    <x v="3"/>
    <x v="12"/>
    <n v="49"/>
    <x v="8"/>
    <n v="994"/>
  </r>
  <r>
    <x v="3"/>
    <x v="12"/>
    <n v="49"/>
    <x v="9"/>
    <n v="208"/>
  </r>
  <r>
    <x v="3"/>
    <x v="12"/>
    <n v="49"/>
    <x v="10"/>
    <n v="31"/>
  </r>
  <r>
    <x v="4"/>
    <x v="0"/>
    <n v="49"/>
    <x v="0"/>
    <n v="19416"/>
  </r>
  <r>
    <x v="4"/>
    <x v="0"/>
    <n v="49"/>
    <x v="1"/>
    <n v="8625"/>
  </r>
  <r>
    <x v="4"/>
    <x v="0"/>
    <n v="49"/>
    <x v="2"/>
    <n v="1684"/>
  </r>
  <r>
    <x v="4"/>
    <x v="0"/>
    <n v="49"/>
    <x v="3"/>
    <n v="176"/>
  </r>
  <r>
    <x v="4"/>
    <x v="0"/>
    <n v="49"/>
    <x v="4"/>
    <n v="12"/>
  </r>
  <r>
    <x v="4"/>
    <x v="0"/>
    <n v="49"/>
    <x v="6"/>
    <n v="11562"/>
  </r>
  <r>
    <x v="4"/>
    <x v="0"/>
    <n v="49"/>
    <x v="7"/>
    <n v="5631"/>
  </r>
  <r>
    <x v="4"/>
    <x v="0"/>
    <n v="49"/>
    <x v="8"/>
    <n v="337"/>
  </r>
  <r>
    <x v="4"/>
    <x v="0"/>
    <n v="49"/>
    <x v="9"/>
    <n v="93"/>
  </r>
  <r>
    <x v="4"/>
    <x v="0"/>
    <n v="49"/>
    <x v="10"/>
    <n v="14"/>
  </r>
  <r>
    <x v="4"/>
    <x v="1"/>
    <n v="49"/>
    <x v="0"/>
    <n v="19623"/>
  </r>
  <r>
    <x v="4"/>
    <x v="1"/>
    <n v="49"/>
    <x v="1"/>
    <n v="8706"/>
  </r>
  <r>
    <x v="4"/>
    <x v="1"/>
    <n v="49"/>
    <x v="2"/>
    <n v="1782"/>
  </r>
  <r>
    <x v="4"/>
    <x v="1"/>
    <n v="49"/>
    <x v="3"/>
    <n v="184"/>
  </r>
  <r>
    <x v="4"/>
    <x v="1"/>
    <n v="49"/>
    <x v="4"/>
    <n v="15"/>
  </r>
  <r>
    <x v="4"/>
    <x v="1"/>
    <n v="49"/>
    <x v="6"/>
    <n v="12789"/>
  </r>
  <r>
    <x v="4"/>
    <x v="1"/>
    <n v="49"/>
    <x v="7"/>
    <n v="6170"/>
  </r>
  <r>
    <x v="4"/>
    <x v="1"/>
    <n v="49"/>
    <x v="8"/>
    <n v="437"/>
  </r>
  <r>
    <x v="4"/>
    <x v="1"/>
    <n v="49"/>
    <x v="9"/>
    <n v="122"/>
  </r>
  <r>
    <x v="4"/>
    <x v="1"/>
    <n v="49"/>
    <x v="10"/>
    <n v="14"/>
  </r>
  <r>
    <x v="4"/>
    <x v="2"/>
    <n v="49"/>
    <x v="0"/>
    <n v="19427"/>
  </r>
  <r>
    <x v="4"/>
    <x v="2"/>
    <n v="49"/>
    <x v="1"/>
    <n v="8325"/>
  </r>
  <r>
    <x v="4"/>
    <x v="2"/>
    <n v="49"/>
    <x v="2"/>
    <n v="1805"/>
  </r>
  <r>
    <x v="4"/>
    <x v="2"/>
    <n v="49"/>
    <x v="3"/>
    <n v="172"/>
  </r>
  <r>
    <x v="4"/>
    <x v="2"/>
    <n v="49"/>
    <x v="4"/>
    <n v="20"/>
  </r>
  <r>
    <x v="4"/>
    <x v="2"/>
    <n v="49"/>
    <x v="6"/>
    <n v="14421"/>
  </r>
  <r>
    <x v="4"/>
    <x v="2"/>
    <n v="49"/>
    <x v="7"/>
    <n v="5648"/>
  </r>
  <r>
    <x v="4"/>
    <x v="2"/>
    <n v="49"/>
    <x v="8"/>
    <n v="518"/>
  </r>
  <r>
    <x v="4"/>
    <x v="2"/>
    <n v="49"/>
    <x v="9"/>
    <n v="114"/>
  </r>
  <r>
    <x v="4"/>
    <x v="2"/>
    <n v="49"/>
    <x v="10"/>
    <n v="14"/>
  </r>
  <r>
    <x v="4"/>
    <x v="3"/>
    <n v="49"/>
    <x v="0"/>
    <n v="20354"/>
  </r>
  <r>
    <x v="4"/>
    <x v="3"/>
    <n v="49"/>
    <x v="1"/>
    <n v="8471"/>
  </r>
  <r>
    <x v="4"/>
    <x v="3"/>
    <n v="49"/>
    <x v="2"/>
    <n v="1994"/>
  </r>
  <r>
    <x v="4"/>
    <x v="3"/>
    <n v="49"/>
    <x v="3"/>
    <n v="180"/>
  </r>
  <r>
    <x v="4"/>
    <x v="3"/>
    <n v="49"/>
    <x v="4"/>
    <n v="17"/>
  </r>
  <r>
    <x v="4"/>
    <x v="3"/>
    <n v="49"/>
    <x v="6"/>
    <n v="17086"/>
  </r>
  <r>
    <x v="4"/>
    <x v="3"/>
    <n v="49"/>
    <x v="7"/>
    <n v="4987"/>
  </r>
  <r>
    <x v="4"/>
    <x v="3"/>
    <n v="49"/>
    <x v="8"/>
    <n v="682"/>
  </r>
  <r>
    <x v="4"/>
    <x v="3"/>
    <n v="49"/>
    <x v="9"/>
    <n v="139"/>
  </r>
  <r>
    <x v="4"/>
    <x v="3"/>
    <n v="49"/>
    <x v="10"/>
    <n v="13"/>
  </r>
  <r>
    <x v="4"/>
    <x v="4"/>
    <n v="49"/>
    <x v="0"/>
    <n v="20256"/>
  </r>
  <r>
    <x v="4"/>
    <x v="4"/>
    <n v="49"/>
    <x v="1"/>
    <n v="8406"/>
  </r>
  <r>
    <x v="4"/>
    <x v="4"/>
    <n v="49"/>
    <x v="2"/>
    <n v="2058"/>
  </r>
  <r>
    <x v="4"/>
    <x v="4"/>
    <n v="49"/>
    <x v="3"/>
    <n v="189"/>
  </r>
  <r>
    <x v="4"/>
    <x v="4"/>
    <n v="49"/>
    <x v="4"/>
    <n v="16"/>
  </r>
  <r>
    <x v="4"/>
    <x v="4"/>
    <n v="49"/>
    <x v="5"/>
    <n v="1"/>
  </r>
  <r>
    <x v="4"/>
    <x v="4"/>
    <n v="49"/>
    <x v="6"/>
    <n v="18106"/>
  </r>
  <r>
    <x v="4"/>
    <x v="4"/>
    <n v="49"/>
    <x v="7"/>
    <n v="4880"/>
  </r>
  <r>
    <x v="4"/>
    <x v="4"/>
    <n v="49"/>
    <x v="8"/>
    <n v="599"/>
  </r>
  <r>
    <x v="4"/>
    <x v="4"/>
    <n v="49"/>
    <x v="9"/>
    <n v="142"/>
  </r>
  <r>
    <x v="4"/>
    <x v="4"/>
    <n v="49"/>
    <x v="10"/>
    <n v="15"/>
  </r>
  <r>
    <x v="4"/>
    <x v="5"/>
    <n v="49"/>
    <x v="0"/>
    <n v="19361"/>
  </r>
  <r>
    <x v="4"/>
    <x v="5"/>
    <n v="49"/>
    <x v="1"/>
    <n v="8236"/>
  </r>
  <r>
    <x v="4"/>
    <x v="5"/>
    <n v="49"/>
    <x v="2"/>
    <n v="1940"/>
  </r>
  <r>
    <x v="4"/>
    <x v="5"/>
    <n v="49"/>
    <x v="3"/>
    <n v="157"/>
  </r>
  <r>
    <x v="4"/>
    <x v="5"/>
    <n v="49"/>
    <x v="4"/>
    <n v="15"/>
  </r>
  <r>
    <x v="4"/>
    <x v="5"/>
    <n v="49"/>
    <x v="5"/>
    <n v="1"/>
  </r>
  <r>
    <x v="4"/>
    <x v="5"/>
    <n v="49"/>
    <x v="6"/>
    <n v="18224"/>
  </r>
  <r>
    <x v="4"/>
    <x v="5"/>
    <n v="49"/>
    <x v="7"/>
    <n v="5113"/>
  </r>
  <r>
    <x v="4"/>
    <x v="5"/>
    <n v="49"/>
    <x v="8"/>
    <n v="594"/>
  </r>
  <r>
    <x v="4"/>
    <x v="5"/>
    <n v="49"/>
    <x v="9"/>
    <n v="128"/>
  </r>
  <r>
    <x v="4"/>
    <x v="5"/>
    <n v="49"/>
    <x v="10"/>
    <n v="19"/>
  </r>
  <r>
    <x v="4"/>
    <x v="5"/>
    <n v="49"/>
    <x v="11"/>
    <n v="1"/>
  </r>
  <r>
    <x v="4"/>
    <x v="6"/>
    <n v="49"/>
    <x v="0"/>
    <n v="19347"/>
  </r>
  <r>
    <x v="4"/>
    <x v="6"/>
    <n v="49"/>
    <x v="1"/>
    <n v="8288"/>
  </r>
  <r>
    <x v="4"/>
    <x v="6"/>
    <n v="49"/>
    <x v="2"/>
    <n v="2044"/>
  </r>
  <r>
    <x v="4"/>
    <x v="6"/>
    <n v="49"/>
    <x v="3"/>
    <n v="165"/>
  </r>
  <r>
    <x v="4"/>
    <x v="6"/>
    <n v="49"/>
    <x v="4"/>
    <n v="18"/>
  </r>
  <r>
    <x v="4"/>
    <x v="6"/>
    <n v="49"/>
    <x v="5"/>
    <n v="1"/>
  </r>
  <r>
    <x v="4"/>
    <x v="6"/>
    <n v="49"/>
    <x v="6"/>
    <n v="18211"/>
  </r>
  <r>
    <x v="4"/>
    <x v="6"/>
    <n v="49"/>
    <x v="7"/>
    <n v="5171"/>
  </r>
  <r>
    <x v="4"/>
    <x v="6"/>
    <n v="49"/>
    <x v="8"/>
    <n v="585"/>
  </r>
  <r>
    <x v="4"/>
    <x v="6"/>
    <n v="49"/>
    <x v="9"/>
    <n v="123"/>
  </r>
  <r>
    <x v="4"/>
    <x v="6"/>
    <n v="49"/>
    <x v="10"/>
    <n v="19"/>
  </r>
  <r>
    <x v="4"/>
    <x v="7"/>
    <n v="49"/>
    <x v="0"/>
    <n v="20115"/>
  </r>
  <r>
    <x v="4"/>
    <x v="7"/>
    <n v="49"/>
    <x v="1"/>
    <n v="8487"/>
  </r>
  <r>
    <x v="4"/>
    <x v="7"/>
    <n v="49"/>
    <x v="2"/>
    <n v="2144"/>
  </r>
  <r>
    <x v="4"/>
    <x v="7"/>
    <n v="49"/>
    <x v="3"/>
    <n v="177"/>
  </r>
  <r>
    <x v="4"/>
    <x v="7"/>
    <n v="49"/>
    <x v="4"/>
    <n v="13"/>
  </r>
  <r>
    <x v="4"/>
    <x v="7"/>
    <n v="49"/>
    <x v="5"/>
    <n v="1"/>
  </r>
  <r>
    <x v="4"/>
    <x v="7"/>
    <n v="49"/>
    <x v="6"/>
    <n v="17399"/>
  </r>
  <r>
    <x v="4"/>
    <x v="7"/>
    <n v="49"/>
    <x v="7"/>
    <n v="5163"/>
  </r>
  <r>
    <x v="4"/>
    <x v="7"/>
    <n v="49"/>
    <x v="8"/>
    <n v="572"/>
  </r>
  <r>
    <x v="4"/>
    <x v="7"/>
    <n v="49"/>
    <x v="9"/>
    <n v="142"/>
  </r>
  <r>
    <x v="4"/>
    <x v="7"/>
    <n v="49"/>
    <x v="10"/>
    <n v="17"/>
  </r>
  <r>
    <x v="4"/>
    <x v="8"/>
    <n v="49"/>
    <x v="0"/>
    <n v="25355"/>
  </r>
  <r>
    <x v="4"/>
    <x v="8"/>
    <n v="49"/>
    <x v="1"/>
    <n v="9524"/>
  </r>
  <r>
    <x v="4"/>
    <x v="8"/>
    <n v="49"/>
    <x v="2"/>
    <n v="2230"/>
  </r>
  <r>
    <x v="4"/>
    <x v="8"/>
    <n v="49"/>
    <x v="3"/>
    <n v="223"/>
  </r>
  <r>
    <x v="4"/>
    <x v="8"/>
    <n v="49"/>
    <x v="4"/>
    <n v="13"/>
  </r>
  <r>
    <x v="4"/>
    <x v="8"/>
    <n v="49"/>
    <x v="5"/>
    <n v="1"/>
  </r>
  <r>
    <x v="4"/>
    <x v="8"/>
    <n v="49"/>
    <x v="6"/>
    <n v="17154"/>
  </r>
  <r>
    <x v="4"/>
    <x v="8"/>
    <n v="49"/>
    <x v="7"/>
    <n v="5339"/>
  </r>
  <r>
    <x v="4"/>
    <x v="8"/>
    <n v="49"/>
    <x v="8"/>
    <n v="572"/>
  </r>
  <r>
    <x v="4"/>
    <x v="8"/>
    <n v="49"/>
    <x v="9"/>
    <n v="132"/>
  </r>
  <r>
    <x v="4"/>
    <x v="8"/>
    <n v="49"/>
    <x v="10"/>
    <n v="18"/>
  </r>
  <r>
    <x v="4"/>
    <x v="9"/>
    <n v="49"/>
    <x v="0"/>
    <n v="27580"/>
  </r>
  <r>
    <x v="4"/>
    <x v="9"/>
    <n v="49"/>
    <x v="1"/>
    <n v="10026"/>
  </r>
  <r>
    <x v="4"/>
    <x v="9"/>
    <n v="49"/>
    <x v="2"/>
    <n v="2235"/>
  </r>
  <r>
    <x v="4"/>
    <x v="9"/>
    <n v="49"/>
    <x v="3"/>
    <n v="217"/>
  </r>
  <r>
    <x v="4"/>
    <x v="9"/>
    <n v="49"/>
    <x v="4"/>
    <n v="14"/>
  </r>
  <r>
    <x v="4"/>
    <x v="9"/>
    <n v="49"/>
    <x v="5"/>
    <n v="1"/>
  </r>
  <r>
    <x v="4"/>
    <x v="9"/>
    <n v="49"/>
    <x v="6"/>
    <n v="16996"/>
  </r>
  <r>
    <x v="4"/>
    <x v="9"/>
    <n v="49"/>
    <x v="7"/>
    <n v="5424"/>
  </r>
  <r>
    <x v="4"/>
    <x v="9"/>
    <n v="49"/>
    <x v="8"/>
    <n v="490"/>
  </r>
  <r>
    <x v="4"/>
    <x v="9"/>
    <n v="49"/>
    <x v="9"/>
    <n v="114"/>
  </r>
  <r>
    <x v="4"/>
    <x v="9"/>
    <n v="49"/>
    <x v="10"/>
    <n v="16"/>
  </r>
  <r>
    <x v="4"/>
    <x v="10"/>
    <n v="49"/>
    <x v="0"/>
    <n v="29057"/>
  </r>
  <r>
    <x v="4"/>
    <x v="10"/>
    <n v="49"/>
    <x v="1"/>
    <n v="10503"/>
  </r>
  <r>
    <x v="4"/>
    <x v="10"/>
    <n v="49"/>
    <x v="2"/>
    <n v="2412"/>
  </r>
  <r>
    <x v="4"/>
    <x v="10"/>
    <n v="49"/>
    <x v="3"/>
    <n v="218"/>
  </r>
  <r>
    <x v="4"/>
    <x v="10"/>
    <n v="49"/>
    <x v="4"/>
    <n v="12"/>
  </r>
  <r>
    <x v="4"/>
    <x v="10"/>
    <n v="49"/>
    <x v="6"/>
    <n v="16813"/>
  </r>
  <r>
    <x v="4"/>
    <x v="10"/>
    <n v="49"/>
    <x v="7"/>
    <n v="5585"/>
  </r>
  <r>
    <x v="4"/>
    <x v="10"/>
    <n v="49"/>
    <x v="8"/>
    <n v="532"/>
  </r>
  <r>
    <x v="4"/>
    <x v="10"/>
    <n v="49"/>
    <x v="9"/>
    <n v="119"/>
  </r>
  <r>
    <x v="4"/>
    <x v="10"/>
    <n v="49"/>
    <x v="10"/>
    <n v="18"/>
  </r>
  <r>
    <x v="4"/>
    <x v="11"/>
    <n v="49"/>
    <x v="0"/>
    <n v="27880"/>
  </r>
  <r>
    <x v="4"/>
    <x v="11"/>
    <n v="49"/>
    <x v="1"/>
    <n v="9985"/>
  </r>
  <r>
    <x v="4"/>
    <x v="11"/>
    <n v="49"/>
    <x v="2"/>
    <n v="2327"/>
  </r>
  <r>
    <x v="4"/>
    <x v="11"/>
    <n v="49"/>
    <x v="3"/>
    <n v="194"/>
  </r>
  <r>
    <x v="4"/>
    <x v="11"/>
    <n v="49"/>
    <x v="4"/>
    <n v="15"/>
  </r>
  <r>
    <x v="4"/>
    <x v="11"/>
    <n v="49"/>
    <x v="6"/>
    <n v="16313"/>
  </r>
  <r>
    <x v="4"/>
    <x v="11"/>
    <n v="49"/>
    <x v="7"/>
    <n v="4425"/>
  </r>
  <r>
    <x v="4"/>
    <x v="11"/>
    <n v="49"/>
    <x v="8"/>
    <n v="409"/>
  </r>
  <r>
    <x v="4"/>
    <x v="11"/>
    <n v="49"/>
    <x v="9"/>
    <n v="96"/>
  </r>
  <r>
    <x v="4"/>
    <x v="11"/>
    <n v="49"/>
    <x v="10"/>
    <n v="11"/>
  </r>
  <r>
    <x v="4"/>
    <x v="12"/>
    <n v="49"/>
    <x v="0"/>
    <n v="29264"/>
  </r>
  <r>
    <x v="4"/>
    <x v="12"/>
    <n v="49"/>
    <x v="1"/>
    <n v="10101"/>
  </r>
  <r>
    <x v="4"/>
    <x v="12"/>
    <n v="49"/>
    <x v="2"/>
    <n v="2635"/>
  </r>
  <r>
    <x v="4"/>
    <x v="12"/>
    <n v="49"/>
    <x v="3"/>
    <n v="224"/>
  </r>
  <r>
    <x v="4"/>
    <x v="12"/>
    <n v="49"/>
    <x v="4"/>
    <n v="12"/>
  </r>
  <r>
    <x v="4"/>
    <x v="12"/>
    <n v="49"/>
    <x v="6"/>
    <n v="18169"/>
  </r>
  <r>
    <x v="4"/>
    <x v="12"/>
    <n v="49"/>
    <x v="7"/>
    <n v="4506"/>
  </r>
  <r>
    <x v="4"/>
    <x v="12"/>
    <n v="49"/>
    <x v="8"/>
    <n v="552"/>
  </r>
  <r>
    <x v="4"/>
    <x v="12"/>
    <n v="49"/>
    <x v="9"/>
    <n v="112"/>
  </r>
  <r>
    <x v="4"/>
    <x v="12"/>
    <n v="49"/>
    <x v="10"/>
    <n v="14"/>
  </r>
  <r>
    <x v="5"/>
    <x v="0"/>
    <n v="49"/>
    <x v="0"/>
    <n v="8438345.2100000009"/>
  </r>
  <r>
    <x v="5"/>
    <x v="0"/>
    <n v="49"/>
    <x v="1"/>
    <n v="1724403.37"/>
  </r>
  <r>
    <x v="5"/>
    <x v="0"/>
    <n v="49"/>
    <x v="2"/>
    <n v="1566810.89"/>
  </r>
  <r>
    <x v="5"/>
    <x v="0"/>
    <n v="49"/>
    <x v="3"/>
    <n v="1963996.74"/>
  </r>
  <r>
    <x v="5"/>
    <x v="0"/>
    <n v="49"/>
    <x v="4"/>
    <n v="1765305.19"/>
  </r>
  <r>
    <x v="5"/>
    <x v="0"/>
    <n v="49"/>
    <x v="5"/>
    <n v="0"/>
  </r>
  <r>
    <x v="5"/>
    <x v="0"/>
    <n v="49"/>
    <x v="6"/>
    <n v="7200858.8600000003"/>
  </r>
  <r>
    <x v="5"/>
    <x v="0"/>
    <n v="49"/>
    <x v="7"/>
    <n v="1735646.42"/>
  </r>
  <r>
    <x v="5"/>
    <x v="0"/>
    <n v="49"/>
    <x v="8"/>
    <n v="748062.74"/>
  </r>
  <r>
    <x v="5"/>
    <x v="0"/>
    <n v="49"/>
    <x v="9"/>
    <n v="876449.77"/>
  </r>
  <r>
    <x v="5"/>
    <x v="0"/>
    <n v="49"/>
    <x v="10"/>
    <n v="418102.07"/>
  </r>
  <r>
    <x v="5"/>
    <x v="0"/>
    <n v="49"/>
    <x v="11"/>
    <n v="0"/>
  </r>
  <r>
    <x v="5"/>
    <x v="1"/>
    <n v="49"/>
    <x v="0"/>
    <n v="8657784.0199999996"/>
  </r>
  <r>
    <x v="5"/>
    <x v="1"/>
    <n v="49"/>
    <x v="1"/>
    <n v="1668604.55"/>
  </r>
  <r>
    <x v="5"/>
    <x v="1"/>
    <n v="49"/>
    <x v="2"/>
    <n v="1706752.69"/>
  </r>
  <r>
    <x v="5"/>
    <x v="1"/>
    <n v="49"/>
    <x v="3"/>
    <n v="2200862.4300000002"/>
  </r>
  <r>
    <x v="5"/>
    <x v="1"/>
    <n v="49"/>
    <x v="4"/>
    <n v="2086876.74"/>
  </r>
  <r>
    <x v="5"/>
    <x v="1"/>
    <n v="49"/>
    <x v="5"/>
    <n v="0"/>
  </r>
  <r>
    <x v="5"/>
    <x v="1"/>
    <n v="49"/>
    <x v="6"/>
    <n v="7610013.6399999997"/>
  </r>
  <r>
    <x v="5"/>
    <x v="1"/>
    <n v="49"/>
    <x v="7"/>
    <n v="1708636.9"/>
  </r>
  <r>
    <x v="5"/>
    <x v="1"/>
    <n v="49"/>
    <x v="8"/>
    <n v="838850.9"/>
  </r>
  <r>
    <x v="5"/>
    <x v="1"/>
    <n v="49"/>
    <x v="9"/>
    <n v="930671.42"/>
  </r>
  <r>
    <x v="5"/>
    <x v="1"/>
    <n v="49"/>
    <x v="10"/>
    <n v="700402.77"/>
  </r>
  <r>
    <x v="5"/>
    <x v="1"/>
    <n v="49"/>
    <x v="11"/>
    <n v="184861.14"/>
  </r>
  <r>
    <x v="5"/>
    <x v="2"/>
    <n v="49"/>
    <x v="0"/>
    <n v="6848513.6200000001"/>
  </r>
  <r>
    <x v="5"/>
    <x v="2"/>
    <n v="49"/>
    <x v="1"/>
    <n v="1339641.53"/>
  </r>
  <r>
    <x v="5"/>
    <x v="2"/>
    <n v="49"/>
    <x v="2"/>
    <n v="1439270.83"/>
  </r>
  <r>
    <x v="5"/>
    <x v="2"/>
    <n v="49"/>
    <x v="3"/>
    <n v="1564576.47"/>
  </r>
  <r>
    <x v="5"/>
    <x v="2"/>
    <n v="49"/>
    <x v="4"/>
    <n v="1421078.38"/>
  </r>
  <r>
    <x v="5"/>
    <x v="2"/>
    <n v="49"/>
    <x v="5"/>
    <n v="302.91000000000003"/>
  </r>
  <r>
    <x v="5"/>
    <x v="2"/>
    <n v="49"/>
    <x v="6"/>
    <n v="5193594.49"/>
  </r>
  <r>
    <x v="5"/>
    <x v="2"/>
    <n v="49"/>
    <x v="7"/>
    <n v="1150702.98"/>
  </r>
  <r>
    <x v="5"/>
    <x v="2"/>
    <n v="49"/>
    <x v="8"/>
    <n v="472798.92"/>
  </r>
  <r>
    <x v="5"/>
    <x v="2"/>
    <n v="49"/>
    <x v="9"/>
    <n v="608276.87"/>
  </r>
  <r>
    <x v="5"/>
    <x v="2"/>
    <n v="49"/>
    <x v="10"/>
    <n v="499435.2"/>
  </r>
  <r>
    <x v="5"/>
    <x v="2"/>
    <n v="49"/>
    <x v="11"/>
    <n v="64387.97"/>
  </r>
  <r>
    <x v="5"/>
    <x v="3"/>
    <n v="49"/>
    <x v="0"/>
    <n v="5808898.4900000002"/>
  </r>
  <r>
    <x v="5"/>
    <x v="3"/>
    <n v="49"/>
    <x v="1"/>
    <n v="1139012.5900000001"/>
  </r>
  <r>
    <x v="5"/>
    <x v="3"/>
    <n v="49"/>
    <x v="2"/>
    <n v="1084967.5"/>
  </r>
  <r>
    <x v="5"/>
    <x v="3"/>
    <n v="49"/>
    <x v="3"/>
    <n v="1342715.18"/>
  </r>
  <r>
    <x v="5"/>
    <x v="3"/>
    <n v="49"/>
    <x v="4"/>
    <n v="1217106.7"/>
  </r>
  <r>
    <x v="5"/>
    <x v="3"/>
    <n v="49"/>
    <x v="5"/>
    <n v="16.25"/>
  </r>
  <r>
    <x v="5"/>
    <x v="3"/>
    <n v="49"/>
    <x v="6"/>
    <n v="3077455.57"/>
  </r>
  <r>
    <x v="5"/>
    <x v="3"/>
    <n v="49"/>
    <x v="7"/>
    <n v="600476.67000000004"/>
  </r>
  <r>
    <x v="5"/>
    <x v="3"/>
    <n v="49"/>
    <x v="8"/>
    <n v="240876.88"/>
  </r>
  <r>
    <x v="5"/>
    <x v="3"/>
    <n v="49"/>
    <x v="9"/>
    <n v="373744.56"/>
  </r>
  <r>
    <x v="5"/>
    <x v="3"/>
    <n v="49"/>
    <x v="10"/>
    <n v="195038.65"/>
  </r>
  <r>
    <x v="5"/>
    <x v="3"/>
    <n v="49"/>
    <x v="11"/>
    <n v="152763.01"/>
  </r>
  <r>
    <x v="5"/>
    <x v="4"/>
    <n v="49"/>
    <x v="0"/>
    <n v="7096342.1900000004"/>
  </r>
  <r>
    <x v="5"/>
    <x v="4"/>
    <n v="49"/>
    <x v="1"/>
    <n v="1278865.45"/>
  </r>
  <r>
    <x v="5"/>
    <x v="4"/>
    <n v="49"/>
    <x v="2"/>
    <n v="1514614.33"/>
  </r>
  <r>
    <x v="5"/>
    <x v="4"/>
    <n v="49"/>
    <x v="3"/>
    <n v="1944171.86"/>
  </r>
  <r>
    <x v="5"/>
    <x v="4"/>
    <n v="49"/>
    <x v="4"/>
    <n v="1785933.71"/>
  </r>
  <r>
    <x v="5"/>
    <x v="4"/>
    <n v="49"/>
    <x v="5"/>
    <n v="16.45"/>
  </r>
  <r>
    <x v="5"/>
    <x v="4"/>
    <n v="49"/>
    <x v="6"/>
    <n v="2539827.44"/>
  </r>
  <r>
    <x v="5"/>
    <x v="4"/>
    <n v="49"/>
    <x v="7"/>
    <n v="438601.55"/>
  </r>
  <r>
    <x v="5"/>
    <x v="4"/>
    <n v="49"/>
    <x v="8"/>
    <n v="200855.56"/>
  </r>
  <r>
    <x v="5"/>
    <x v="4"/>
    <n v="49"/>
    <x v="9"/>
    <n v="334710.89"/>
  </r>
  <r>
    <x v="5"/>
    <x v="4"/>
    <n v="49"/>
    <x v="10"/>
    <n v="284631.52"/>
  </r>
  <r>
    <x v="5"/>
    <x v="4"/>
    <n v="49"/>
    <x v="11"/>
    <n v="0"/>
  </r>
  <r>
    <x v="5"/>
    <x v="5"/>
    <n v="49"/>
    <x v="0"/>
    <n v="9466796.1500000004"/>
  </r>
  <r>
    <x v="5"/>
    <x v="5"/>
    <n v="49"/>
    <x v="1"/>
    <n v="1520501.1"/>
  </r>
  <r>
    <x v="5"/>
    <x v="5"/>
    <n v="49"/>
    <x v="2"/>
    <n v="1473868.46"/>
  </r>
  <r>
    <x v="5"/>
    <x v="5"/>
    <n v="49"/>
    <x v="3"/>
    <n v="1568199.66"/>
  </r>
  <r>
    <x v="5"/>
    <x v="5"/>
    <n v="49"/>
    <x v="4"/>
    <n v="933926"/>
  </r>
  <r>
    <x v="5"/>
    <x v="5"/>
    <n v="49"/>
    <x v="5"/>
    <n v="16.649999999999999"/>
  </r>
  <r>
    <x v="5"/>
    <x v="5"/>
    <n v="49"/>
    <x v="6"/>
    <n v="1773303.61"/>
  </r>
  <r>
    <x v="5"/>
    <x v="5"/>
    <n v="49"/>
    <x v="7"/>
    <n v="303780.27"/>
  </r>
  <r>
    <x v="5"/>
    <x v="5"/>
    <n v="49"/>
    <x v="8"/>
    <n v="147483.19"/>
  </r>
  <r>
    <x v="5"/>
    <x v="5"/>
    <n v="49"/>
    <x v="9"/>
    <n v="230159.04"/>
  </r>
  <r>
    <x v="5"/>
    <x v="5"/>
    <n v="49"/>
    <x v="10"/>
    <n v="197461.27"/>
  </r>
  <r>
    <x v="5"/>
    <x v="5"/>
    <n v="49"/>
    <x v="11"/>
    <n v="10.64"/>
  </r>
  <r>
    <x v="5"/>
    <x v="6"/>
    <n v="49"/>
    <x v="0"/>
    <n v="10947284.140000001"/>
  </r>
  <r>
    <x v="5"/>
    <x v="6"/>
    <n v="49"/>
    <x v="1"/>
    <n v="1803909.28"/>
  </r>
  <r>
    <x v="5"/>
    <x v="6"/>
    <n v="49"/>
    <x v="2"/>
    <n v="1799603.87"/>
  </r>
  <r>
    <x v="5"/>
    <x v="6"/>
    <n v="49"/>
    <x v="3"/>
    <n v="1973554.33"/>
  </r>
  <r>
    <x v="5"/>
    <x v="6"/>
    <n v="49"/>
    <x v="4"/>
    <n v="2207733.21"/>
  </r>
  <r>
    <x v="5"/>
    <x v="6"/>
    <n v="49"/>
    <x v="5"/>
    <n v="16.850000000000001"/>
  </r>
  <r>
    <x v="5"/>
    <x v="6"/>
    <n v="49"/>
    <x v="6"/>
    <n v="1692229.04"/>
  </r>
  <r>
    <x v="5"/>
    <x v="6"/>
    <n v="49"/>
    <x v="7"/>
    <n v="289911.14"/>
  </r>
  <r>
    <x v="5"/>
    <x v="6"/>
    <n v="49"/>
    <x v="8"/>
    <n v="176237.11"/>
  </r>
  <r>
    <x v="5"/>
    <x v="6"/>
    <n v="49"/>
    <x v="9"/>
    <n v="222364.83"/>
  </r>
  <r>
    <x v="5"/>
    <x v="6"/>
    <n v="49"/>
    <x v="10"/>
    <n v="261721.85"/>
  </r>
  <r>
    <x v="5"/>
    <x v="6"/>
    <n v="49"/>
    <x v="11"/>
    <n v="0"/>
  </r>
  <r>
    <x v="5"/>
    <x v="7"/>
    <n v="49"/>
    <x v="0"/>
    <n v="9316186.9900000002"/>
  </r>
  <r>
    <x v="5"/>
    <x v="7"/>
    <n v="49"/>
    <x v="1"/>
    <n v="1596834.81"/>
  </r>
  <r>
    <x v="5"/>
    <x v="7"/>
    <n v="49"/>
    <x v="2"/>
    <n v="1494683.04"/>
  </r>
  <r>
    <x v="5"/>
    <x v="7"/>
    <n v="49"/>
    <x v="3"/>
    <n v="1582906.07"/>
  </r>
  <r>
    <x v="5"/>
    <x v="7"/>
    <n v="49"/>
    <x v="4"/>
    <n v="855083.8"/>
  </r>
  <r>
    <x v="5"/>
    <x v="7"/>
    <n v="49"/>
    <x v="5"/>
    <n v="17.02"/>
  </r>
  <r>
    <x v="5"/>
    <x v="7"/>
    <n v="49"/>
    <x v="6"/>
    <n v="1663539.47"/>
  </r>
  <r>
    <x v="5"/>
    <x v="7"/>
    <n v="49"/>
    <x v="7"/>
    <n v="309782.49"/>
  </r>
  <r>
    <x v="5"/>
    <x v="7"/>
    <n v="49"/>
    <x v="8"/>
    <n v="146582.34"/>
  </r>
  <r>
    <x v="5"/>
    <x v="7"/>
    <n v="49"/>
    <x v="9"/>
    <n v="272219.13"/>
  </r>
  <r>
    <x v="5"/>
    <x v="7"/>
    <n v="49"/>
    <x v="10"/>
    <n v="150271.67999999999"/>
  </r>
  <r>
    <x v="5"/>
    <x v="7"/>
    <n v="49"/>
    <x v="11"/>
    <n v="0"/>
  </r>
  <r>
    <x v="5"/>
    <x v="8"/>
    <n v="49"/>
    <x v="0"/>
    <n v="8279962.3399999999"/>
  </r>
  <r>
    <x v="5"/>
    <x v="8"/>
    <n v="49"/>
    <x v="1"/>
    <n v="1381152.22"/>
  </r>
  <r>
    <x v="5"/>
    <x v="8"/>
    <n v="49"/>
    <x v="2"/>
    <n v="1544251.37"/>
  </r>
  <r>
    <x v="5"/>
    <x v="8"/>
    <n v="49"/>
    <x v="3"/>
    <n v="1915739.52"/>
  </r>
  <r>
    <x v="5"/>
    <x v="8"/>
    <n v="49"/>
    <x v="4"/>
    <n v="1482083.52"/>
  </r>
  <r>
    <x v="5"/>
    <x v="8"/>
    <n v="49"/>
    <x v="5"/>
    <n v="15.36"/>
  </r>
  <r>
    <x v="5"/>
    <x v="8"/>
    <n v="49"/>
    <x v="6"/>
    <n v="2297456.77"/>
  </r>
  <r>
    <x v="5"/>
    <x v="8"/>
    <n v="49"/>
    <x v="7"/>
    <n v="473186.83"/>
  </r>
  <r>
    <x v="5"/>
    <x v="8"/>
    <n v="49"/>
    <x v="8"/>
    <n v="203832.13"/>
  </r>
  <r>
    <x v="5"/>
    <x v="8"/>
    <n v="49"/>
    <x v="9"/>
    <n v="377976.33"/>
  </r>
  <r>
    <x v="5"/>
    <x v="8"/>
    <n v="49"/>
    <x v="10"/>
    <n v="265206.84999999998"/>
  </r>
  <r>
    <x v="5"/>
    <x v="8"/>
    <n v="49"/>
    <x v="11"/>
    <n v="53902.9"/>
  </r>
  <r>
    <x v="5"/>
    <x v="9"/>
    <n v="49"/>
    <x v="0"/>
    <n v="7756521.2000000002"/>
  </r>
  <r>
    <x v="5"/>
    <x v="9"/>
    <n v="49"/>
    <x v="1"/>
    <n v="1421637.6"/>
  </r>
  <r>
    <x v="5"/>
    <x v="9"/>
    <n v="49"/>
    <x v="2"/>
    <n v="1457698.59"/>
  </r>
  <r>
    <x v="5"/>
    <x v="9"/>
    <n v="49"/>
    <x v="3"/>
    <n v="1794912.12"/>
  </r>
  <r>
    <x v="5"/>
    <x v="9"/>
    <n v="49"/>
    <x v="4"/>
    <n v="2208116.54"/>
  </r>
  <r>
    <x v="5"/>
    <x v="9"/>
    <n v="49"/>
    <x v="5"/>
    <n v="18383.95"/>
  </r>
  <r>
    <x v="5"/>
    <x v="9"/>
    <n v="49"/>
    <x v="6"/>
    <n v="2963298.5"/>
  </r>
  <r>
    <x v="5"/>
    <x v="9"/>
    <n v="49"/>
    <x v="7"/>
    <n v="638140.68999999994"/>
  </r>
  <r>
    <x v="5"/>
    <x v="9"/>
    <n v="49"/>
    <x v="8"/>
    <n v="277291.51"/>
  </r>
  <r>
    <x v="5"/>
    <x v="9"/>
    <n v="49"/>
    <x v="9"/>
    <n v="471538.91"/>
  </r>
  <r>
    <x v="5"/>
    <x v="9"/>
    <n v="49"/>
    <x v="10"/>
    <n v="351734.11"/>
  </r>
  <r>
    <x v="5"/>
    <x v="9"/>
    <n v="49"/>
    <x v="11"/>
    <n v="0"/>
  </r>
  <r>
    <x v="5"/>
    <x v="10"/>
    <n v="49"/>
    <x v="0"/>
    <n v="8194074.71"/>
  </r>
  <r>
    <x v="5"/>
    <x v="10"/>
    <n v="49"/>
    <x v="1"/>
    <n v="1526355.72"/>
  </r>
  <r>
    <x v="5"/>
    <x v="10"/>
    <n v="49"/>
    <x v="2"/>
    <n v="1526528.26"/>
  </r>
  <r>
    <x v="5"/>
    <x v="10"/>
    <n v="49"/>
    <x v="3"/>
    <n v="1676690.53"/>
  </r>
  <r>
    <x v="5"/>
    <x v="10"/>
    <n v="49"/>
    <x v="4"/>
    <n v="2064029.02"/>
  </r>
  <r>
    <x v="5"/>
    <x v="10"/>
    <n v="49"/>
    <x v="5"/>
    <n v="248.22"/>
  </r>
  <r>
    <x v="5"/>
    <x v="10"/>
    <n v="49"/>
    <x v="6"/>
    <n v="5066087.45"/>
  </r>
  <r>
    <x v="5"/>
    <x v="10"/>
    <n v="49"/>
    <x v="7"/>
    <n v="1082244.6299999999"/>
  </r>
  <r>
    <x v="5"/>
    <x v="10"/>
    <n v="49"/>
    <x v="8"/>
    <n v="472860.88"/>
  </r>
  <r>
    <x v="5"/>
    <x v="10"/>
    <n v="49"/>
    <x v="9"/>
    <n v="509907.97"/>
  </r>
  <r>
    <x v="5"/>
    <x v="10"/>
    <n v="49"/>
    <x v="10"/>
    <n v="530685.99"/>
  </r>
  <r>
    <x v="5"/>
    <x v="10"/>
    <n v="49"/>
    <x v="11"/>
    <n v="0"/>
  </r>
  <r>
    <x v="5"/>
    <x v="11"/>
    <n v="49"/>
    <x v="0"/>
    <n v="10749333.18"/>
  </r>
  <r>
    <x v="5"/>
    <x v="11"/>
    <n v="49"/>
    <x v="1"/>
    <n v="1827968.06"/>
  </r>
  <r>
    <x v="5"/>
    <x v="11"/>
    <n v="49"/>
    <x v="2"/>
    <n v="1727451.31"/>
  </r>
  <r>
    <x v="5"/>
    <x v="11"/>
    <n v="49"/>
    <x v="3"/>
    <n v="1888359.9"/>
  </r>
  <r>
    <x v="5"/>
    <x v="11"/>
    <n v="49"/>
    <x v="4"/>
    <n v="1559698.91"/>
  </r>
  <r>
    <x v="5"/>
    <x v="11"/>
    <n v="49"/>
    <x v="5"/>
    <n v="0"/>
  </r>
  <r>
    <x v="5"/>
    <x v="11"/>
    <n v="49"/>
    <x v="6"/>
    <n v="7519310.4800000004"/>
  </r>
  <r>
    <x v="5"/>
    <x v="11"/>
    <n v="49"/>
    <x v="7"/>
    <n v="1067624.1100000001"/>
  </r>
  <r>
    <x v="5"/>
    <x v="11"/>
    <n v="49"/>
    <x v="8"/>
    <n v="718306.24"/>
  </r>
  <r>
    <x v="5"/>
    <x v="11"/>
    <n v="49"/>
    <x v="9"/>
    <n v="716930.24"/>
  </r>
  <r>
    <x v="5"/>
    <x v="11"/>
    <n v="49"/>
    <x v="10"/>
    <n v="654097.78"/>
  </r>
  <r>
    <x v="5"/>
    <x v="11"/>
    <n v="49"/>
    <x v="11"/>
    <n v="0"/>
  </r>
  <r>
    <x v="5"/>
    <x v="12"/>
    <n v="49"/>
    <x v="0"/>
    <n v="10425564.279999999"/>
  </r>
  <r>
    <x v="5"/>
    <x v="12"/>
    <n v="49"/>
    <x v="1"/>
    <n v="1620197.28"/>
  </r>
  <r>
    <x v="5"/>
    <x v="12"/>
    <n v="49"/>
    <x v="2"/>
    <n v="2096007.58"/>
  </r>
  <r>
    <x v="5"/>
    <x v="12"/>
    <n v="49"/>
    <x v="3"/>
    <n v="2417443.85"/>
  </r>
  <r>
    <x v="5"/>
    <x v="12"/>
    <n v="49"/>
    <x v="4"/>
    <n v="2311368.9"/>
  </r>
  <r>
    <x v="5"/>
    <x v="12"/>
    <n v="49"/>
    <x v="5"/>
    <n v="136.34"/>
  </r>
  <r>
    <x v="5"/>
    <x v="12"/>
    <n v="49"/>
    <x v="6"/>
    <n v="8003626.3300000001"/>
  </r>
  <r>
    <x v="5"/>
    <x v="12"/>
    <n v="49"/>
    <x v="7"/>
    <n v="999449.82"/>
  </r>
  <r>
    <x v="5"/>
    <x v="12"/>
    <n v="49"/>
    <x v="8"/>
    <n v="945157.18"/>
  </r>
  <r>
    <x v="5"/>
    <x v="12"/>
    <n v="49"/>
    <x v="9"/>
    <n v="819108.33"/>
  </r>
  <r>
    <x v="5"/>
    <x v="12"/>
    <n v="49"/>
    <x v="10"/>
    <n v="961456.89"/>
  </r>
  <r>
    <x v="5"/>
    <x v="12"/>
    <n v="49"/>
    <x v="11"/>
    <n v="0"/>
  </r>
  <r>
    <x v="6"/>
    <x v="0"/>
    <n v="49"/>
    <x v="0"/>
    <n v="3983391"/>
  </r>
  <r>
    <x v="6"/>
    <x v="0"/>
    <n v="49"/>
    <x v="1"/>
    <n v="1374327.25"/>
  </r>
  <r>
    <x v="6"/>
    <x v="0"/>
    <n v="49"/>
    <x v="2"/>
    <n v="521954.59"/>
  </r>
  <r>
    <x v="6"/>
    <x v="0"/>
    <n v="49"/>
    <x v="3"/>
    <n v="403232.39"/>
  </r>
  <r>
    <x v="6"/>
    <x v="0"/>
    <n v="49"/>
    <x v="4"/>
    <n v="363949.3"/>
  </r>
  <r>
    <x v="6"/>
    <x v="0"/>
    <n v="49"/>
    <x v="5"/>
    <n v="0"/>
  </r>
  <r>
    <x v="6"/>
    <x v="0"/>
    <n v="49"/>
    <x v="6"/>
    <n v="2996408.4"/>
  </r>
  <r>
    <x v="6"/>
    <x v="0"/>
    <n v="49"/>
    <x v="7"/>
    <n v="1266856.6499999999"/>
  </r>
  <r>
    <x v="6"/>
    <x v="0"/>
    <n v="49"/>
    <x v="8"/>
    <n v="159921.38"/>
  </r>
  <r>
    <x v="6"/>
    <x v="0"/>
    <n v="49"/>
    <x v="9"/>
    <n v="171472.3"/>
  </r>
  <r>
    <x v="6"/>
    <x v="0"/>
    <n v="49"/>
    <x v="10"/>
    <n v="102822.01"/>
  </r>
  <r>
    <x v="6"/>
    <x v="0"/>
    <n v="49"/>
    <x v="11"/>
    <n v="0"/>
  </r>
  <r>
    <x v="6"/>
    <x v="1"/>
    <n v="49"/>
    <x v="0"/>
    <n v="4184424.78"/>
  </r>
  <r>
    <x v="6"/>
    <x v="1"/>
    <n v="49"/>
    <x v="1"/>
    <n v="1377654.05"/>
  </r>
  <r>
    <x v="6"/>
    <x v="1"/>
    <n v="49"/>
    <x v="2"/>
    <n v="516799.52"/>
  </r>
  <r>
    <x v="6"/>
    <x v="1"/>
    <n v="49"/>
    <x v="3"/>
    <n v="480763.5"/>
  </r>
  <r>
    <x v="6"/>
    <x v="1"/>
    <n v="49"/>
    <x v="4"/>
    <n v="346647.07"/>
  </r>
  <r>
    <x v="6"/>
    <x v="1"/>
    <n v="49"/>
    <x v="5"/>
    <n v="0"/>
  </r>
  <r>
    <x v="6"/>
    <x v="1"/>
    <n v="49"/>
    <x v="6"/>
    <n v="3711976.19"/>
  </r>
  <r>
    <x v="6"/>
    <x v="1"/>
    <n v="49"/>
    <x v="7"/>
    <n v="1451773.43"/>
  </r>
  <r>
    <x v="6"/>
    <x v="1"/>
    <n v="49"/>
    <x v="8"/>
    <n v="231168.81"/>
  </r>
  <r>
    <x v="6"/>
    <x v="1"/>
    <n v="49"/>
    <x v="9"/>
    <n v="260753.94"/>
  </r>
  <r>
    <x v="6"/>
    <x v="1"/>
    <n v="49"/>
    <x v="10"/>
    <n v="160122.06"/>
  </r>
  <r>
    <x v="6"/>
    <x v="1"/>
    <n v="49"/>
    <x v="11"/>
    <n v="0"/>
  </r>
  <r>
    <x v="6"/>
    <x v="2"/>
    <n v="49"/>
    <x v="0"/>
    <n v="3988313.5"/>
  </r>
  <r>
    <x v="6"/>
    <x v="2"/>
    <n v="49"/>
    <x v="1"/>
    <n v="1251581.28"/>
  </r>
  <r>
    <x v="6"/>
    <x v="2"/>
    <n v="49"/>
    <x v="2"/>
    <n v="544825.87"/>
  </r>
  <r>
    <x v="6"/>
    <x v="2"/>
    <n v="49"/>
    <x v="3"/>
    <n v="469207.49"/>
  </r>
  <r>
    <x v="6"/>
    <x v="2"/>
    <n v="49"/>
    <x v="4"/>
    <n v="250697.43"/>
  </r>
  <r>
    <x v="6"/>
    <x v="2"/>
    <n v="49"/>
    <x v="5"/>
    <n v="0"/>
  </r>
  <r>
    <x v="6"/>
    <x v="2"/>
    <n v="49"/>
    <x v="6"/>
    <n v="3965360.09"/>
  </r>
  <r>
    <x v="6"/>
    <x v="2"/>
    <n v="49"/>
    <x v="7"/>
    <n v="1274148.1299999999"/>
  </r>
  <r>
    <x v="6"/>
    <x v="2"/>
    <n v="49"/>
    <x v="8"/>
    <n v="276573.76"/>
  </r>
  <r>
    <x v="6"/>
    <x v="2"/>
    <n v="49"/>
    <x v="9"/>
    <n v="318222.31"/>
  </r>
  <r>
    <x v="6"/>
    <x v="2"/>
    <n v="49"/>
    <x v="10"/>
    <n v="347769.88"/>
  </r>
  <r>
    <x v="6"/>
    <x v="2"/>
    <n v="49"/>
    <x v="11"/>
    <n v="171906.62"/>
  </r>
  <r>
    <x v="6"/>
    <x v="3"/>
    <n v="49"/>
    <x v="0"/>
    <n v="3215923.52"/>
  </r>
  <r>
    <x v="6"/>
    <x v="3"/>
    <n v="49"/>
    <x v="1"/>
    <n v="1018769.07"/>
  </r>
  <r>
    <x v="6"/>
    <x v="3"/>
    <n v="49"/>
    <x v="2"/>
    <n v="460990.2"/>
  </r>
  <r>
    <x v="6"/>
    <x v="3"/>
    <n v="49"/>
    <x v="3"/>
    <n v="345140.81"/>
  </r>
  <r>
    <x v="6"/>
    <x v="3"/>
    <n v="49"/>
    <x v="4"/>
    <n v="217165.35"/>
  </r>
  <r>
    <x v="6"/>
    <x v="3"/>
    <n v="49"/>
    <x v="5"/>
    <n v="191.68"/>
  </r>
  <r>
    <x v="6"/>
    <x v="3"/>
    <n v="49"/>
    <x v="6"/>
    <n v="2881558.79"/>
  </r>
  <r>
    <x v="6"/>
    <x v="3"/>
    <n v="49"/>
    <x v="7"/>
    <n v="811628.5"/>
  </r>
  <r>
    <x v="6"/>
    <x v="3"/>
    <n v="49"/>
    <x v="8"/>
    <n v="165023.76999999999"/>
  </r>
  <r>
    <x v="6"/>
    <x v="3"/>
    <n v="49"/>
    <x v="9"/>
    <n v="181331.26"/>
  </r>
  <r>
    <x v="6"/>
    <x v="3"/>
    <n v="49"/>
    <x v="10"/>
    <n v="100383.55"/>
  </r>
  <r>
    <x v="6"/>
    <x v="3"/>
    <n v="49"/>
    <x v="11"/>
    <n v="0"/>
  </r>
  <r>
    <x v="6"/>
    <x v="4"/>
    <n v="49"/>
    <x v="0"/>
    <n v="2661182.88"/>
  </r>
  <r>
    <x v="6"/>
    <x v="4"/>
    <n v="49"/>
    <x v="1"/>
    <n v="857420.79"/>
  </r>
  <r>
    <x v="6"/>
    <x v="4"/>
    <n v="49"/>
    <x v="2"/>
    <n v="383266.83"/>
  </r>
  <r>
    <x v="6"/>
    <x v="4"/>
    <n v="49"/>
    <x v="3"/>
    <n v="358637.9"/>
  </r>
  <r>
    <x v="6"/>
    <x v="4"/>
    <n v="49"/>
    <x v="4"/>
    <n v="179010.18"/>
  </r>
  <r>
    <x v="6"/>
    <x v="4"/>
    <n v="49"/>
    <x v="5"/>
    <n v="16.25"/>
  </r>
  <r>
    <x v="6"/>
    <x v="4"/>
    <n v="49"/>
    <x v="6"/>
    <n v="1910007.44"/>
  </r>
  <r>
    <x v="6"/>
    <x v="4"/>
    <n v="49"/>
    <x v="7"/>
    <n v="496824.85"/>
  </r>
  <r>
    <x v="6"/>
    <x v="4"/>
    <n v="49"/>
    <x v="8"/>
    <n v="95669.49"/>
  </r>
  <r>
    <x v="6"/>
    <x v="4"/>
    <n v="49"/>
    <x v="9"/>
    <n v="134408.76"/>
  </r>
  <r>
    <x v="6"/>
    <x v="4"/>
    <n v="49"/>
    <x v="10"/>
    <n v="122770.21"/>
  </r>
  <r>
    <x v="6"/>
    <x v="4"/>
    <n v="49"/>
    <x v="11"/>
    <n v="15995.64"/>
  </r>
  <r>
    <x v="6"/>
    <x v="5"/>
    <n v="49"/>
    <x v="0"/>
    <n v="2929873.87"/>
  </r>
  <r>
    <x v="6"/>
    <x v="5"/>
    <n v="49"/>
    <x v="1"/>
    <n v="892260.07"/>
  </r>
  <r>
    <x v="6"/>
    <x v="5"/>
    <n v="49"/>
    <x v="2"/>
    <n v="433943.47"/>
  </r>
  <r>
    <x v="6"/>
    <x v="5"/>
    <n v="49"/>
    <x v="3"/>
    <n v="386213.56"/>
  </r>
  <r>
    <x v="6"/>
    <x v="5"/>
    <n v="49"/>
    <x v="4"/>
    <n v="213703.21"/>
  </r>
  <r>
    <x v="6"/>
    <x v="5"/>
    <n v="49"/>
    <x v="5"/>
    <n v="16.45"/>
  </r>
  <r>
    <x v="6"/>
    <x v="5"/>
    <n v="49"/>
    <x v="6"/>
    <n v="1357193.62"/>
  </r>
  <r>
    <x v="6"/>
    <x v="5"/>
    <n v="49"/>
    <x v="7"/>
    <n v="333539.69"/>
  </r>
  <r>
    <x v="6"/>
    <x v="5"/>
    <n v="49"/>
    <x v="8"/>
    <n v="80999.37"/>
  </r>
  <r>
    <x v="6"/>
    <x v="5"/>
    <n v="49"/>
    <x v="9"/>
    <n v="125801.99"/>
  </r>
  <r>
    <x v="6"/>
    <x v="5"/>
    <n v="49"/>
    <x v="10"/>
    <n v="93986.79"/>
  </r>
  <r>
    <x v="6"/>
    <x v="5"/>
    <n v="49"/>
    <x v="11"/>
    <n v="0"/>
  </r>
  <r>
    <x v="6"/>
    <x v="6"/>
    <n v="49"/>
    <x v="0"/>
    <n v="3670915.51"/>
  </r>
  <r>
    <x v="6"/>
    <x v="6"/>
    <n v="49"/>
    <x v="1"/>
    <n v="1085119.47"/>
  </r>
  <r>
    <x v="6"/>
    <x v="6"/>
    <n v="49"/>
    <x v="2"/>
    <n v="498413.34"/>
  </r>
  <r>
    <x v="6"/>
    <x v="6"/>
    <n v="49"/>
    <x v="3"/>
    <n v="372762.8"/>
  </r>
  <r>
    <x v="6"/>
    <x v="6"/>
    <n v="49"/>
    <x v="4"/>
    <n v="178120.22"/>
  </r>
  <r>
    <x v="6"/>
    <x v="6"/>
    <n v="49"/>
    <x v="5"/>
    <n v="16.649999999999999"/>
  </r>
  <r>
    <x v="6"/>
    <x v="6"/>
    <n v="49"/>
    <x v="6"/>
    <n v="1016667.96"/>
  </r>
  <r>
    <x v="6"/>
    <x v="6"/>
    <n v="49"/>
    <x v="7"/>
    <n v="256251.98"/>
  </r>
  <r>
    <x v="6"/>
    <x v="6"/>
    <n v="49"/>
    <x v="8"/>
    <n v="57463.12"/>
  </r>
  <r>
    <x v="6"/>
    <x v="6"/>
    <n v="49"/>
    <x v="9"/>
    <n v="90412.53"/>
  </r>
  <r>
    <x v="6"/>
    <x v="6"/>
    <n v="49"/>
    <x v="10"/>
    <n v="123554.29"/>
  </r>
  <r>
    <x v="6"/>
    <x v="6"/>
    <n v="49"/>
    <x v="11"/>
    <n v="0"/>
  </r>
  <r>
    <x v="6"/>
    <x v="7"/>
    <n v="49"/>
    <x v="0"/>
    <n v="4855581.18"/>
  </r>
  <r>
    <x v="6"/>
    <x v="7"/>
    <n v="49"/>
    <x v="1"/>
    <n v="1376426.79"/>
  </r>
  <r>
    <x v="6"/>
    <x v="7"/>
    <n v="49"/>
    <x v="2"/>
    <n v="600602.81000000006"/>
  </r>
  <r>
    <x v="6"/>
    <x v="7"/>
    <n v="49"/>
    <x v="3"/>
    <n v="404440.65"/>
  </r>
  <r>
    <x v="6"/>
    <x v="7"/>
    <n v="49"/>
    <x v="4"/>
    <n v="214896"/>
  </r>
  <r>
    <x v="6"/>
    <x v="7"/>
    <n v="49"/>
    <x v="5"/>
    <n v="16.850000000000001"/>
  </r>
  <r>
    <x v="6"/>
    <x v="7"/>
    <n v="49"/>
    <x v="6"/>
    <n v="986992.66"/>
  </r>
  <r>
    <x v="6"/>
    <x v="7"/>
    <n v="49"/>
    <x v="7"/>
    <n v="248650.49"/>
  </r>
  <r>
    <x v="6"/>
    <x v="7"/>
    <n v="49"/>
    <x v="8"/>
    <n v="88765.48"/>
  </r>
  <r>
    <x v="6"/>
    <x v="7"/>
    <n v="49"/>
    <x v="9"/>
    <n v="98266.51"/>
  </r>
  <r>
    <x v="6"/>
    <x v="7"/>
    <n v="49"/>
    <x v="10"/>
    <n v="72372.820000000007"/>
  </r>
  <r>
    <x v="6"/>
    <x v="7"/>
    <n v="49"/>
    <x v="11"/>
    <n v="0"/>
  </r>
  <r>
    <x v="6"/>
    <x v="8"/>
    <n v="49"/>
    <x v="0"/>
    <n v="4791955.75"/>
  </r>
  <r>
    <x v="6"/>
    <x v="8"/>
    <n v="49"/>
    <x v="1"/>
    <n v="1277240.17"/>
  </r>
  <r>
    <x v="6"/>
    <x v="8"/>
    <n v="49"/>
    <x v="2"/>
    <n v="597863.32999999996"/>
  </r>
  <r>
    <x v="6"/>
    <x v="8"/>
    <n v="49"/>
    <x v="3"/>
    <n v="469360.14"/>
  </r>
  <r>
    <x v="6"/>
    <x v="8"/>
    <n v="49"/>
    <x v="4"/>
    <n v="144896.99"/>
  </r>
  <r>
    <x v="6"/>
    <x v="8"/>
    <n v="49"/>
    <x v="5"/>
    <n v="17.02"/>
  </r>
  <r>
    <x v="6"/>
    <x v="8"/>
    <n v="49"/>
    <x v="6"/>
    <n v="998224.52"/>
  </r>
  <r>
    <x v="6"/>
    <x v="8"/>
    <n v="49"/>
    <x v="7"/>
    <n v="284052.06"/>
  </r>
  <r>
    <x v="6"/>
    <x v="8"/>
    <n v="49"/>
    <x v="8"/>
    <n v="62895.86"/>
  </r>
  <r>
    <x v="6"/>
    <x v="8"/>
    <n v="49"/>
    <x v="9"/>
    <n v="112748.94"/>
  </r>
  <r>
    <x v="6"/>
    <x v="8"/>
    <n v="49"/>
    <x v="10"/>
    <n v="70317.42"/>
  </r>
  <r>
    <x v="6"/>
    <x v="8"/>
    <n v="49"/>
    <x v="11"/>
    <n v="0"/>
  </r>
  <r>
    <x v="6"/>
    <x v="9"/>
    <n v="49"/>
    <x v="0"/>
    <n v="4301963.82"/>
  </r>
  <r>
    <x v="6"/>
    <x v="9"/>
    <n v="49"/>
    <x v="1"/>
    <n v="1177432.75"/>
  </r>
  <r>
    <x v="6"/>
    <x v="9"/>
    <n v="49"/>
    <x v="2"/>
    <n v="513705.27"/>
  </r>
  <r>
    <x v="6"/>
    <x v="9"/>
    <n v="49"/>
    <x v="3"/>
    <n v="421878.24"/>
  </r>
  <r>
    <x v="6"/>
    <x v="9"/>
    <n v="49"/>
    <x v="4"/>
    <n v="170691.31"/>
  </r>
  <r>
    <x v="6"/>
    <x v="9"/>
    <n v="49"/>
    <x v="5"/>
    <n v="15.36"/>
  </r>
  <r>
    <x v="6"/>
    <x v="9"/>
    <n v="49"/>
    <x v="6"/>
    <n v="1090971.6599999999"/>
  </r>
  <r>
    <x v="6"/>
    <x v="9"/>
    <n v="49"/>
    <x v="7"/>
    <n v="363621.68"/>
  </r>
  <r>
    <x v="6"/>
    <x v="9"/>
    <n v="49"/>
    <x v="8"/>
    <n v="60698.96"/>
  </r>
  <r>
    <x v="6"/>
    <x v="9"/>
    <n v="49"/>
    <x v="9"/>
    <n v="140315.01"/>
  </r>
  <r>
    <x v="6"/>
    <x v="9"/>
    <n v="49"/>
    <x v="10"/>
    <n v="71961.89"/>
  </r>
  <r>
    <x v="6"/>
    <x v="9"/>
    <n v="49"/>
    <x v="11"/>
    <n v="0"/>
  </r>
  <r>
    <x v="6"/>
    <x v="10"/>
    <n v="49"/>
    <x v="0"/>
    <n v="4469099.72"/>
  </r>
  <r>
    <x v="6"/>
    <x v="10"/>
    <n v="49"/>
    <x v="1"/>
    <n v="1245934.83"/>
  </r>
  <r>
    <x v="6"/>
    <x v="10"/>
    <n v="49"/>
    <x v="2"/>
    <n v="568306.79"/>
  </r>
  <r>
    <x v="6"/>
    <x v="10"/>
    <n v="49"/>
    <x v="3"/>
    <n v="415519.71"/>
  </r>
  <r>
    <x v="6"/>
    <x v="10"/>
    <n v="49"/>
    <x v="4"/>
    <n v="531331.86"/>
  </r>
  <r>
    <x v="6"/>
    <x v="10"/>
    <n v="49"/>
    <x v="5"/>
    <n v="18366.02"/>
  </r>
  <r>
    <x v="6"/>
    <x v="10"/>
    <n v="49"/>
    <x v="6"/>
    <n v="1989320.29"/>
  </r>
  <r>
    <x v="6"/>
    <x v="10"/>
    <n v="49"/>
    <x v="7"/>
    <n v="603424.92000000004"/>
  </r>
  <r>
    <x v="6"/>
    <x v="10"/>
    <n v="49"/>
    <x v="8"/>
    <n v="267239.94"/>
  </r>
  <r>
    <x v="6"/>
    <x v="10"/>
    <n v="49"/>
    <x v="9"/>
    <n v="147374.6"/>
  </r>
  <r>
    <x v="6"/>
    <x v="10"/>
    <n v="49"/>
    <x v="10"/>
    <n v="167859.68"/>
  </r>
  <r>
    <x v="6"/>
    <x v="10"/>
    <n v="49"/>
    <x v="11"/>
    <n v="0"/>
  </r>
  <r>
    <x v="6"/>
    <x v="11"/>
    <n v="49"/>
    <x v="0"/>
    <n v="4999163.1100000003"/>
  </r>
  <r>
    <x v="6"/>
    <x v="11"/>
    <n v="49"/>
    <x v="1"/>
    <n v="1347463.67"/>
  </r>
  <r>
    <x v="6"/>
    <x v="11"/>
    <n v="49"/>
    <x v="2"/>
    <n v="577607.84"/>
  </r>
  <r>
    <x v="6"/>
    <x v="11"/>
    <n v="49"/>
    <x v="3"/>
    <n v="414927.31"/>
  </r>
  <r>
    <x v="6"/>
    <x v="11"/>
    <n v="49"/>
    <x v="4"/>
    <n v="136972.12"/>
  </r>
  <r>
    <x v="6"/>
    <x v="11"/>
    <n v="49"/>
    <x v="5"/>
    <n v="0"/>
  </r>
  <r>
    <x v="6"/>
    <x v="11"/>
    <n v="49"/>
    <x v="6"/>
    <n v="3286198.16"/>
  </r>
  <r>
    <x v="6"/>
    <x v="11"/>
    <n v="49"/>
    <x v="7"/>
    <n v="779663.93"/>
  </r>
  <r>
    <x v="6"/>
    <x v="11"/>
    <n v="49"/>
    <x v="8"/>
    <n v="171502.88"/>
  </r>
  <r>
    <x v="6"/>
    <x v="11"/>
    <n v="49"/>
    <x v="9"/>
    <n v="164659.13"/>
  </r>
  <r>
    <x v="6"/>
    <x v="11"/>
    <n v="49"/>
    <x v="10"/>
    <n v="170875.02"/>
  </r>
  <r>
    <x v="6"/>
    <x v="11"/>
    <n v="49"/>
    <x v="11"/>
    <n v="0"/>
  </r>
  <r>
    <x v="6"/>
    <x v="12"/>
    <n v="49"/>
    <x v="0"/>
    <n v="6369550.2400000002"/>
  </r>
  <r>
    <x v="6"/>
    <x v="12"/>
    <n v="49"/>
    <x v="1"/>
    <n v="1538095.34"/>
  </r>
  <r>
    <x v="6"/>
    <x v="12"/>
    <n v="49"/>
    <x v="2"/>
    <n v="844164.74"/>
  </r>
  <r>
    <x v="6"/>
    <x v="12"/>
    <n v="49"/>
    <x v="3"/>
    <n v="648990.76"/>
  </r>
  <r>
    <x v="6"/>
    <x v="12"/>
    <n v="49"/>
    <x v="4"/>
    <n v="508966.21"/>
  </r>
  <r>
    <x v="6"/>
    <x v="12"/>
    <n v="49"/>
    <x v="5"/>
    <n v="0"/>
  </r>
  <r>
    <x v="6"/>
    <x v="12"/>
    <n v="49"/>
    <x v="6"/>
    <n v="4422873.16"/>
  </r>
  <r>
    <x v="6"/>
    <x v="12"/>
    <n v="49"/>
    <x v="7"/>
    <n v="883399.47"/>
  </r>
  <r>
    <x v="6"/>
    <x v="12"/>
    <n v="49"/>
    <x v="8"/>
    <n v="283597.74"/>
  </r>
  <r>
    <x v="6"/>
    <x v="12"/>
    <n v="49"/>
    <x v="9"/>
    <n v="260105.14"/>
  </r>
  <r>
    <x v="6"/>
    <x v="12"/>
    <n v="49"/>
    <x v="10"/>
    <n v="214436.76"/>
  </r>
  <r>
    <x v="6"/>
    <x v="12"/>
    <n v="49"/>
    <x v="11"/>
    <n v="0"/>
  </r>
  <r>
    <x v="7"/>
    <x v="0"/>
    <n v="49"/>
    <x v="0"/>
    <n v="11527223.779999999"/>
  </r>
  <r>
    <x v="7"/>
    <x v="0"/>
    <n v="49"/>
    <x v="1"/>
    <n v="7447249.0599999996"/>
  </r>
  <r>
    <x v="7"/>
    <x v="0"/>
    <n v="49"/>
    <x v="2"/>
    <n v="979966.49"/>
  </r>
  <r>
    <x v="7"/>
    <x v="0"/>
    <n v="49"/>
    <x v="3"/>
    <n v="363633.14"/>
  </r>
  <r>
    <x v="7"/>
    <x v="0"/>
    <n v="49"/>
    <x v="4"/>
    <n v="163690.21"/>
  </r>
  <r>
    <x v="7"/>
    <x v="0"/>
    <n v="49"/>
    <x v="5"/>
    <n v="0"/>
  </r>
  <r>
    <x v="7"/>
    <x v="0"/>
    <n v="49"/>
    <x v="6"/>
    <n v="6813963.2300000004"/>
  </r>
  <r>
    <x v="7"/>
    <x v="0"/>
    <n v="49"/>
    <x v="7"/>
    <n v="4307124.96"/>
  </r>
  <r>
    <x v="7"/>
    <x v="0"/>
    <n v="49"/>
    <x v="8"/>
    <n v="145300.15"/>
  </r>
  <r>
    <x v="7"/>
    <x v="0"/>
    <n v="49"/>
    <x v="9"/>
    <n v="480031.99"/>
  </r>
  <r>
    <x v="7"/>
    <x v="0"/>
    <n v="49"/>
    <x v="10"/>
    <n v="71089.89"/>
  </r>
  <r>
    <x v="7"/>
    <x v="0"/>
    <n v="49"/>
    <x v="11"/>
    <n v="0"/>
  </r>
  <r>
    <x v="7"/>
    <x v="1"/>
    <n v="49"/>
    <x v="0"/>
    <n v="12036319.17"/>
  </r>
  <r>
    <x v="7"/>
    <x v="1"/>
    <n v="49"/>
    <x v="1"/>
    <n v="7799308.0700000003"/>
  </r>
  <r>
    <x v="7"/>
    <x v="1"/>
    <n v="49"/>
    <x v="2"/>
    <n v="1032110.79"/>
  </r>
  <r>
    <x v="7"/>
    <x v="1"/>
    <n v="49"/>
    <x v="3"/>
    <n v="313514.7"/>
  </r>
  <r>
    <x v="7"/>
    <x v="1"/>
    <n v="49"/>
    <x v="4"/>
    <n v="188858.19"/>
  </r>
  <r>
    <x v="7"/>
    <x v="1"/>
    <n v="49"/>
    <x v="5"/>
    <n v="0"/>
  </r>
  <r>
    <x v="7"/>
    <x v="1"/>
    <n v="49"/>
    <x v="6"/>
    <n v="7830917.4800000004"/>
  </r>
  <r>
    <x v="7"/>
    <x v="1"/>
    <n v="49"/>
    <x v="7"/>
    <n v="4916370.0999999996"/>
  </r>
  <r>
    <x v="7"/>
    <x v="1"/>
    <n v="49"/>
    <x v="8"/>
    <n v="181652.41"/>
  </r>
  <r>
    <x v="7"/>
    <x v="1"/>
    <n v="49"/>
    <x v="9"/>
    <n v="517823.33"/>
  </r>
  <r>
    <x v="7"/>
    <x v="1"/>
    <n v="49"/>
    <x v="10"/>
    <n v="89236.81"/>
  </r>
  <r>
    <x v="7"/>
    <x v="1"/>
    <n v="49"/>
    <x v="11"/>
    <n v="0"/>
  </r>
  <r>
    <x v="7"/>
    <x v="2"/>
    <n v="49"/>
    <x v="0"/>
    <n v="12083068.51"/>
  </r>
  <r>
    <x v="7"/>
    <x v="2"/>
    <n v="49"/>
    <x v="1"/>
    <n v="7714793.5599999996"/>
  </r>
  <r>
    <x v="7"/>
    <x v="2"/>
    <n v="49"/>
    <x v="2"/>
    <n v="1064351.02"/>
  </r>
  <r>
    <x v="7"/>
    <x v="2"/>
    <n v="49"/>
    <x v="3"/>
    <n v="309729.76"/>
  </r>
  <r>
    <x v="7"/>
    <x v="2"/>
    <n v="49"/>
    <x v="4"/>
    <n v="252993.99"/>
  </r>
  <r>
    <x v="7"/>
    <x v="2"/>
    <n v="49"/>
    <x v="5"/>
    <n v="0"/>
  </r>
  <r>
    <x v="7"/>
    <x v="2"/>
    <n v="49"/>
    <x v="6"/>
    <n v="9003337.6600000001"/>
  </r>
  <r>
    <x v="7"/>
    <x v="2"/>
    <n v="49"/>
    <x v="7"/>
    <n v="5007153.8099999996"/>
  </r>
  <r>
    <x v="7"/>
    <x v="2"/>
    <n v="49"/>
    <x v="8"/>
    <n v="241834.5"/>
  </r>
  <r>
    <x v="7"/>
    <x v="2"/>
    <n v="49"/>
    <x v="9"/>
    <n v="543665.01"/>
  </r>
  <r>
    <x v="7"/>
    <x v="2"/>
    <n v="49"/>
    <x v="10"/>
    <n v="118175.44"/>
  </r>
  <r>
    <x v="7"/>
    <x v="2"/>
    <n v="49"/>
    <x v="11"/>
    <n v="0"/>
  </r>
  <r>
    <x v="7"/>
    <x v="3"/>
    <n v="49"/>
    <x v="0"/>
    <n v="12527165.18"/>
  </r>
  <r>
    <x v="7"/>
    <x v="3"/>
    <n v="49"/>
    <x v="1"/>
    <n v="7896957.4699999997"/>
  </r>
  <r>
    <x v="7"/>
    <x v="3"/>
    <n v="49"/>
    <x v="2"/>
    <n v="1024510.09"/>
  </r>
  <r>
    <x v="7"/>
    <x v="3"/>
    <n v="49"/>
    <x v="3"/>
    <n v="306968.82"/>
  </r>
  <r>
    <x v="7"/>
    <x v="3"/>
    <n v="49"/>
    <x v="4"/>
    <n v="187878.88"/>
  </r>
  <r>
    <x v="7"/>
    <x v="3"/>
    <n v="49"/>
    <x v="5"/>
    <n v="0"/>
  </r>
  <r>
    <x v="7"/>
    <x v="3"/>
    <n v="49"/>
    <x v="6"/>
    <n v="10699688.960000001"/>
  </r>
  <r>
    <x v="7"/>
    <x v="3"/>
    <n v="49"/>
    <x v="7"/>
    <n v="4651797.1500000004"/>
  </r>
  <r>
    <x v="7"/>
    <x v="3"/>
    <n v="49"/>
    <x v="8"/>
    <n v="293427.65000000002"/>
  </r>
  <r>
    <x v="7"/>
    <x v="3"/>
    <n v="49"/>
    <x v="9"/>
    <n v="572923.62"/>
  </r>
  <r>
    <x v="7"/>
    <x v="3"/>
    <n v="49"/>
    <x v="10"/>
    <n v="113043.94"/>
  </r>
  <r>
    <x v="7"/>
    <x v="3"/>
    <n v="49"/>
    <x v="11"/>
    <n v="0"/>
  </r>
  <r>
    <x v="7"/>
    <x v="4"/>
    <n v="49"/>
    <x v="0"/>
    <n v="12503280.890000001"/>
  </r>
  <r>
    <x v="7"/>
    <x v="4"/>
    <n v="49"/>
    <x v="1"/>
    <n v="7875151.3600000003"/>
  </r>
  <r>
    <x v="7"/>
    <x v="4"/>
    <n v="49"/>
    <x v="2"/>
    <n v="1024621.94"/>
  </r>
  <r>
    <x v="7"/>
    <x v="4"/>
    <n v="49"/>
    <x v="3"/>
    <n v="336055.12"/>
  </r>
  <r>
    <x v="7"/>
    <x v="4"/>
    <n v="49"/>
    <x v="4"/>
    <n v="237618.79"/>
  </r>
  <r>
    <x v="7"/>
    <x v="4"/>
    <n v="49"/>
    <x v="5"/>
    <n v="191.68"/>
  </r>
  <r>
    <x v="7"/>
    <x v="4"/>
    <n v="49"/>
    <x v="6"/>
    <n v="11504374.74"/>
  </r>
  <r>
    <x v="7"/>
    <x v="4"/>
    <n v="49"/>
    <x v="7"/>
    <n v="4600913.29"/>
  </r>
  <r>
    <x v="7"/>
    <x v="4"/>
    <n v="49"/>
    <x v="8"/>
    <n v="306768.19"/>
  </r>
  <r>
    <x v="7"/>
    <x v="4"/>
    <n v="49"/>
    <x v="9"/>
    <n v="598724.30000000005"/>
  </r>
  <r>
    <x v="7"/>
    <x v="4"/>
    <n v="49"/>
    <x v="10"/>
    <n v="128489.07"/>
  </r>
  <r>
    <x v="7"/>
    <x v="4"/>
    <n v="49"/>
    <x v="11"/>
    <n v="0"/>
  </r>
  <r>
    <x v="7"/>
    <x v="5"/>
    <n v="49"/>
    <x v="0"/>
    <n v="12290720.380000001"/>
  </r>
  <r>
    <x v="7"/>
    <x v="5"/>
    <n v="49"/>
    <x v="1"/>
    <n v="7819371.7800000003"/>
  </r>
  <r>
    <x v="7"/>
    <x v="5"/>
    <n v="49"/>
    <x v="2"/>
    <n v="998124.56"/>
  </r>
  <r>
    <x v="7"/>
    <x v="5"/>
    <n v="49"/>
    <x v="3"/>
    <n v="328353.55"/>
  </r>
  <r>
    <x v="7"/>
    <x v="5"/>
    <n v="49"/>
    <x v="4"/>
    <n v="315485.67"/>
  </r>
  <r>
    <x v="7"/>
    <x v="5"/>
    <n v="49"/>
    <x v="5"/>
    <n v="207.93"/>
  </r>
  <r>
    <x v="7"/>
    <x v="5"/>
    <n v="49"/>
    <x v="6"/>
    <n v="11636276.32"/>
  </r>
  <r>
    <x v="7"/>
    <x v="5"/>
    <n v="49"/>
    <x v="7"/>
    <n v="4795950.1399999997"/>
  </r>
  <r>
    <x v="7"/>
    <x v="5"/>
    <n v="49"/>
    <x v="8"/>
    <n v="279812.42"/>
  </r>
  <r>
    <x v="7"/>
    <x v="5"/>
    <n v="49"/>
    <x v="9"/>
    <n v="587846.12"/>
  </r>
  <r>
    <x v="7"/>
    <x v="5"/>
    <n v="49"/>
    <x v="10"/>
    <n v="159650.32"/>
  </r>
  <r>
    <x v="7"/>
    <x v="5"/>
    <n v="49"/>
    <x v="11"/>
    <n v="15995.64"/>
  </r>
  <r>
    <x v="7"/>
    <x v="6"/>
    <n v="49"/>
    <x v="0"/>
    <n v="12356057.08"/>
  </r>
  <r>
    <x v="7"/>
    <x v="6"/>
    <n v="49"/>
    <x v="1"/>
    <n v="7875741.0199999996"/>
  </r>
  <r>
    <x v="7"/>
    <x v="6"/>
    <n v="49"/>
    <x v="2"/>
    <n v="988999.81"/>
  </r>
  <r>
    <x v="7"/>
    <x v="6"/>
    <n v="49"/>
    <x v="3"/>
    <n v="392469.93"/>
  </r>
  <r>
    <x v="7"/>
    <x v="6"/>
    <n v="49"/>
    <x v="4"/>
    <n v="270756.78000000003"/>
  </r>
  <r>
    <x v="7"/>
    <x v="6"/>
    <n v="49"/>
    <x v="5"/>
    <n v="224.38"/>
  </r>
  <r>
    <x v="7"/>
    <x v="6"/>
    <n v="49"/>
    <x v="6"/>
    <n v="11446613.119999999"/>
  </r>
  <r>
    <x v="7"/>
    <x v="6"/>
    <n v="49"/>
    <x v="7"/>
    <n v="4850686.8899999997"/>
  </r>
  <r>
    <x v="7"/>
    <x v="6"/>
    <n v="49"/>
    <x v="8"/>
    <n v="276551.32"/>
  </r>
  <r>
    <x v="7"/>
    <x v="6"/>
    <n v="49"/>
    <x v="9"/>
    <n v="610653.38"/>
  </r>
  <r>
    <x v="7"/>
    <x v="6"/>
    <n v="49"/>
    <x v="10"/>
    <n v="169949.28"/>
  </r>
  <r>
    <x v="7"/>
    <x v="6"/>
    <n v="49"/>
    <x v="11"/>
    <n v="0"/>
  </r>
  <r>
    <x v="7"/>
    <x v="7"/>
    <n v="49"/>
    <x v="0"/>
    <n v="12847938.279999999"/>
  </r>
  <r>
    <x v="7"/>
    <x v="7"/>
    <n v="49"/>
    <x v="1"/>
    <n v="8048383.6500000004"/>
  </r>
  <r>
    <x v="7"/>
    <x v="7"/>
    <n v="49"/>
    <x v="2"/>
    <n v="1047932.26"/>
  </r>
  <r>
    <x v="7"/>
    <x v="7"/>
    <n v="49"/>
    <x v="3"/>
    <n v="363727.77"/>
  </r>
  <r>
    <x v="7"/>
    <x v="7"/>
    <n v="49"/>
    <x v="4"/>
    <n v="274484.59000000003"/>
  </r>
  <r>
    <x v="7"/>
    <x v="7"/>
    <n v="49"/>
    <x v="5"/>
    <n v="241.03"/>
  </r>
  <r>
    <x v="7"/>
    <x v="7"/>
    <n v="49"/>
    <x v="6"/>
    <n v="11010706.800000001"/>
  </r>
  <r>
    <x v="7"/>
    <x v="7"/>
    <n v="49"/>
    <x v="7"/>
    <n v="4840766.6900000004"/>
  </r>
  <r>
    <x v="7"/>
    <x v="7"/>
    <n v="49"/>
    <x v="8"/>
    <n v="267417.21000000002"/>
  </r>
  <r>
    <x v="7"/>
    <x v="7"/>
    <n v="49"/>
    <x v="9"/>
    <n v="616734.35"/>
  </r>
  <r>
    <x v="7"/>
    <x v="7"/>
    <n v="49"/>
    <x v="10"/>
    <n v="199763.88"/>
  </r>
  <r>
    <x v="7"/>
    <x v="7"/>
    <n v="49"/>
    <x v="11"/>
    <n v="0"/>
  </r>
  <r>
    <x v="7"/>
    <x v="8"/>
    <n v="49"/>
    <x v="0"/>
    <n v="15321242.18"/>
  </r>
  <r>
    <x v="7"/>
    <x v="8"/>
    <n v="49"/>
    <x v="1"/>
    <n v="8829440.6999999993"/>
  </r>
  <r>
    <x v="7"/>
    <x v="8"/>
    <n v="49"/>
    <x v="2"/>
    <n v="1153643.31"/>
  </r>
  <r>
    <x v="7"/>
    <x v="8"/>
    <n v="49"/>
    <x v="3"/>
    <n v="431710.73"/>
  </r>
  <r>
    <x v="7"/>
    <x v="8"/>
    <n v="49"/>
    <x v="4"/>
    <n v="216615.31"/>
  </r>
  <r>
    <x v="7"/>
    <x v="8"/>
    <n v="49"/>
    <x v="5"/>
    <n v="257.88"/>
  </r>
  <r>
    <x v="7"/>
    <x v="8"/>
    <n v="49"/>
    <x v="6"/>
    <n v="10909682.4"/>
  </r>
  <r>
    <x v="7"/>
    <x v="8"/>
    <n v="49"/>
    <x v="7"/>
    <n v="4909807.4400000004"/>
  </r>
  <r>
    <x v="7"/>
    <x v="8"/>
    <n v="49"/>
    <x v="8"/>
    <n v="283727.24"/>
  </r>
  <r>
    <x v="7"/>
    <x v="8"/>
    <n v="49"/>
    <x v="9"/>
    <n v="618104.4"/>
  </r>
  <r>
    <x v="7"/>
    <x v="8"/>
    <n v="49"/>
    <x v="10"/>
    <n v="236552.46"/>
  </r>
  <r>
    <x v="7"/>
    <x v="8"/>
    <n v="49"/>
    <x v="11"/>
    <n v="0"/>
  </r>
  <r>
    <x v="7"/>
    <x v="9"/>
    <n v="49"/>
    <x v="0"/>
    <n v="16611302.029999999"/>
  </r>
  <r>
    <x v="7"/>
    <x v="9"/>
    <n v="49"/>
    <x v="1"/>
    <n v="9191521.9100000001"/>
  </r>
  <r>
    <x v="7"/>
    <x v="9"/>
    <n v="49"/>
    <x v="2"/>
    <n v="1246423.05"/>
  </r>
  <r>
    <x v="7"/>
    <x v="9"/>
    <n v="49"/>
    <x v="3"/>
    <n v="434888.65"/>
  </r>
  <r>
    <x v="7"/>
    <x v="9"/>
    <n v="49"/>
    <x v="4"/>
    <n v="249688.89"/>
  </r>
  <r>
    <x v="7"/>
    <x v="9"/>
    <n v="49"/>
    <x v="5"/>
    <n v="274.89999999999998"/>
  </r>
  <r>
    <x v="7"/>
    <x v="9"/>
    <n v="49"/>
    <x v="6"/>
    <n v="10846954.460000001"/>
  </r>
  <r>
    <x v="7"/>
    <x v="9"/>
    <n v="49"/>
    <x v="7"/>
    <n v="4882739.7"/>
  </r>
  <r>
    <x v="7"/>
    <x v="9"/>
    <n v="49"/>
    <x v="8"/>
    <n v="263415.46999999997"/>
  </r>
  <r>
    <x v="7"/>
    <x v="9"/>
    <n v="49"/>
    <x v="9"/>
    <n v="665595.44999999995"/>
  </r>
  <r>
    <x v="7"/>
    <x v="9"/>
    <n v="49"/>
    <x v="10"/>
    <n v="248840.07"/>
  </r>
  <r>
    <x v="7"/>
    <x v="9"/>
    <n v="49"/>
    <x v="11"/>
    <n v="0"/>
  </r>
  <r>
    <x v="7"/>
    <x v="10"/>
    <n v="49"/>
    <x v="0"/>
    <n v="18122114.760000002"/>
  </r>
  <r>
    <x v="7"/>
    <x v="10"/>
    <n v="49"/>
    <x v="1"/>
    <n v="9683333.1300000008"/>
  </r>
  <r>
    <x v="7"/>
    <x v="10"/>
    <n v="49"/>
    <x v="2"/>
    <n v="1295387.6399999999"/>
  </r>
  <r>
    <x v="7"/>
    <x v="10"/>
    <n v="49"/>
    <x v="3"/>
    <n v="444663.91"/>
  </r>
  <r>
    <x v="7"/>
    <x v="10"/>
    <n v="49"/>
    <x v="4"/>
    <n v="173240.14"/>
  </r>
  <r>
    <x v="7"/>
    <x v="10"/>
    <n v="49"/>
    <x v="5"/>
    <n v="0"/>
  </r>
  <r>
    <x v="7"/>
    <x v="10"/>
    <n v="49"/>
    <x v="6"/>
    <n v="10882049.77"/>
  </r>
  <r>
    <x v="7"/>
    <x v="10"/>
    <n v="49"/>
    <x v="7"/>
    <n v="5037720.88"/>
  </r>
  <r>
    <x v="7"/>
    <x v="10"/>
    <n v="49"/>
    <x v="8"/>
    <n v="261212.74"/>
  </r>
  <r>
    <x v="7"/>
    <x v="10"/>
    <n v="49"/>
    <x v="9"/>
    <n v="669442.82999999996"/>
  </r>
  <r>
    <x v="7"/>
    <x v="10"/>
    <n v="49"/>
    <x v="10"/>
    <n v="246059.75"/>
  </r>
  <r>
    <x v="7"/>
    <x v="10"/>
    <n v="49"/>
    <x v="11"/>
    <n v="0"/>
  </r>
  <r>
    <x v="7"/>
    <x v="11"/>
    <n v="49"/>
    <x v="0"/>
    <n v="18638210.699999999"/>
  </r>
  <r>
    <x v="7"/>
    <x v="11"/>
    <n v="49"/>
    <x v="1"/>
    <n v="9572895.1999999993"/>
  </r>
  <r>
    <x v="7"/>
    <x v="11"/>
    <n v="49"/>
    <x v="2"/>
    <n v="1306093.93"/>
  </r>
  <r>
    <x v="7"/>
    <x v="11"/>
    <n v="49"/>
    <x v="3"/>
    <n v="428782.89"/>
  </r>
  <r>
    <x v="7"/>
    <x v="11"/>
    <n v="49"/>
    <x v="4"/>
    <n v="148714"/>
  </r>
  <r>
    <x v="7"/>
    <x v="11"/>
    <n v="49"/>
    <x v="5"/>
    <n v="0"/>
  </r>
  <r>
    <x v="7"/>
    <x v="11"/>
    <n v="49"/>
    <x v="6"/>
    <n v="11236483.630000001"/>
  </r>
  <r>
    <x v="7"/>
    <x v="11"/>
    <n v="49"/>
    <x v="7"/>
    <n v="4236607.3"/>
  </r>
  <r>
    <x v="7"/>
    <x v="11"/>
    <n v="49"/>
    <x v="8"/>
    <n v="399245.16"/>
  </r>
  <r>
    <x v="7"/>
    <x v="11"/>
    <n v="49"/>
    <x v="9"/>
    <n v="630001.41"/>
  </r>
  <r>
    <x v="7"/>
    <x v="11"/>
    <n v="49"/>
    <x v="10"/>
    <n v="164654.07"/>
  </r>
  <r>
    <x v="7"/>
    <x v="11"/>
    <n v="49"/>
    <x v="11"/>
    <n v="0"/>
  </r>
  <r>
    <x v="7"/>
    <x v="12"/>
    <n v="49"/>
    <x v="0"/>
    <n v="20036874.07"/>
  </r>
  <r>
    <x v="7"/>
    <x v="12"/>
    <n v="49"/>
    <x v="1"/>
    <n v="9974116.6400000006"/>
  </r>
  <r>
    <x v="7"/>
    <x v="12"/>
    <n v="49"/>
    <x v="2"/>
    <n v="1495271.06"/>
  </r>
  <r>
    <x v="7"/>
    <x v="12"/>
    <n v="49"/>
    <x v="3"/>
    <n v="485219.09"/>
  </r>
  <r>
    <x v="7"/>
    <x v="12"/>
    <n v="49"/>
    <x v="4"/>
    <n v="176188.09"/>
  </r>
  <r>
    <x v="7"/>
    <x v="12"/>
    <n v="49"/>
    <x v="5"/>
    <n v="0"/>
  </r>
  <r>
    <x v="7"/>
    <x v="12"/>
    <n v="49"/>
    <x v="6"/>
    <n v="12570627.76"/>
  </r>
  <r>
    <x v="7"/>
    <x v="12"/>
    <n v="49"/>
    <x v="7"/>
    <n v="4472982.7300000004"/>
  </r>
  <r>
    <x v="7"/>
    <x v="12"/>
    <n v="49"/>
    <x v="8"/>
    <n v="454512.66"/>
  </r>
  <r>
    <x v="7"/>
    <x v="12"/>
    <n v="49"/>
    <x v="9"/>
    <n v="684268.87"/>
  </r>
  <r>
    <x v="7"/>
    <x v="12"/>
    <n v="49"/>
    <x v="10"/>
    <n v="149339.57"/>
  </r>
  <r>
    <x v="7"/>
    <x v="12"/>
    <n v="49"/>
    <x v="11"/>
    <n v="0"/>
  </r>
  <r>
    <x v="8"/>
    <x v="0"/>
    <n v="49"/>
    <x v="0"/>
    <n v="23948959.989999998"/>
  </r>
  <r>
    <x v="8"/>
    <x v="0"/>
    <n v="49"/>
    <x v="1"/>
    <n v="10545979.68"/>
  </r>
  <r>
    <x v="8"/>
    <x v="0"/>
    <n v="49"/>
    <x v="2"/>
    <n v="3068731.97"/>
  </r>
  <r>
    <x v="8"/>
    <x v="0"/>
    <n v="49"/>
    <x v="3"/>
    <n v="2730862.27"/>
  </r>
  <r>
    <x v="8"/>
    <x v="0"/>
    <n v="49"/>
    <x v="4"/>
    <n v="2292944.7000000002"/>
  </r>
  <r>
    <x v="8"/>
    <x v="0"/>
    <n v="49"/>
    <x v="5"/>
    <n v="0"/>
  </r>
  <r>
    <x v="8"/>
    <x v="0"/>
    <n v="49"/>
    <x v="6"/>
    <n v="17011230.489999998"/>
  </r>
  <r>
    <x v="8"/>
    <x v="0"/>
    <n v="49"/>
    <x v="7"/>
    <n v="7309628.0300000003"/>
  </r>
  <r>
    <x v="8"/>
    <x v="0"/>
    <n v="49"/>
    <x v="8"/>
    <n v="1053284.27"/>
  </r>
  <r>
    <x v="8"/>
    <x v="0"/>
    <n v="49"/>
    <x v="9"/>
    <n v="1527954.06"/>
  </r>
  <r>
    <x v="8"/>
    <x v="0"/>
    <n v="49"/>
    <x v="10"/>
    <n v="592013.97"/>
  </r>
  <r>
    <x v="8"/>
    <x v="0"/>
    <n v="49"/>
    <x v="11"/>
    <n v="0"/>
  </r>
  <r>
    <x v="8"/>
    <x v="1"/>
    <n v="49"/>
    <x v="0"/>
    <n v="24878527.969999999"/>
  </r>
  <r>
    <x v="8"/>
    <x v="1"/>
    <n v="49"/>
    <x v="1"/>
    <n v="10845566.67"/>
  </r>
  <r>
    <x v="8"/>
    <x v="1"/>
    <n v="49"/>
    <x v="2"/>
    <n v="3255663"/>
  </r>
  <r>
    <x v="8"/>
    <x v="1"/>
    <n v="49"/>
    <x v="3"/>
    <n v="2995140.63"/>
  </r>
  <r>
    <x v="8"/>
    <x v="1"/>
    <n v="49"/>
    <x v="4"/>
    <n v="2622382"/>
  </r>
  <r>
    <x v="8"/>
    <x v="1"/>
    <n v="49"/>
    <x v="5"/>
    <n v="0"/>
  </r>
  <r>
    <x v="8"/>
    <x v="1"/>
    <n v="49"/>
    <x v="6"/>
    <n v="19152907.309999999"/>
  </r>
  <r>
    <x v="8"/>
    <x v="1"/>
    <n v="49"/>
    <x v="7"/>
    <n v="8076780.4299999997"/>
  </r>
  <r>
    <x v="8"/>
    <x v="1"/>
    <n v="49"/>
    <x v="8"/>
    <n v="1251672.1200000001"/>
  </r>
  <r>
    <x v="8"/>
    <x v="1"/>
    <n v="49"/>
    <x v="9"/>
    <n v="1709248.69"/>
  </r>
  <r>
    <x v="8"/>
    <x v="1"/>
    <n v="49"/>
    <x v="10"/>
    <n v="949761.64"/>
  </r>
  <r>
    <x v="8"/>
    <x v="1"/>
    <n v="49"/>
    <x v="11"/>
    <n v="184861.14"/>
  </r>
  <r>
    <x v="8"/>
    <x v="2"/>
    <n v="49"/>
    <x v="0"/>
    <n v="22919895.629999999"/>
  </r>
  <r>
    <x v="8"/>
    <x v="2"/>
    <n v="49"/>
    <x v="1"/>
    <n v="10306016.369999999"/>
  </r>
  <r>
    <x v="8"/>
    <x v="2"/>
    <n v="49"/>
    <x v="2"/>
    <n v="3048447.72"/>
  </r>
  <r>
    <x v="8"/>
    <x v="2"/>
    <n v="49"/>
    <x v="3"/>
    <n v="2343513.7200000002"/>
  </r>
  <r>
    <x v="8"/>
    <x v="2"/>
    <n v="49"/>
    <x v="4"/>
    <n v="1924769.8"/>
  </r>
  <r>
    <x v="8"/>
    <x v="2"/>
    <n v="49"/>
    <x v="5"/>
    <n v="302.91000000000003"/>
  </r>
  <r>
    <x v="8"/>
    <x v="2"/>
    <n v="49"/>
    <x v="6"/>
    <n v="18162292.239999998"/>
  </r>
  <r>
    <x v="8"/>
    <x v="2"/>
    <n v="49"/>
    <x v="7"/>
    <n v="7432004.9199999999"/>
  </r>
  <r>
    <x v="8"/>
    <x v="2"/>
    <n v="49"/>
    <x v="8"/>
    <n v="991207.18"/>
  </r>
  <r>
    <x v="8"/>
    <x v="2"/>
    <n v="49"/>
    <x v="9"/>
    <n v="1470164.19"/>
  </r>
  <r>
    <x v="8"/>
    <x v="2"/>
    <n v="49"/>
    <x v="10"/>
    <n v="965380.52"/>
  </r>
  <r>
    <x v="8"/>
    <x v="2"/>
    <n v="49"/>
    <x v="11"/>
    <n v="236294.59"/>
  </r>
  <r>
    <x v="8"/>
    <x v="3"/>
    <n v="49"/>
    <x v="0"/>
    <n v="21551987.190000001"/>
  </r>
  <r>
    <x v="8"/>
    <x v="3"/>
    <n v="49"/>
    <x v="1"/>
    <n v="10054739.130000001"/>
  </r>
  <r>
    <x v="8"/>
    <x v="3"/>
    <n v="49"/>
    <x v="2"/>
    <n v="2570467.79"/>
  </r>
  <r>
    <x v="8"/>
    <x v="3"/>
    <n v="49"/>
    <x v="3"/>
    <n v="1994824.81"/>
  </r>
  <r>
    <x v="8"/>
    <x v="3"/>
    <n v="49"/>
    <x v="4"/>
    <n v="1622150.93"/>
  </r>
  <r>
    <x v="8"/>
    <x v="3"/>
    <n v="49"/>
    <x v="5"/>
    <n v="207.93"/>
  </r>
  <r>
    <x v="8"/>
    <x v="3"/>
    <n v="49"/>
    <x v="6"/>
    <n v="16658703.32"/>
  </r>
  <r>
    <x v="8"/>
    <x v="3"/>
    <n v="49"/>
    <x v="7"/>
    <n v="6063902.3200000003"/>
  </r>
  <r>
    <x v="8"/>
    <x v="3"/>
    <n v="49"/>
    <x v="8"/>
    <n v="699328.3"/>
  </r>
  <r>
    <x v="8"/>
    <x v="3"/>
    <n v="49"/>
    <x v="9"/>
    <n v="1127999.44"/>
  </r>
  <r>
    <x v="8"/>
    <x v="3"/>
    <n v="49"/>
    <x v="10"/>
    <n v="408466.14"/>
  </r>
  <r>
    <x v="8"/>
    <x v="3"/>
    <n v="49"/>
    <x v="11"/>
    <n v="152763.01"/>
  </r>
  <r>
    <x v="8"/>
    <x v="4"/>
    <n v="49"/>
    <x v="0"/>
    <n v="22260805.960000001"/>
  </r>
  <r>
    <x v="8"/>
    <x v="4"/>
    <n v="49"/>
    <x v="1"/>
    <n v="10011437.6"/>
  </r>
  <r>
    <x v="8"/>
    <x v="4"/>
    <n v="49"/>
    <x v="2"/>
    <n v="2922503.1"/>
  </r>
  <r>
    <x v="8"/>
    <x v="4"/>
    <n v="49"/>
    <x v="3"/>
    <n v="2638864.88"/>
  </r>
  <r>
    <x v="8"/>
    <x v="4"/>
    <n v="49"/>
    <x v="4"/>
    <n v="2202562.6800000002"/>
  </r>
  <r>
    <x v="8"/>
    <x v="4"/>
    <n v="49"/>
    <x v="5"/>
    <n v="224.38"/>
  </r>
  <r>
    <x v="8"/>
    <x v="4"/>
    <n v="49"/>
    <x v="6"/>
    <n v="15954209.619999999"/>
  </r>
  <r>
    <x v="8"/>
    <x v="4"/>
    <n v="49"/>
    <x v="7"/>
    <n v="5536339.6900000004"/>
  </r>
  <r>
    <x v="8"/>
    <x v="4"/>
    <n v="49"/>
    <x v="8"/>
    <n v="603293.24"/>
  </r>
  <r>
    <x v="8"/>
    <x v="4"/>
    <n v="49"/>
    <x v="9"/>
    <n v="1067843.95"/>
  </r>
  <r>
    <x v="8"/>
    <x v="4"/>
    <n v="49"/>
    <x v="10"/>
    <n v="535890.80000000005"/>
  </r>
  <r>
    <x v="8"/>
    <x v="4"/>
    <n v="49"/>
    <x v="11"/>
    <n v="15995.64"/>
  </r>
  <r>
    <x v="8"/>
    <x v="5"/>
    <n v="49"/>
    <x v="0"/>
    <n v="24687390.399999999"/>
  </r>
  <r>
    <x v="8"/>
    <x v="5"/>
    <n v="49"/>
    <x v="1"/>
    <n v="10232132.949999999"/>
  </r>
  <r>
    <x v="8"/>
    <x v="5"/>
    <n v="49"/>
    <x v="2"/>
    <n v="2905936.49"/>
  </r>
  <r>
    <x v="8"/>
    <x v="5"/>
    <n v="49"/>
    <x v="3"/>
    <n v="2282766.77"/>
  </r>
  <r>
    <x v="8"/>
    <x v="5"/>
    <n v="49"/>
    <x v="4"/>
    <n v="1463114.88"/>
  </r>
  <r>
    <x v="8"/>
    <x v="5"/>
    <n v="49"/>
    <x v="5"/>
    <n v="241.03"/>
  </r>
  <r>
    <x v="8"/>
    <x v="5"/>
    <n v="49"/>
    <x v="6"/>
    <n v="14766773.550000001"/>
  </r>
  <r>
    <x v="8"/>
    <x v="5"/>
    <n v="49"/>
    <x v="7"/>
    <n v="5433270.0999999996"/>
  </r>
  <r>
    <x v="8"/>
    <x v="5"/>
    <n v="49"/>
    <x v="8"/>
    <n v="508294.98"/>
  </r>
  <r>
    <x v="8"/>
    <x v="5"/>
    <n v="49"/>
    <x v="9"/>
    <n v="943807.15"/>
  </r>
  <r>
    <x v="8"/>
    <x v="5"/>
    <n v="49"/>
    <x v="10"/>
    <n v="451098.38"/>
  </r>
  <r>
    <x v="8"/>
    <x v="5"/>
    <n v="49"/>
    <x v="11"/>
    <n v="16006.28"/>
  </r>
  <r>
    <x v="8"/>
    <x v="6"/>
    <n v="49"/>
    <x v="0"/>
    <n v="26974256.73"/>
  </r>
  <r>
    <x v="8"/>
    <x v="6"/>
    <n v="49"/>
    <x v="1"/>
    <n v="10764769.77"/>
  </r>
  <r>
    <x v="8"/>
    <x v="6"/>
    <n v="49"/>
    <x v="2"/>
    <n v="3287017.02"/>
  </r>
  <r>
    <x v="8"/>
    <x v="6"/>
    <n v="49"/>
    <x v="3"/>
    <n v="2738787.06"/>
  </r>
  <r>
    <x v="8"/>
    <x v="6"/>
    <n v="49"/>
    <x v="4"/>
    <n v="2656610.21"/>
  </r>
  <r>
    <x v="8"/>
    <x v="6"/>
    <n v="49"/>
    <x v="5"/>
    <n v="257.88"/>
  </r>
  <r>
    <x v="8"/>
    <x v="6"/>
    <n v="49"/>
    <x v="6"/>
    <n v="14155510.119999999"/>
  </r>
  <r>
    <x v="8"/>
    <x v="6"/>
    <n v="49"/>
    <x v="7"/>
    <n v="5396850.0099999998"/>
  </r>
  <r>
    <x v="8"/>
    <x v="6"/>
    <n v="49"/>
    <x v="8"/>
    <n v="510251.55"/>
  </r>
  <r>
    <x v="8"/>
    <x v="6"/>
    <n v="49"/>
    <x v="9"/>
    <n v="923430.74"/>
  </r>
  <r>
    <x v="8"/>
    <x v="6"/>
    <n v="49"/>
    <x v="10"/>
    <n v="555225.42000000004"/>
  </r>
  <r>
    <x v="8"/>
    <x v="6"/>
    <n v="49"/>
    <x v="11"/>
    <n v="0"/>
  </r>
  <r>
    <x v="8"/>
    <x v="7"/>
    <n v="49"/>
    <x v="0"/>
    <n v="27019706.449999999"/>
  </r>
  <r>
    <x v="8"/>
    <x v="7"/>
    <n v="49"/>
    <x v="1"/>
    <n v="11021645.25"/>
  </r>
  <r>
    <x v="8"/>
    <x v="7"/>
    <n v="49"/>
    <x v="2"/>
    <n v="3143218.11"/>
  </r>
  <r>
    <x v="8"/>
    <x v="7"/>
    <n v="49"/>
    <x v="3"/>
    <n v="2351074.4900000002"/>
  </r>
  <r>
    <x v="8"/>
    <x v="7"/>
    <n v="49"/>
    <x v="4"/>
    <n v="1344464.39"/>
  </r>
  <r>
    <x v="8"/>
    <x v="7"/>
    <n v="49"/>
    <x v="5"/>
    <n v="274.89999999999998"/>
  </r>
  <r>
    <x v="8"/>
    <x v="7"/>
    <n v="49"/>
    <x v="6"/>
    <n v="13661238.93"/>
  </r>
  <r>
    <x v="8"/>
    <x v="7"/>
    <n v="49"/>
    <x v="7"/>
    <n v="5399199.6699999999"/>
  </r>
  <r>
    <x v="8"/>
    <x v="7"/>
    <n v="49"/>
    <x v="8"/>
    <n v="502765.03"/>
  </r>
  <r>
    <x v="8"/>
    <x v="7"/>
    <n v="49"/>
    <x v="9"/>
    <n v="987219.99"/>
  </r>
  <r>
    <x v="8"/>
    <x v="7"/>
    <n v="49"/>
    <x v="10"/>
    <n v="422408.38"/>
  </r>
  <r>
    <x v="8"/>
    <x v="7"/>
    <n v="49"/>
    <x v="11"/>
    <n v="0"/>
  </r>
  <r>
    <x v="8"/>
    <x v="8"/>
    <n v="49"/>
    <x v="0"/>
    <n v="28393160.27"/>
  </r>
  <r>
    <x v="8"/>
    <x v="8"/>
    <n v="49"/>
    <x v="1"/>
    <n v="11487833.09"/>
  </r>
  <r>
    <x v="8"/>
    <x v="8"/>
    <n v="49"/>
    <x v="2"/>
    <n v="3295758.01"/>
  </r>
  <r>
    <x v="8"/>
    <x v="8"/>
    <n v="49"/>
    <x v="3"/>
    <n v="2816810.39"/>
  </r>
  <r>
    <x v="8"/>
    <x v="8"/>
    <n v="49"/>
    <x v="4"/>
    <n v="1843595.82"/>
  </r>
  <r>
    <x v="8"/>
    <x v="8"/>
    <n v="49"/>
    <x v="5"/>
    <n v="290.26"/>
  </r>
  <r>
    <x v="8"/>
    <x v="8"/>
    <n v="49"/>
    <x v="6"/>
    <n v="14205363.689999999"/>
  </r>
  <r>
    <x v="8"/>
    <x v="8"/>
    <n v="49"/>
    <x v="7"/>
    <n v="5667046.3300000001"/>
  </r>
  <r>
    <x v="8"/>
    <x v="8"/>
    <n v="49"/>
    <x v="8"/>
    <n v="550455.23"/>
  </r>
  <r>
    <x v="8"/>
    <x v="8"/>
    <n v="49"/>
    <x v="9"/>
    <n v="1108829.67"/>
  </r>
  <r>
    <x v="8"/>
    <x v="8"/>
    <n v="49"/>
    <x v="10"/>
    <n v="572076.73"/>
  </r>
  <r>
    <x v="8"/>
    <x v="8"/>
    <n v="49"/>
    <x v="11"/>
    <n v="53902.9"/>
  </r>
  <r>
    <x v="8"/>
    <x v="9"/>
    <n v="49"/>
    <x v="0"/>
    <n v="28669787.050000001"/>
  </r>
  <r>
    <x v="8"/>
    <x v="9"/>
    <n v="49"/>
    <x v="1"/>
    <n v="11790592.26"/>
  </r>
  <r>
    <x v="8"/>
    <x v="9"/>
    <n v="49"/>
    <x v="2"/>
    <n v="3217826.91"/>
  </r>
  <r>
    <x v="8"/>
    <x v="9"/>
    <n v="49"/>
    <x v="3"/>
    <n v="2651679.0099999998"/>
  </r>
  <r>
    <x v="8"/>
    <x v="9"/>
    <n v="49"/>
    <x v="4"/>
    <n v="2628496.7400000002"/>
  </r>
  <r>
    <x v="8"/>
    <x v="9"/>
    <n v="49"/>
    <x v="5"/>
    <n v="18674.21"/>
  </r>
  <r>
    <x v="8"/>
    <x v="9"/>
    <n v="49"/>
    <x v="6"/>
    <n v="14901224.619999999"/>
  </r>
  <r>
    <x v="8"/>
    <x v="9"/>
    <n v="49"/>
    <x v="7"/>
    <n v="5884502.0700000003"/>
  </r>
  <r>
    <x v="8"/>
    <x v="9"/>
    <n v="49"/>
    <x v="8"/>
    <n v="601405.93999999994"/>
  </r>
  <r>
    <x v="8"/>
    <x v="9"/>
    <n v="49"/>
    <x v="9"/>
    <n v="1277449.3700000001"/>
  </r>
  <r>
    <x v="8"/>
    <x v="9"/>
    <n v="49"/>
    <x v="10"/>
    <n v="672536.07"/>
  </r>
  <r>
    <x v="8"/>
    <x v="9"/>
    <n v="49"/>
    <x v="11"/>
    <n v="0"/>
  </r>
  <r>
    <x v="8"/>
    <x v="10"/>
    <n v="49"/>
    <x v="0"/>
    <n v="30785289.190000001"/>
  </r>
  <r>
    <x v="8"/>
    <x v="10"/>
    <n v="49"/>
    <x v="1"/>
    <n v="12455623.68"/>
  </r>
  <r>
    <x v="8"/>
    <x v="10"/>
    <n v="49"/>
    <x v="2"/>
    <n v="3390222.69"/>
  </r>
  <r>
    <x v="8"/>
    <x v="10"/>
    <n v="49"/>
    <x v="3"/>
    <n v="2536874.15"/>
  </r>
  <r>
    <x v="8"/>
    <x v="10"/>
    <n v="49"/>
    <x v="4"/>
    <n v="2768601.02"/>
  </r>
  <r>
    <x v="8"/>
    <x v="10"/>
    <n v="49"/>
    <x v="5"/>
    <n v="18614.240000000002"/>
  </r>
  <r>
    <x v="8"/>
    <x v="10"/>
    <n v="49"/>
    <x v="6"/>
    <n v="17937457.510000002"/>
  </r>
  <r>
    <x v="8"/>
    <x v="10"/>
    <n v="49"/>
    <x v="7"/>
    <n v="6723390.4299999997"/>
  </r>
  <r>
    <x v="8"/>
    <x v="10"/>
    <n v="49"/>
    <x v="8"/>
    <n v="1001313.56"/>
  </r>
  <r>
    <x v="8"/>
    <x v="10"/>
    <n v="49"/>
    <x v="9"/>
    <n v="1326725.3999999999"/>
  </r>
  <r>
    <x v="8"/>
    <x v="10"/>
    <n v="49"/>
    <x v="10"/>
    <n v="944605.42"/>
  </r>
  <r>
    <x v="8"/>
    <x v="10"/>
    <n v="49"/>
    <x v="11"/>
    <n v="0"/>
  </r>
  <r>
    <x v="8"/>
    <x v="11"/>
    <n v="49"/>
    <x v="0"/>
    <n v="34386706.990000002"/>
  </r>
  <r>
    <x v="8"/>
    <x v="11"/>
    <n v="49"/>
    <x v="1"/>
    <n v="12748326.93"/>
  </r>
  <r>
    <x v="8"/>
    <x v="11"/>
    <n v="49"/>
    <x v="2"/>
    <n v="3611153.08"/>
  </r>
  <r>
    <x v="8"/>
    <x v="11"/>
    <n v="49"/>
    <x v="3"/>
    <n v="2732070.1"/>
  </r>
  <r>
    <x v="8"/>
    <x v="11"/>
    <n v="49"/>
    <x v="4"/>
    <n v="1845385.03"/>
  </r>
  <r>
    <x v="8"/>
    <x v="11"/>
    <n v="49"/>
    <x v="5"/>
    <n v="0"/>
  </r>
  <r>
    <x v="8"/>
    <x v="11"/>
    <n v="49"/>
    <x v="6"/>
    <n v="22041992.27"/>
  </r>
  <r>
    <x v="8"/>
    <x v="11"/>
    <n v="49"/>
    <x v="7"/>
    <n v="6083895.3399999999"/>
  </r>
  <r>
    <x v="8"/>
    <x v="11"/>
    <n v="49"/>
    <x v="8"/>
    <n v="1289054.28"/>
  </r>
  <r>
    <x v="8"/>
    <x v="11"/>
    <n v="49"/>
    <x v="9"/>
    <n v="1511590.78"/>
  </r>
  <r>
    <x v="8"/>
    <x v="11"/>
    <n v="49"/>
    <x v="10"/>
    <n v="989626.87"/>
  </r>
  <r>
    <x v="8"/>
    <x v="11"/>
    <n v="49"/>
    <x v="11"/>
    <n v="0"/>
  </r>
  <r>
    <x v="8"/>
    <x v="12"/>
    <n v="49"/>
    <x v="0"/>
    <n v="36831988.590000004"/>
  </r>
  <r>
    <x v="8"/>
    <x v="12"/>
    <n v="49"/>
    <x v="1"/>
    <n v="13132409.26"/>
  </r>
  <r>
    <x v="8"/>
    <x v="12"/>
    <n v="49"/>
    <x v="2"/>
    <n v="4435443.38"/>
  </r>
  <r>
    <x v="8"/>
    <x v="12"/>
    <n v="49"/>
    <x v="3"/>
    <n v="3551653.7"/>
  </r>
  <r>
    <x v="8"/>
    <x v="12"/>
    <n v="49"/>
    <x v="4"/>
    <n v="2996523.2"/>
  </r>
  <r>
    <x v="8"/>
    <x v="12"/>
    <n v="49"/>
    <x v="5"/>
    <n v="136.34"/>
  </r>
  <r>
    <x v="8"/>
    <x v="12"/>
    <n v="49"/>
    <x v="6"/>
    <n v="24997127.25"/>
  </r>
  <r>
    <x v="8"/>
    <x v="12"/>
    <n v="49"/>
    <x v="7"/>
    <n v="6355832.0199999996"/>
  </r>
  <r>
    <x v="8"/>
    <x v="12"/>
    <n v="49"/>
    <x v="8"/>
    <n v="1683267.58"/>
  </r>
  <r>
    <x v="8"/>
    <x v="12"/>
    <n v="49"/>
    <x v="9"/>
    <n v="1763482.34"/>
  </r>
  <r>
    <x v="8"/>
    <x v="12"/>
    <n v="49"/>
    <x v="10"/>
    <n v="1325233.22"/>
  </r>
  <r>
    <x v="8"/>
    <x v="12"/>
    <n v="49"/>
    <x v="11"/>
    <n v="0"/>
  </r>
  <r>
    <x v="9"/>
    <x v="0"/>
    <n v="49"/>
    <x v="0"/>
    <n v="44374447.270000003"/>
  </r>
  <r>
    <x v="9"/>
    <x v="0"/>
    <n v="49"/>
    <x v="1"/>
    <n v="3187133.96"/>
  </r>
  <r>
    <x v="9"/>
    <x v="0"/>
    <n v="49"/>
    <x v="2"/>
    <n v="10605548.630000001"/>
  </r>
  <r>
    <x v="9"/>
    <x v="0"/>
    <n v="49"/>
    <x v="3"/>
    <n v="18614726.379999999"/>
  </r>
  <r>
    <x v="9"/>
    <x v="0"/>
    <n v="49"/>
    <x v="4"/>
    <n v="22899445.559999999"/>
  </r>
  <r>
    <x v="9"/>
    <x v="0"/>
    <n v="49"/>
    <x v="5"/>
    <n v="18412.3"/>
  </r>
  <r>
    <x v="9"/>
    <x v="0"/>
    <n v="49"/>
    <x v="6"/>
    <n v="35010854.549999997"/>
  </r>
  <r>
    <x v="9"/>
    <x v="0"/>
    <n v="49"/>
    <x v="7"/>
    <n v="3815460.1"/>
  </r>
  <r>
    <x v="9"/>
    <x v="0"/>
    <n v="49"/>
    <x v="8"/>
    <n v="5139355.42"/>
  </r>
  <r>
    <x v="9"/>
    <x v="0"/>
    <n v="49"/>
    <x v="9"/>
    <n v="7151330.8499999996"/>
  </r>
  <r>
    <x v="9"/>
    <x v="0"/>
    <n v="49"/>
    <x v="10"/>
    <n v="5096794.8499999996"/>
  </r>
  <r>
    <x v="9"/>
    <x v="0"/>
    <n v="49"/>
    <x v="11"/>
    <n v="545681.56999999995"/>
  </r>
  <r>
    <x v="9"/>
    <x v="1"/>
    <n v="49"/>
    <x v="0"/>
    <n v="38072945.619999997"/>
  </r>
  <r>
    <x v="9"/>
    <x v="1"/>
    <n v="49"/>
    <x v="1"/>
    <n v="2762205.04"/>
  </r>
  <r>
    <x v="9"/>
    <x v="1"/>
    <n v="49"/>
    <x v="2"/>
    <n v="9376827.6500000004"/>
  </r>
  <r>
    <x v="9"/>
    <x v="1"/>
    <n v="49"/>
    <x v="3"/>
    <n v="16886604.93"/>
  </r>
  <r>
    <x v="9"/>
    <x v="1"/>
    <n v="49"/>
    <x v="4"/>
    <n v="22100771.300000001"/>
  </r>
  <r>
    <x v="9"/>
    <x v="1"/>
    <n v="49"/>
    <x v="5"/>
    <n v="24836.09"/>
  </r>
  <r>
    <x v="9"/>
    <x v="1"/>
    <n v="49"/>
    <x v="6"/>
    <n v="25373381.18"/>
  </r>
  <r>
    <x v="9"/>
    <x v="1"/>
    <n v="49"/>
    <x v="7"/>
    <n v="1981289.28"/>
  </r>
  <r>
    <x v="9"/>
    <x v="1"/>
    <n v="49"/>
    <x v="8"/>
    <n v="3392083.57"/>
  </r>
  <r>
    <x v="9"/>
    <x v="1"/>
    <n v="49"/>
    <x v="9"/>
    <n v="5645637.5800000001"/>
  </r>
  <r>
    <x v="9"/>
    <x v="1"/>
    <n v="49"/>
    <x v="10"/>
    <n v="4395181.9000000004"/>
  </r>
  <r>
    <x v="9"/>
    <x v="1"/>
    <n v="49"/>
    <x v="11"/>
    <n v="642057.98"/>
  </r>
  <r>
    <x v="9"/>
    <x v="2"/>
    <n v="49"/>
    <x v="0"/>
    <n v="38244451.659999996"/>
  </r>
  <r>
    <x v="9"/>
    <x v="2"/>
    <n v="49"/>
    <x v="1"/>
    <n v="2625358.66"/>
  </r>
  <r>
    <x v="9"/>
    <x v="2"/>
    <n v="49"/>
    <x v="2"/>
    <n v="8898496.5800000001"/>
  </r>
  <r>
    <x v="9"/>
    <x v="2"/>
    <n v="49"/>
    <x v="3"/>
    <n v="16085408.449999999"/>
  </r>
  <r>
    <x v="9"/>
    <x v="2"/>
    <n v="49"/>
    <x v="4"/>
    <n v="20209300.030000001"/>
  </r>
  <r>
    <x v="9"/>
    <x v="2"/>
    <n v="49"/>
    <x v="5"/>
    <n v="15002.61"/>
  </r>
  <r>
    <x v="9"/>
    <x v="2"/>
    <n v="49"/>
    <x v="6"/>
    <n v="18235807.030000001"/>
  </r>
  <r>
    <x v="9"/>
    <x v="2"/>
    <n v="49"/>
    <x v="7"/>
    <n v="1259002.44"/>
  </r>
  <r>
    <x v="9"/>
    <x v="2"/>
    <n v="49"/>
    <x v="8"/>
    <n v="2062323.67"/>
  </r>
  <r>
    <x v="9"/>
    <x v="2"/>
    <n v="49"/>
    <x v="9"/>
    <n v="3898857.65"/>
  </r>
  <r>
    <x v="9"/>
    <x v="2"/>
    <n v="49"/>
    <x v="10"/>
    <n v="4214261.4800000004"/>
  </r>
  <r>
    <x v="9"/>
    <x v="2"/>
    <n v="49"/>
    <x v="11"/>
    <n v="589881.96"/>
  </r>
  <r>
    <x v="9"/>
    <x v="3"/>
    <n v="49"/>
    <x v="0"/>
    <n v="37884922.210000001"/>
  </r>
  <r>
    <x v="9"/>
    <x v="3"/>
    <n v="49"/>
    <x v="1"/>
    <n v="2541588"/>
  </r>
  <r>
    <x v="9"/>
    <x v="3"/>
    <n v="49"/>
    <x v="2"/>
    <n v="8692860.4700000007"/>
  </r>
  <r>
    <x v="9"/>
    <x v="3"/>
    <n v="49"/>
    <x v="3"/>
    <n v="15733169.99"/>
  </r>
  <r>
    <x v="9"/>
    <x v="3"/>
    <n v="49"/>
    <x v="4"/>
    <n v="19094126.75"/>
  </r>
  <r>
    <x v="9"/>
    <x v="3"/>
    <n v="49"/>
    <x v="5"/>
    <n v="16955.61"/>
  </r>
  <r>
    <x v="9"/>
    <x v="3"/>
    <n v="49"/>
    <x v="6"/>
    <n v="11664183.460000001"/>
  </r>
  <r>
    <x v="9"/>
    <x v="3"/>
    <n v="49"/>
    <x v="7"/>
    <n v="823287"/>
  </r>
  <r>
    <x v="9"/>
    <x v="3"/>
    <n v="49"/>
    <x v="8"/>
    <n v="1218502.22"/>
  </r>
  <r>
    <x v="9"/>
    <x v="3"/>
    <n v="49"/>
    <x v="9"/>
    <n v="2737896.27"/>
  </r>
  <r>
    <x v="9"/>
    <x v="3"/>
    <n v="49"/>
    <x v="10"/>
    <n v="2641807.2200000002"/>
  </r>
  <r>
    <x v="9"/>
    <x v="3"/>
    <n v="49"/>
    <x v="11"/>
    <n v="530863.75"/>
  </r>
  <r>
    <x v="9"/>
    <x v="4"/>
    <n v="49"/>
    <x v="0"/>
    <n v="56242792.869999997"/>
  </r>
  <r>
    <x v="9"/>
    <x v="4"/>
    <n v="49"/>
    <x v="1"/>
    <n v="3401152.47"/>
  </r>
  <r>
    <x v="9"/>
    <x v="4"/>
    <n v="49"/>
    <x v="2"/>
    <n v="10834756.16"/>
  </r>
  <r>
    <x v="9"/>
    <x v="4"/>
    <n v="49"/>
    <x v="3"/>
    <n v="21967358.530000001"/>
  </r>
  <r>
    <x v="9"/>
    <x v="4"/>
    <n v="49"/>
    <x v="4"/>
    <n v="22106031.100000001"/>
  </r>
  <r>
    <x v="9"/>
    <x v="4"/>
    <n v="49"/>
    <x v="5"/>
    <n v="16470.43"/>
  </r>
  <r>
    <x v="9"/>
    <x v="4"/>
    <n v="49"/>
    <x v="6"/>
    <n v="10271171.23"/>
  </r>
  <r>
    <x v="9"/>
    <x v="4"/>
    <n v="49"/>
    <x v="7"/>
    <n v="586925.21"/>
  </r>
  <r>
    <x v="9"/>
    <x v="4"/>
    <n v="49"/>
    <x v="8"/>
    <n v="1166155.3400000001"/>
  </r>
  <r>
    <x v="9"/>
    <x v="4"/>
    <n v="49"/>
    <x v="9"/>
    <n v="2328065.31"/>
  </r>
  <r>
    <x v="9"/>
    <x v="4"/>
    <n v="49"/>
    <x v="10"/>
    <n v="2584602.34"/>
  </r>
  <r>
    <x v="9"/>
    <x v="4"/>
    <n v="49"/>
    <x v="11"/>
    <n v="328838.31"/>
  </r>
  <r>
    <x v="9"/>
    <x v="5"/>
    <n v="49"/>
    <x v="0"/>
    <n v="64381175"/>
  </r>
  <r>
    <x v="9"/>
    <x v="5"/>
    <n v="49"/>
    <x v="1"/>
    <n v="3867695.86"/>
  </r>
  <r>
    <x v="9"/>
    <x v="5"/>
    <n v="49"/>
    <x v="2"/>
    <n v="11716207.470000001"/>
  </r>
  <r>
    <x v="9"/>
    <x v="5"/>
    <n v="49"/>
    <x v="3"/>
    <n v="18540175.41"/>
  </r>
  <r>
    <x v="9"/>
    <x v="5"/>
    <n v="49"/>
    <x v="4"/>
    <n v="23107732.219999999"/>
  </r>
  <r>
    <x v="9"/>
    <x v="5"/>
    <n v="49"/>
    <x v="5"/>
    <n v="126448.94"/>
  </r>
  <r>
    <x v="9"/>
    <x v="5"/>
    <n v="49"/>
    <x v="6"/>
    <n v="9375011.1699999999"/>
  </r>
  <r>
    <x v="9"/>
    <x v="5"/>
    <n v="49"/>
    <x v="7"/>
    <n v="503590.98"/>
  </r>
  <r>
    <x v="9"/>
    <x v="5"/>
    <n v="49"/>
    <x v="8"/>
    <n v="1025342.24"/>
  </r>
  <r>
    <x v="9"/>
    <x v="5"/>
    <n v="49"/>
    <x v="9"/>
    <n v="2110454.15"/>
  </r>
  <r>
    <x v="9"/>
    <x v="5"/>
    <n v="49"/>
    <x v="10"/>
    <n v="2254854.6800000002"/>
  </r>
  <r>
    <x v="9"/>
    <x v="5"/>
    <n v="49"/>
    <x v="11"/>
    <n v="380399.39"/>
  </r>
  <r>
    <x v="9"/>
    <x v="6"/>
    <n v="49"/>
    <x v="0"/>
    <n v="51366367.039999999"/>
  </r>
  <r>
    <x v="9"/>
    <x v="6"/>
    <n v="49"/>
    <x v="1"/>
    <n v="3181668.23"/>
  </r>
  <r>
    <x v="9"/>
    <x v="6"/>
    <n v="49"/>
    <x v="2"/>
    <n v="10466145.82"/>
  </r>
  <r>
    <x v="9"/>
    <x v="6"/>
    <n v="49"/>
    <x v="3"/>
    <n v="18302020.050000001"/>
  </r>
  <r>
    <x v="9"/>
    <x v="6"/>
    <n v="49"/>
    <x v="4"/>
    <n v="22000690.870000001"/>
  </r>
  <r>
    <x v="9"/>
    <x v="6"/>
    <n v="49"/>
    <x v="5"/>
    <n v="32799.040000000001"/>
  </r>
  <r>
    <x v="9"/>
    <x v="6"/>
    <n v="49"/>
    <x v="6"/>
    <n v="9776353.0199999996"/>
  </r>
  <r>
    <x v="9"/>
    <x v="6"/>
    <n v="49"/>
    <x v="7"/>
    <n v="540984.42000000004"/>
  </r>
  <r>
    <x v="9"/>
    <x v="6"/>
    <n v="49"/>
    <x v="8"/>
    <n v="1081396.98"/>
  </r>
  <r>
    <x v="9"/>
    <x v="6"/>
    <n v="49"/>
    <x v="9"/>
    <n v="2212347.54"/>
  </r>
  <r>
    <x v="9"/>
    <x v="6"/>
    <n v="49"/>
    <x v="10"/>
    <n v="2317623.4500000002"/>
  </r>
  <r>
    <x v="9"/>
    <x v="6"/>
    <n v="49"/>
    <x v="11"/>
    <n v="279340.89"/>
  </r>
  <r>
    <x v="9"/>
    <x v="7"/>
    <n v="49"/>
    <x v="0"/>
    <n v="45547435.009999998"/>
  </r>
  <r>
    <x v="9"/>
    <x v="7"/>
    <n v="49"/>
    <x v="1"/>
    <n v="3012556.78"/>
  </r>
  <r>
    <x v="9"/>
    <x v="7"/>
    <n v="49"/>
    <x v="2"/>
    <n v="9951257.9900000002"/>
  </r>
  <r>
    <x v="9"/>
    <x v="7"/>
    <n v="49"/>
    <x v="3"/>
    <n v="17012211.010000002"/>
  </r>
  <r>
    <x v="9"/>
    <x v="7"/>
    <n v="49"/>
    <x v="4"/>
    <n v="22949413.620000001"/>
  </r>
  <r>
    <x v="9"/>
    <x v="7"/>
    <n v="49"/>
    <x v="5"/>
    <n v="33381.379999999997"/>
  </r>
  <r>
    <x v="9"/>
    <x v="7"/>
    <n v="49"/>
    <x v="6"/>
    <n v="13100990.1"/>
  </r>
  <r>
    <x v="9"/>
    <x v="7"/>
    <n v="49"/>
    <x v="7"/>
    <n v="767284.11"/>
  </r>
  <r>
    <x v="9"/>
    <x v="7"/>
    <n v="49"/>
    <x v="8"/>
    <n v="1428173.94"/>
  </r>
  <r>
    <x v="9"/>
    <x v="7"/>
    <n v="49"/>
    <x v="9"/>
    <n v="2787688.32"/>
  </r>
  <r>
    <x v="9"/>
    <x v="7"/>
    <n v="49"/>
    <x v="10"/>
    <n v="2623803.62"/>
  </r>
  <r>
    <x v="9"/>
    <x v="7"/>
    <n v="49"/>
    <x v="11"/>
    <n v="382986"/>
  </r>
  <r>
    <x v="9"/>
    <x v="8"/>
    <n v="49"/>
    <x v="0"/>
    <n v="37510374.170000002"/>
  </r>
  <r>
    <x v="9"/>
    <x v="8"/>
    <n v="49"/>
    <x v="1"/>
    <n v="2819368.86"/>
  </r>
  <r>
    <x v="9"/>
    <x v="8"/>
    <n v="49"/>
    <x v="2"/>
    <n v="8285225.3700000001"/>
  </r>
  <r>
    <x v="9"/>
    <x v="8"/>
    <n v="49"/>
    <x v="3"/>
    <n v="13289222.32"/>
  </r>
  <r>
    <x v="9"/>
    <x v="8"/>
    <n v="49"/>
    <x v="4"/>
    <n v="17336710.210000001"/>
  </r>
  <r>
    <x v="9"/>
    <x v="8"/>
    <n v="49"/>
    <x v="5"/>
    <n v="61845.88"/>
  </r>
  <r>
    <x v="9"/>
    <x v="8"/>
    <n v="49"/>
    <x v="6"/>
    <n v="17644830.98"/>
  </r>
  <r>
    <x v="9"/>
    <x v="8"/>
    <n v="49"/>
    <x v="7"/>
    <n v="1169352.3"/>
  </r>
  <r>
    <x v="9"/>
    <x v="8"/>
    <n v="49"/>
    <x v="8"/>
    <n v="2957440.95"/>
  </r>
  <r>
    <x v="9"/>
    <x v="8"/>
    <n v="49"/>
    <x v="9"/>
    <n v="3444815.29"/>
  </r>
  <r>
    <x v="9"/>
    <x v="8"/>
    <n v="49"/>
    <x v="10"/>
    <n v="3186487.91"/>
  </r>
  <r>
    <x v="9"/>
    <x v="8"/>
    <n v="49"/>
    <x v="11"/>
    <n v="306598.86"/>
  </r>
  <r>
    <x v="9"/>
    <x v="9"/>
    <n v="49"/>
    <x v="0"/>
    <n v="50633626.469999999"/>
  </r>
  <r>
    <x v="9"/>
    <x v="9"/>
    <n v="49"/>
    <x v="1"/>
    <n v="3579086.74"/>
  </r>
  <r>
    <x v="9"/>
    <x v="9"/>
    <n v="49"/>
    <x v="2"/>
    <n v="10537433.369999999"/>
  </r>
  <r>
    <x v="9"/>
    <x v="9"/>
    <n v="49"/>
    <x v="3"/>
    <n v="16360559.970000001"/>
  </r>
  <r>
    <x v="9"/>
    <x v="9"/>
    <n v="49"/>
    <x v="4"/>
    <n v="20539158.289999999"/>
  </r>
  <r>
    <x v="9"/>
    <x v="9"/>
    <n v="49"/>
    <x v="5"/>
    <n v="38304.81"/>
  </r>
  <r>
    <x v="9"/>
    <x v="9"/>
    <n v="49"/>
    <x v="6"/>
    <n v="31544476.550000001"/>
  </r>
  <r>
    <x v="9"/>
    <x v="9"/>
    <n v="49"/>
    <x v="7"/>
    <n v="1991161.17"/>
  </r>
  <r>
    <x v="9"/>
    <x v="9"/>
    <n v="49"/>
    <x v="8"/>
    <n v="4560232.72"/>
  </r>
  <r>
    <x v="9"/>
    <x v="9"/>
    <n v="49"/>
    <x v="9"/>
    <n v="5749623.5899999999"/>
  </r>
  <r>
    <x v="9"/>
    <x v="9"/>
    <n v="49"/>
    <x v="10"/>
    <n v="5033011.22"/>
  </r>
  <r>
    <x v="9"/>
    <x v="9"/>
    <n v="49"/>
    <x v="11"/>
    <n v="40584.15"/>
  </r>
  <r>
    <x v="9"/>
    <x v="10"/>
    <n v="49"/>
    <x v="0"/>
    <n v="60967495.890000001"/>
  </r>
  <r>
    <x v="9"/>
    <x v="10"/>
    <n v="49"/>
    <x v="1"/>
    <n v="3927040.33"/>
  </r>
  <r>
    <x v="9"/>
    <x v="10"/>
    <n v="49"/>
    <x v="2"/>
    <n v="12399888.699999999"/>
  </r>
  <r>
    <x v="9"/>
    <x v="10"/>
    <n v="49"/>
    <x v="3"/>
    <n v="19931449.969999999"/>
  </r>
  <r>
    <x v="9"/>
    <x v="10"/>
    <n v="49"/>
    <x v="4"/>
    <n v="23641441.850000001"/>
  </r>
  <r>
    <x v="9"/>
    <x v="10"/>
    <n v="49"/>
    <x v="5"/>
    <n v="39416.71"/>
  </r>
  <r>
    <x v="9"/>
    <x v="10"/>
    <n v="49"/>
    <x v="6"/>
    <n v="41236779.899999999"/>
  </r>
  <r>
    <x v="9"/>
    <x v="10"/>
    <n v="49"/>
    <x v="7"/>
    <n v="2386866.59"/>
  </r>
  <r>
    <x v="9"/>
    <x v="10"/>
    <n v="49"/>
    <x v="8"/>
    <n v="5497423.21"/>
  </r>
  <r>
    <x v="9"/>
    <x v="10"/>
    <n v="49"/>
    <x v="9"/>
    <n v="7209833.8499999996"/>
  </r>
  <r>
    <x v="9"/>
    <x v="10"/>
    <n v="49"/>
    <x v="10"/>
    <n v="5831380.7300000004"/>
  </r>
  <r>
    <x v="9"/>
    <x v="10"/>
    <n v="49"/>
    <x v="11"/>
    <n v="13582.8"/>
  </r>
  <r>
    <x v="9"/>
    <x v="11"/>
    <n v="49"/>
    <x v="0"/>
    <n v="45116266.100000001"/>
  </r>
  <r>
    <x v="9"/>
    <x v="11"/>
    <n v="49"/>
    <x v="1"/>
    <n v="3060084.6"/>
  </r>
  <r>
    <x v="9"/>
    <x v="11"/>
    <n v="49"/>
    <x v="2"/>
    <n v="10285812.73"/>
  </r>
  <r>
    <x v="9"/>
    <x v="11"/>
    <n v="49"/>
    <x v="3"/>
    <n v="16850376.280000001"/>
  </r>
  <r>
    <x v="9"/>
    <x v="11"/>
    <n v="49"/>
    <x v="4"/>
    <n v="19373090.300000001"/>
  </r>
  <r>
    <x v="9"/>
    <x v="11"/>
    <n v="49"/>
    <x v="5"/>
    <n v="51324.23"/>
  </r>
  <r>
    <x v="9"/>
    <x v="11"/>
    <n v="49"/>
    <x v="6"/>
    <n v="32296773.079999998"/>
  </r>
  <r>
    <x v="9"/>
    <x v="11"/>
    <n v="49"/>
    <x v="7"/>
    <n v="1917841.73"/>
  </r>
  <r>
    <x v="9"/>
    <x v="11"/>
    <n v="49"/>
    <x v="8"/>
    <n v="5069783.54"/>
  </r>
  <r>
    <x v="9"/>
    <x v="11"/>
    <n v="49"/>
    <x v="9"/>
    <n v="5935939.5199999996"/>
  </r>
  <r>
    <x v="9"/>
    <x v="11"/>
    <n v="49"/>
    <x v="10"/>
    <n v="5110497.51"/>
  </r>
  <r>
    <x v="9"/>
    <x v="11"/>
    <n v="49"/>
    <x v="11"/>
    <n v="30766.59"/>
  </r>
  <r>
    <x v="9"/>
    <x v="12"/>
    <n v="49"/>
    <x v="0"/>
    <n v="47948182.57"/>
  </r>
  <r>
    <x v="9"/>
    <x v="12"/>
    <n v="49"/>
    <x v="1"/>
    <n v="2983590.79"/>
  </r>
  <r>
    <x v="9"/>
    <x v="12"/>
    <n v="49"/>
    <x v="2"/>
    <n v="10603918.41"/>
  </r>
  <r>
    <x v="9"/>
    <x v="12"/>
    <n v="49"/>
    <x v="3"/>
    <n v="16804216.559999999"/>
  </r>
  <r>
    <x v="9"/>
    <x v="12"/>
    <n v="49"/>
    <x v="4"/>
    <n v="18272204.920000002"/>
  </r>
  <r>
    <x v="9"/>
    <x v="12"/>
    <n v="49"/>
    <x v="5"/>
    <n v="37068.199999999997"/>
  </r>
  <r>
    <x v="9"/>
    <x v="12"/>
    <n v="49"/>
    <x v="6"/>
    <n v="31973555.09"/>
  </r>
  <r>
    <x v="9"/>
    <x v="12"/>
    <n v="49"/>
    <x v="7"/>
    <n v="1358879.61"/>
  </r>
  <r>
    <x v="9"/>
    <x v="12"/>
    <n v="49"/>
    <x v="8"/>
    <n v="4245889.05"/>
  </r>
  <r>
    <x v="9"/>
    <x v="12"/>
    <n v="49"/>
    <x v="9"/>
    <n v="5711672.3899999997"/>
  </r>
  <r>
    <x v="9"/>
    <x v="12"/>
    <n v="49"/>
    <x v="10"/>
    <n v="5032683.05"/>
  </r>
  <r>
    <x v="9"/>
    <x v="12"/>
    <n v="49"/>
    <x v="11"/>
    <n v="44120.59"/>
  </r>
  <r>
    <x v="10"/>
    <x v="0"/>
    <n v="49"/>
    <x v="0"/>
    <n v="47674636.210000001"/>
  </r>
  <r>
    <x v="10"/>
    <x v="0"/>
    <n v="49"/>
    <x v="1"/>
    <n v="2760078.2"/>
  </r>
  <r>
    <x v="10"/>
    <x v="0"/>
    <n v="49"/>
    <x v="2"/>
    <n v="11432786.82"/>
  </r>
  <r>
    <x v="10"/>
    <x v="0"/>
    <n v="49"/>
    <x v="3"/>
    <n v="18080240.829999998"/>
  </r>
  <r>
    <x v="10"/>
    <x v="0"/>
    <n v="49"/>
    <x v="4"/>
    <n v="20934091.190000001"/>
  </r>
  <r>
    <x v="10"/>
    <x v="0"/>
    <n v="49"/>
    <x v="5"/>
    <n v="28036.06"/>
  </r>
  <r>
    <x v="10"/>
    <x v="0"/>
    <n v="49"/>
    <x v="6"/>
    <n v="36180267.140000001"/>
  </r>
  <r>
    <x v="10"/>
    <x v="0"/>
    <n v="49"/>
    <x v="7"/>
    <n v="1391044.96"/>
  </r>
  <r>
    <x v="10"/>
    <x v="0"/>
    <n v="49"/>
    <x v="8"/>
    <n v="5478935.8700000001"/>
  </r>
  <r>
    <x v="10"/>
    <x v="0"/>
    <n v="49"/>
    <x v="9"/>
    <n v="7250632.9000000004"/>
  </r>
  <r>
    <x v="10"/>
    <x v="0"/>
    <n v="49"/>
    <x v="10"/>
    <n v="5033692.87"/>
  </r>
  <r>
    <x v="10"/>
    <x v="0"/>
    <n v="49"/>
    <x v="11"/>
    <n v="83055.820000000007"/>
  </r>
  <r>
    <x v="10"/>
    <x v="1"/>
    <n v="49"/>
    <x v="0"/>
    <n v="43971577.299999997"/>
  </r>
  <r>
    <x v="10"/>
    <x v="1"/>
    <n v="49"/>
    <x v="1"/>
    <n v="2714380.5"/>
  </r>
  <r>
    <x v="10"/>
    <x v="1"/>
    <n v="49"/>
    <x v="2"/>
    <n v="10087618.560000001"/>
  </r>
  <r>
    <x v="10"/>
    <x v="1"/>
    <n v="49"/>
    <x v="3"/>
    <n v="16624357.73"/>
  </r>
  <r>
    <x v="10"/>
    <x v="1"/>
    <n v="49"/>
    <x v="4"/>
    <n v="19410992.079999998"/>
  </r>
  <r>
    <x v="10"/>
    <x v="1"/>
    <n v="49"/>
    <x v="5"/>
    <n v="24644.41"/>
  </r>
  <r>
    <x v="10"/>
    <x v="1"/>
    <n v="49"/>
    <x v="6"/>
    <n v="32057050.129999999"/>
  </r>
  <r>
    <x v="10"/>
    <x v="1"/>
    <n v="49"/>
    <x v="7"/>
    <n v="2684382.66"/>
  </r>
  <r>
    <x v="10"/>
    <x v="1"/>
    <n v="49"/>
    <x v="8"/>
    <n v="4677909.72"/>
  </r>
  <r>
    <x v="10"/>
    <x v="1"/>
    <n v="49"/>
    <x v="9"/>
    <n v="6679212.4500000002"/>
  </r>
  <r>
    <x v="10"/>
    <x v="1"/>
    <n v="49"/>
    <x v="10"/>
    <n v="4438890.76"/>
  </r>
  <r>
    <x v="10"/>
    <x v="1"/>
    <n v="49"/>
    <x v="11"/>
    <n v="151726.63"/>
  </r>
  <r>
    <x v="10"/>
    <x v="2"/>
    <n v="49"/>
    <x v="0"/>
    <n v="40843850.549999997"/>
  </r>
  <r>
    <x v="10"/>
    <x v="2"/>
    <n v="49"/>
    <x v="1"/>
    <n v="2925579.98"/>
  </r>
  <r>
    <x v="10"/>
    <x v="2"/>
    <n v="49"/>
    <x v="2"/>
    <n v="9922477.9600000009"/>
  </r>
  <r>
    <x v="10"/>
    <x v="2"/>
    <n v="49"/>
    <x v="3"/>
    <n v="17767420.91"/>
  </r>
  <r>
    <x v="10"/>
    <x v="2"/>
    <n v="49"/>
    <x v="4"/>
    <n v="22608643.219999999"/>
  </r>
  <r>
    <x v="10"/>
    <x v="2"/>
    <n v="49"/>
    <x v="6"/>
    <n v="23869209.27"/>
  </r>
  <r>
    <x v="10"/>
    <x v="2"/>
    <n v="49"/>
    <x v="7"/>
    <n v="1487031.09"/>
  </r>
  <r>
    <x v="10"/>
    <x v="2"/>
    <n v="49"/>
    <x v="8"/>
    <n v="3281357.8"/>
  </r>
  <r>
    <x v="10"/>
    <x v="2"/>
    <n v="49"/>
    <x v="9"/>
    <n v="5376709.6699999999"/>
  </r>
  <r>
    <x v="10"/>
    <x v="2"/>
    <n v="49"/>
    <x v="10"/>
    <n v="4351068.5999999996"/>
  </r>
  <r>
    <x v="10"/>
    <x v="2"/>
    <n v="49"/>
    <x v="11"/>
    <n v="565575.81999999995"/>
  </r>
  <r>
    <x v="10"/>
    <x v="3"/>
    <n v="49"/>
    <x v="0"/>
    <n v="35193806.82"/>
  </r>
  <r>
    <x v="10"/>
    <x v="3"/>
    <n v="49"/>
    <x v="1"/>
    <n v="2290566.9700000002"/>
  </r>
  <r>
    <x v="10"/>
    <x v="3"/>
    <n v="49"/>
    <x v="2"/>
    <n v="7924451.46"/>
  </r>
  <r>
    <x v="10"/>
    <x v="3"/>
    <n v="49"/>
    <x v="3"/>
    <n v="14074902.4"/>
  </r>
  <r>
    <x v="10"/>
    <x v="3"/>
    <n v="49"/>
    <x v="4"/>
    <n v="17377232.420000002"/>
  </r>
  <r>
    <x v="10"/>
    <x v="3"/>
    <n v="49"/>
    <x v="5"/>
    <n v="31925.52"/>
  </r>
  <r>
    <x v="10"/>
    <x v="3"/>
    <n v="49"/>
    <x v="6"/>
    <n v="15823810.369999999"/>
  </r>
  <r>
    <x v="10"/>
    <x v="3"/>
    <n v="49"/>
    <x v="7"/>
    <n v="2127939.02"/>
  </r>
  <r>
    <x v="10"/>
    <x v="3"/>
    <n v="49"/>
    <x v="8"/>
    <n v="1816353.84"/>
  </r>
  <r>
    <x v="10"/>
    <x v="3"/>
    <n v="49"/>
    <x v="9"/>
    <n v="3311699.8"/>
  </r>
  <r>
    <x v="10"/>
    <x v="3"/>
    <n v="49"/>
    <x v="10"/>
    <n v="2838548.63"/>
  </r>
  <r>
    <x v="10"/>
    <x v="3"/>
    <n v="49"/>
    <x v="11"/>
    <n v="282589.09000000003"/>
  </r>
  <r>
    <x v="10"/>
    <x v="4"/>
    <n v="49"/>
    <x v="0"/>
    <n v="43502946.490000002"/>
  </r>
  <r>
    <x v="10"/>
    <x v="4"/>
    <n v="49"/>
    <x v="1"/>
    <n v="2534082.44"/>
  </r>
  <r>
    <x v="10"/>
    <x v="4"/>
    <n v="49"/>
    <x v="2"/>
    <n v="9040374.1999999993"/>
  </r>
  <r>
    <x v="10"/>
    <x v="4"/>
    <n v="49"/>
    <x v="3"/>
    <n v="15420500.119999999"/>
  </r>
  <r>
    <x v="10"/>
    <x v="4"/>
    <n v="49"/>
    <x v="4"/>
    <n v="19599598.379999999"/>
  </r>
  <r>
    <x v="10"/>
    <x v="4"/>
    <n v="49"/>
    <x v="6"/>
    <n v="12853389.76"/>
  </r>
  <r>
    <x v="10"/>
    <x v="4"/>
    <n v="49"/>
    <x v="7"/>
    <n v="1088858.58"/>
  </r>
  <r>
    <x v="10"/>
    <x v="4"/>
    <n v="49"/>
    <x v="8"/>
    <n v="1315954.1599999999"/>
  </r>
  <r>
    <x v="10"/>
    <x v="4"/>
    <n v="49"/>
    <x v="9"/>
    <n v="2619689.5699999998"/>
  </r>
  <r>
    <x v="10"/>
    <x v="4"/>
    <n v="49"/>
    <x v="10"/>
    <n v="2347740.23"/>
  </r>
  <r>
    <x v="10"/>
    <x v="4"/>
    <n v="49"/>
    <x v="11"/>
    <n v="572355.21"/>
  </r>
  <r>
    <x v="10"/>
    <x v="5"/>
    <n v="49"/>
    <x v="0"/>
    <n v="58256133.5"/>
  </r>
  <r>
    <x v="10"/>
    <x v="5"/>
    <n v="49"/>
    <x v="1"/>
    <n v="2907431.01"/>
  </r>
  <r>
    <x v="10"/>
    <x v="5"/>
    <n v="49"/>
    <x v="2"/>
    <n v="11218486.48"/>
  </r>
  <r>
    <x v="10"/>
    <x v="5"/>
    <n v="49"/>
    <x v="3"/>
    <n v="18308658.510000002"/>
  </r>
  <r>
    <x v="10"/>
    <x v="5"/>
    <n v="49"/>
    <x v="4"/>
    <n v="23879971.949999999"/>
  </r>
  <r>
    <x v="10"/>
    <x v="5"/>
    <n v="49"/>
    <x v="5"/>
    <n v="21583.21"/>
  </r>
  <r>
    <x v="10"/>
    <x v="5"/>
    <n v="49"/>
    <x v="6"/>
    <n v="10820953.890000001"/>
  </r>
  <r>
    <x v="10"/>
    <x v="5"/>
    <n v="49"/>
    <x v="7"/>
    <n v="500832.47"/>
  </r>
  <r>
    <x v="10"/>
    <x v="5"/>
    <n v="49"/>
    <x v="8"/>
    <n v="1094889.77"/>
  </r>
  <r>
    <x v="10"/>
    <x v="5"/>
    <n v="49"/>
    <x v="9"/>
    <n v="2347388.83"/>
  </r>
  <r>
    <x v="10"/>
    <x v="5"/>
    <n v="49"/>
    <x v="10"/>
    <n v="2741400.04"/>
  </r>
  <r>
    <x v="10"/>
    <x v="5"/>
    <n v="49"/>
    <x v="11"/>
    <n v="334236.14"/>
  </r>
  <r>
    <x v="10"/>
    <x v="6"/>
    <n v="49"/>
    <x v="0"/>
    <n v="56870494.020000003"/>
  </r>
  <r>
    <x v="10"/>
    <x v="6"/>
    <n v="49"/>
    <x v="1"/>
    <n v="2876292.32"/>
  </r>
  <r>
    <x v="10"/>
    <x v="6"/>
    <n v="49"/>
    <x v="2"/>
    <n v="10276528.550000001"/>
  </r>
  <r>
    <x v="10"/>
    <x v="6"/>
    <n v="49"/>
    <x v="3"/>
    <n v="16519528.470000001"/>
  </r>
  <r>
    <x v="10"/>
    <x v="6"/>
    <n v="49"/>
    <x v="4"/>
    <n v="19156702.440000001"/>
  </r>
  <r>
    <x v="10"/>
    <x v="6"/>
    <n v="49"/>
    <x v="5"/>
    <n v="140039.44"/>
  </r>
  <r>
    <x v="10"/>
    <x v="6"/>
    <n v="49"/>
    <x v="6"/>
    <n v="10070266.32"/>
  </r>
  <r>
    <x v="10"/>
    <x v="6"/>
    <n v="49"/>
    <x v="7"/>
    <n v="477199.2"/>
  </r>
  <r>
    <x v="10"/>
    <x v="6"/>
    <n v="49"/>
    <x v="8"/>
    <n v="965720.14"/>
  </r>
  <r>
    <x v="10"/>
    <x v="6"/>
    <n v="49"/>
    <x v="9"/>
    <n v="1988217.92"/>
  </r>
  <r>
    <x v="10"/>
    <x v="6"/>
    <n v="49"/>
    <x v="10"/>
    <n v="1832766.26"/>
  </r>
  <r>
    <x v="10"/>
    <x v="6"/>
    <n v="49"/>
    <x v="11"/>
    <n v="377069.79"/>
  </r>
  <r>
    <x v="10"/>
    <x v="7"/>
    <n v="49"/>
    <x v="0"/>
    <n v="49996840.850000001"/>
  </r>
  <r>
    <x v="10"/>
    <x v="7"/>
    <n v="49"/>
    <x v="1"/>
    <n v="2718307.3"/>
  </r>
  <r>
    <x v="10"/>
    <x v="7"/>
    <n v="49"/>
    <x v="2"/>
    <n v="10577447.119999999"/>
  </r>
  <r>
    <x v="10"/>
    <x v="7"/>
    <n v="49"/>
    <x v="3"/>
    <n v="17413226.91"/>
  </r>
  <r>
    <x v="10"/>
    <x v="7"/>
    <n v="49"/>
    <x v="4"/>
    <n v="21628898.920000002"/>
  </r>
  <r>
    <x v="10"/>
    <x v="7"/>
    <n v="49"/>
    <x v="5"/>
    <n v="32764.02"/>
  </r>
  <r>
    <x v="10"/>
    <x v="7"/>
    <n v="49"/>
    <x v="6"/>
    <n v="11290062.07"/>
  </r>
  <r>
    <x v="10"/>
    <x v="7"/>
    <n v="49"/>
    <x v="7"/>
    <n v="553952.81999999995"/>
  </r>
  <r>
    <x v="10"/>
    <x v="7"/>
    <n v="49"/>
    <x v="8"/>
    <n v="1084195.71"/>
  </r>
  <r>
    <x v="10"/>
    <x v="7"/>
    <n v="49"/>
    <x v="9"/>
    <n v="2434945.7400000002"/>
  </r>
  <r>
    <x v="10"/>
    <x v="7"/>
    <n v="49"/>
    <x v="10"/>
    <n v="2841882"/>
  </r>
  <r>
    <x v="10"/>
    <x v="7"/>
    <n v="49"/>
    <x v="11"/>
    <n v="233201.92000000001"/>
  </r>
  <r>
    <x v="10"/>
    <x v="8"/>
    <n v="49"/>
    <x v="0"/>
    <n v="37735672.700000003"/>
  </r>
  <r>
    <x v="10"/>
    <x v="8"/>
    <n v="49"/>
    <x v="1"/>
    <n v="2019485.16"/>
  </r>
  <r>
    <x v="10"/>
    <x v="8"/>
    <n v="49"/>
    <x v="2"/>
    <n v="7968494.6299999999"/>
  </r>
  <r>
    <x v="10"/>
    <x v="8"/>
    <n v="49"/>
    <x v="3"/>
    <n v="13080665.720000001"/>
  </r>
  <r>
    <x v="10"/>
    <x v="8"/>
    <n v="49"/>
    <x v="4"/>
    <n v="18542621.420000002"/>
  </r>
  <r>
    <x v="10"/>
    <x v="8"/>
    <n v="49"/>
    <x v="5"/>
    <n v="23402.880000000001"/>
  </r>
  <r>
    <x v="10"/>
    <x v="8"/>
    <n v="49"/>
    <x v="6"/>
    <n v="12353209.26"/>
  </r>
  <r>
    <x v="10"/>
    <x v="8"/>
    <n v="49"/>
    <x v="7"/>
    <n v="453458.14"/>
  </r>
  <r>
    <x v="10"/>
    <x v="8"/>
    <n v="49"/>
    <x v="8"/>
    <n v="1198135.97"/>
  </r>
  <r>
    <x v="10"/>
    <x v="8"/>
    <n v="49"/>
    <x v="9"/>
    <n v="2361970.15"/>
  </r>
  <r>
    <x v="10"/>
    <x v="8"/>
    <n v="49"/>
    <x v="10"/>
    <n v="1984507.15"/>
  </r>
  <r>
    <x v="10"/>
    <x v="8"/>
    <n v="49"/>
    <x v="11"/>
    <n v="85042.06"/>
  </r>
  <r>
    <x v="10"/>
    <x v="9"/>
    <n v="49"/>
    <x v="0"/>
    <n v="44101852.109999999"/>
  </r>
  <r>
    <x v="10"/>
    <x v="9"/>
    <n v="49"/>
    <x v="1"/>
    <n v="2239310.5699999998"/>
  </r>
  <r>
    <x v="10"/>
    <x v="9"/>
    <n v="49"/>
    <x v="2"/>
    <n v="9099144.6600000001"/>
  </r>
  <r>
    <x v="10"/>
    <x v="9"/>
    <n v="49"/>
    <x v="3"/>
    <n v="14628611.99"/>
  </r>
  <r>
    <x v="10"/>
    <x v="9"/>
    <n v="49"/>
    <x v="4"/>
    <n v="18344493.09"/>
  </r>
  <r>
    <x v="10"/>
    <x v="9"/>
    <n v="49"/>
    <x v="5"/>
    <n v="25762.16"/>
  </r>
  <r>
    <x v="10"/>
    <x v="9"/>
    <n v="49"/>
    <x v="6"/>
    <n v="22396494.809999999"/>
  </r>
  <r>
    <x v="10"/>
    <x v="9"/>
    <n v="49"/>
    <x v="7"/>
    <n v="724433.6"/>
  </r>
  <r>
    <x v="10"/>
    <x v="9"/>
    <n v="49"/>
    <x v="8"/>
    <n v="2647049.7200000002"/>
  </r>
  <r>
    <x v="10"/>
    <x v="9"/>
    <n v="49"/>
    <x v="9"/>
    <n v="4233004.59"/>
  </r>
  <r>
    <x v="10"/>
    <x v="9"/>
    <n v="49"/>
    <x v="10"/>
    <n v="3803116.56"/>
  </r>
  <r>
    <x v="10"/>
    <x v="9"/>
    <n v="49"/>
    <x v="11"/>
    <n v="354738.28"/>
  </r>
  <r>
    <x v="10"/>
    <x v="10"/>
    <n v="49"/>
    <x v="0"/>
    <n v="52171134.390000001"/>
  </r>
  <r>
    <x v="10"/>
    <x v="10"/>
    <n v="49"/>
    <x v="1"/>
    <n v="2814781.83"/>
  </r>
  <r>
    <x v="10"/>
    <x v="10"/>
    <n v="49"/>
    <x v="2"/>
    <n v="11136759.369999999"/>
  </r>
  <r>
    <x v="10"/>
    <x v="10"/>
    <n v="49"/>
    <x v="3"/>
    <n v="17937039.059999999"/>
  </r>
  <r>
    <x v="10"/>
    <x v="10"/>
    <n v="49"/>
    <x v="4"/>
    <n v="21057974.359999999"/>
  </r>
  <r>
    <x v="10"/>
    <x v="10"/>
    <n v="49"/>
    <x v="5"/>
    <n v="46565.84"/>
  </r>
  <r>
    <x v="10"/>
    <x v="10"/>
    <n v="49"/>
    <x v="6"/>
    <n v="32303135.98"/>
  </r>
  <r>
    <x v="10"/>
    <x v="10"/>
    <n v="49"/>
    <x v="7"/>
    <n v="1354511.6"/>
  </r>
  <r>
    <x v="10"/>
    <x v="10"/>
    <n v="49"/>
    <x v="8"/>
    <n v="4724915.26"/>
  </r>
  <r>
    <x v="10"/>
    <x v="10"/>
    <n v="49"/>
    <x v="9"/>
    <n v="6358230.6500000004"/>
  </r>
  <r>
    <x v="10"/>
    <x v="10"/>
    <n v="49"/>
    <x v="10"/>
    <n v="4943783.0599999996"/>
  </r>
  <r>
    <x v="10"/>
    <x v="10"/>
    <n v="49"/>
    <x v="11"/>
    <n v="7264.74"/>
  </r>
  <r>
    <x v="10"/>
    <x v="11"/>
    <n v="49"/>
    <x v="0"/>
    <n v="48303048.93"/>
  </r>
  <r>
    <x v="10"/>
    <x v="11"/>
    <n v="49"/>
    <x v="1"/>
    <n v="2844296.18"/>
  </r>
  <r>
    <x v="10"/>
    <x v="11"/>
    <n v="49"/>
    <x v="2"/>
    <n v="10244498.060000001"/>
  </r>
  <r>
    <x v="10"/>
    <x v="11"/>
    <n v="49"/>
    <x v="3"/>
    <n v="16502164.74"/>
  </r>
  <r>
    <x v="10"/>
    <x v="11"/>
    <n v="49"/>
    <x v="4"/>
    <n v="19740121.870000001"/>
  </r>
  <r>
    <x v="10"/>
    <x v="11"/>
    <n v="49"/>
    <x v="5"/>
    <n v="30127.18"/>
  </r>
  <r>
    <x v="10"/>
    <x v="11"/>
    <n v="49"/>
    <x v="6"/>
    <n v="31488029.489999998"/>
  </r>
  <r>
    <x v="10"/>
    <x v="11"/>
    <n v="49"/>
    <x v="7"/>
    <n v="2931678"/>
  </r>
  <r>
    <x v="10"/>
    <x v="11"/>
    <n v="49"/>
    <x v="8"/>
    <n v="4495689.4000000004"/>
  </r>
  <r>
    <x v="10"/>
    <x v="11"/>
    <n v="49"/>
    <x v="9"/>
    <n v="5867967.5599999996"/>
  </r>
  <r>
    <x v="10"/>
    <x v="11"/>
    <n v="49"/>
    <x v="10"/>
    <n v="5258266"/>
  </r>
  <r>
    <x v="10"/>
    <x v="11"/>
    <n v="49"/>
    <x v="11"/>
    <n v="13490.73"/>
  </r>
  <r>
    <x v="10"/>
    <x v="12"/>
    <n v="49"/>
    <x v="0"/>
    <n v="48845205.200000003"/>
  </r>
  <r>
    <x v="10"/>
    <x v="12"/>
    <n v="49"/>
    <x v="1"/>
    <n v="2376054.3199999998"/>
  </r>
  <r>
    <x v="10"/>
    <x v="12"/>
    <n v="49"/>
    <x v="2"/>
    <n v="9905041.0800000001"/>
  </r>
  <r>
    <x v="10"/>
    <x v="12"/>
    <n v="49"/>
    <x v="3"/>
    <n v="16748783.42"/>
  </r>
  <r>
    <x v="10"/>
    <x v="12"/>
    <n v="49"/>
    <x v="4"/>
    <n v="19260255.57"/>
  </r>
  <r>
    <x v="10"/>
    <x v="12"/>
    <n v="49"/>
    <x v="5"/>
    <n v="39953.129999999997"/>
  </r>
  <r>
    <x v="10"/>
    <x v="12"/>
    <n v="49"/>
    <x v="6"/>
    <n v="32809496.09"/>
  </r>
  <r>
    <x v="10"/>
    <x v="12"/>
    <n v="49"/>
    <x v="7"/>
    <n v="1078180.97"/>
  </r>
  <r>
    <x v="10"/>
    <x v="12"/>
    <n v="49"/>
    <x v="8"/>
    <n v="4676193.21"/>
  </r>
  <r>
    <x v="10"/>
    <x v="12"/>
    <n v="49"/>
    <x v="9"/>
    <n v="6152802.6200000001"/>
  </r>
  <r>
    <x v="10"/>
    <x v="12"/>
    <n v="49"/>
    <x v="10"/>
    <n v="4693410.74"/>
  </r>
  <r>
    <x v="10"/>
    <x v="12"/>
    <n v="49"/>
    <x v="11"/>
    <n v="30788.26"/>
  </r>
  <r>
    <x v="11"/>
    <x v="0"/>
    <n v="49"/>
    <x v="0"/>
    <n v="338578"/>
  </r>
  <r>
    <x v="11"/>
    <x v="0"/>
    <n v="49"/>
    <x v="1"/>
    <n v="27240"/>
  </r>
  <r>
    <x v="11"/>
    <x v="0"/>
    <n v="49"/>
    <x v="2"/>
    <n v="48307"/>
  </r>
  <r>
    <x v="11"/>
    <x v="0"/>
    <n v="49"/>
    <x v="3"/>
    <n v="8506"/>
  </r>
  <r>
    <x v="11"/>
    <x v="0"/>
    <n v="49"/>
    <x v="4"/>
    <n v="1328"/>
  </r>
  <r>
    <x v="11"/>
    <x v="0"/>
    <n v="49"/>
    <x v="5"/>
    <n v="4"/>
  </r>
  <r>
    <x v="11"/>
    <x v="0"/>
    <n v="49"/>
    <x v="6"/>
    <n v="185198"/>
  </r>
  <r>
    <x v="11"/>
    <x v="0"/>
    <n v="49"/>
    <x v="7"/>
    <n v="15994"/>
  </r>
  <r>
    <x v="11"/>
    <x v="0"/>
    <n v="49"/>
    <x v="8"/>
    <n v="16683"/>
  </r>
  <r>
    <x v="11"/>
    <x v="0"/>
    <n v="49"/>
    <x v="9"/>
    <n v="5123"/>
  </r>
  <r>
    <x v="11"/>
    <x v="0"/>
    <n v="49"/>
    <x v="10"/>
    <n v="791"/>
  </r>
  <r>
    <x v="11"/>
    <x v="0"/>
    <n v="49"/>
    <x v="11"/>
    <n v="53"/>
  </r>
  <r>
    <x v="11"/>
    <x v="1"/>
    <n v="49"/>
    <x v="0"/>
    <n v="339770"/>
  </r>
  <r>
    <x v="11"/>
    <x v="1"/>
    <n v="49"/>
    <x v="1"/>
    <n v="28400"/>
  </r>
  <r>
    <x v="11"/>
    <x v="1"/>
    <n v="49"/>
    <x v="2"/>
    <n v="46945"/>
  </r>
  <r>
    <x v="11"/>
    <x v="1"/>
    <n v="49"/>
    <x v="3"/>
    <n v="8665"/>
  </r>
  <r>
    <x v="11"/>
    <x v="1"/>
    <n v="49"/>
    <x v="4"/>
    <n v="1298"/>
  </r>
  <r>
    <x v="11"/>
    <x v="1"/>
    <n v="49"/>
    <x v="5"/>
    <n v="3"/>
  </r>
  <r>
    <x v="11"/>
    <x v="1"/>
    <n v="49"/>
    <x v="6"/>
    <n v="185039"/>
  </r>
  <r>
    <x v="11"/>
    <x v="1"/>
    <n v="49"/>
    <x v="7"/>
    <n v="22455"/>
  </r>
  <r>
    <x v="11"/>
    <x v="1"/>
    <n v="49"/>
    <x v="8"/>
    <n v="16589"/>
  </r>
  <r>
    <x v="11"/>
    <x v="1"/>
    <n v="49"/>
    <x v="9"/>
    <n v="5031"/>
  </r>
  <r>
    <x v="11"/>
    <x v="1"/>
    <n v="49"/>
    <x v="10"/>
    <n v="801"/>
  </r>
  <r>
    <x v="11"/>
    <x v="1"/>
    <n v="49"/>
    <x v="11"/>
    <n v="28"/>
  </r>
  <r>
    <x v="11"/>
    <x v="2"/>
    <n v="49"/>
    <x v="0"/>
    <n v="350659"/>
  </r>
  <r>
    <x v="11"/>
    <x v="2"/>
    <n v="49"/>
    <x v="1"/>
    <n v="30993"/>
  </r>
  <r>
    <x v="11"/>
    <x v="2"/>
    <n v="49"/>
    <x v="2"/>
    <n v="50675"/>
  </r>
  <r>
    <x v="11"/>
    <x v="2"/>
    <n v="49"/>
    <x v="3"/>
    <n v="9449"/>
  </r>
  <r>
    <x v="11"/>
    <x v="2"/>
    <n v="49"/>
    <x v="4"/>
    <n v="1415"/>
  </r>
  <r>
    <x v="11"/>
    <x v="2"/>
    <n v="49"/>
    <x v="6"/>
    <n v="189379"/>
  </r>
  <r>
    <x v="11"/>
    <x v="2"/>
    <n v="49"/>
    <x v="7"/>
    <n v="18968"/>
  </r>
  <r>
    <x v="11"/>
    <x v="2"/>
    <n v="49"/>
    <x v="8"/>
    <n v="18041"/>
  </r>
  <r>
    <x v="11"/>
    <x v="2"/>
    <n v="49"/>
    <x v="9"/>
    <n v="5639"/>
  </r>
  <r>
    <x v="11"/>
    <x v="2"/>
    <n v="49"/>
    <x v="10"/>
    <n v="915"/>
  </r>
  <r>
    <x v="11"/>
    <x v="2"/>
    <n v="49"/>
    <x v="11"/>
    <n v="42"/>
  </r>
  <r>
    <x v="11"/>
    <x v="3"/>
    <n v="49"/>
    <x v="0"/>
    <n v="317451"/>
  </r>
  <r>
    <x v="11"/>
    <x v="3"/>
    <n v="49"/>
    <x v="1"/>
    <n v="27410"/>
  </r>
  <r>
    <x v="11"/>
    <x v="3"/>
    <n v="49"/>
    <x v="2"/>
    <n v="44399"/>
  </r>
  <r>
    <x v="11"/>
    <x v="3"/>
    <n v="49"/>
    <x v="3"/>
    <n v="7990"/>
  </r>
  <r>
    <x v="11"/>
    <x v="3"/>
    <n v="49"/>
    <x v="4"/>
    <n v="1290"/>
  </r>
  <r>
    <x v="11"/>
    <x v="3"/>
    <n v="49"/>
    <x v="5"/>
    <n v="4"/>
  </r>
  <r>
    <x v="11"/>
    <x v="3"/>
    <n v="49"/>
    <x v="6"/>
    <n v="171162"/>
  </r>
  <r>
    <x v="11"/>
    <x v="3"/>
    <n v="49"/>
    <x v="7"/>
    <n v="23829"/>
  </r>
  <r>
    <x v="11"/>
    <x v="3"/>
    <n v="49"/>
    <x v="8"/>
    <n v="15542"/>
  </r>
  <r>
    <x v="11"/>
    <x v="3"/>
    <n v="49"/>
    <x v="9"/>
    <n v="4740"/>
  </r>
  <r>
    <x v="11"/>
    <x v="3"/>
    <n v="49"/>
    <x v="10"/>
    <n v="825"/>
  </r>
  <r>
    <x v="11"/>
    <x v="3"/>
    <n v="49"/>
    <x v="11"/>
    <n v="15"/>
  </r>
  <r>
    <x v="11"/>
    <x v="4"/>
    <n v="49"/>
    <x v="0"/>
    <n v="367116"/>
  </r>
  <r>
    <x v="11"/>
    <x v="4"/>
    <n v="49"/>
    <x v="1"/>
    <n v="31329"/>
  </r>
  <r>
    <x v="11"/>
    <x v="4"/>
    <n v="49"/>
    <x v="2"/>
    <n v="48585"/>
  </r>
  <r>
    <x v="11"/>
    <x v="4"/>
    <n v="49"/>
    <x v="3"/>
    <n v="8854"/>
  </r>
  <r>
    <x v="11"/>
    <x v="4"/>
    <n v="49"/>
    <x v="4"/>
    <n v="1270"/>
  </r>
  <r>
    <x v="11"/>
    <x v="4"/>
    <n v="49"/>
    <x v="5"/>
    <n v="3"/>
  </r>
  <r>
    <x v="11"/>
    <x v="4"/>
    <n v="49"/>
    <x v="6"/>
    <n v="194813"/>
  </r>
  <r>
    <x v="11"/>
    <x v="4"/>
    <n v="49"/>
    <x v="7"/>
    <n v="20927"/>
  </r>
  <r>
    <x v="11"/>
    <x v="4"/>
    <n v="49"/>
    <x v="8"/>
    <n v="17534"/>
  </r>
  <r>
    <x v="11"/>
    <x v="4"/>
    <n v="49"/>
    <x v="9"/>
    <n v="5503"/>
  </r>
  <r>
    <x v="11"/>
    <x v="4"/>
    <n v="49"/>
    <x v="10"/>
    <n v="856"/>
  </r>
  <r>
    <x v="11"/>
    <x v="4"/>
    <n v="49"/>
    <x v="11"/>
    <n v="55"/>
  </r>
  <r>
    <x v="11"/>
    <x v="5"/>
    <n v="49"/>
    <x v="0"/>
    <n v="356160"/>
  </r>
  <r>
    <x v="11"/>
    <x v="5"/>
    <n v="49"/>
    <x v="1"/>
    <n v="29539"/>
  </r>
  <r>
    <x v="11"/>
    <x v="5"/>
    <n v="49"/>
    <x v="2"/>
    <n v="50772"/>
  </r>
  <r>
    <x v="11"/>
    <x v="5"/>
    <n v="49"/>
    <x v="3"/>
    <n v="9024"/>
  </r>
  <r>
    <x v="11"/>
    <x v="5"/>
    <n v="49"/>
    <x v="4"/>
    <n v="1348"/>
  </r>
  <r>
    <x v="11"/>
    <x v="5"/>
    <n v="49"/>
    <x v="5"/>
    <n v="3"/>
  </r>
  <r>
    <x v="11"/>
    <x v="5"/>
    <n v="49"/>
    <x v="6"/>
    <n v="188339"/>
  </r>
  <r>
    <x v="11"/>
    <x v="5"/>
    <n v="49"/>
    <x v="7"/>
    <n v="17772"/>
  </r>
  <r>
    <x v="11"/>
    <x v="5"/>
    <n v="49"/>
    <x v="8"/>
    <n v="17422"/>
  </r>
  <r>
    <x v="11"/>
    <x v="5"/>
    <n v="49"/>
    <x v="9"/>
    <n v="5439"/>
  </r>
  <r>
    <x v="11"/>
    <x v="5"/>
    <n v="49"/>
    <x v="10"/>
    <n v="890"/>
  </r>
  <r>
    <x v="11"/>
    <x v="5"/>
    <n v="49"/>
    <x v="11"/>
    <n v="32"/>
  </r>
  <r>
    <x v="11"/>
    <x v="6"/>
    <n v="49"/>
    <x v="0"/>
    <n v="350025"/>
  </r>
  <r>
    <x v="11"/>
    <x v="6"/>
    <n v="49"/>
    <x v="1"/>
    <n v="28707"/>
  </r>
  <r>
    <x v="11"/>
    <x v="6"/>
    <n v="49"/>
    <x v="2"/>
    <n v="44809"/>
  </r>
  <r>
    <x v="11"/>
    <x v="6"/>
    <n v="49"/>
    <x v="3"/>
    <n v="8163"/>
  </r>
  <r>
    <x v="11"/>
    <x v="6"/>
    <n v="49"/>
    <x v="4"/>
    <n v="1154"/>
  </r>
  <r>
    <x v="11"/>
    <x v="6"/>
    <n v="49"/>
    <x v="5"/>
    <n v="3"/>
  </r>
  <r>
    <x v="11"/>
    <x v="6"/>
    <n v="49"/>
    <x v="6"/>
    <n v="183726"/>
  </r>
  <r>
    <x v="11"/>
    <x v="6"/>
    <n v="49"/>
    <x v="7"/>
    <n v="17573"/>
  </r>
  <r>
    <x v="11"/>
    <x v="6"/>
    <n v="49"/>
    <x v="8"/>
    <n v="16048"/>
  </r>
  <r>
    <x v="11"/>
    <x v="6"/>
    <n v="49"/>
    <x v="9"/>
    <n v="4789"/>
  </r>
  <r>
    <x v="11"/>
    <x v="6"/>
    <n v="49"/>
    <x v="10"/>
    <n v="771"/>
  </r>
  <r>
    <x v="11"/>
    <x v="6"/>
    <n v="49"/>
    <x v="11"/>
    <n v="33"/>
  </r>
  <r>
    <x v="11"/>
    <x v="7"/>
    <n v="49"/>
    <x v="0"/>
    <n v="393786"/>
  </r>
  <r>
    <x v="11"/>
    <x v="7"/>
    <n v="49"/>
    <x v="1"/>
    <n v="31522"/>
  </r>
  <r>
    <x v="11"/>
    <x v="7"/>
    <n v="49"/>
    <x v="2"/>
    <n v="54256"/>
  </r>
  <r>
    <x v="11"/>
    <x v="7"/>
    <n v="49"/>
    <x v="3"/>
    <n v="9959"/>
  </r>
  <r>
    <x v="11"/>
    <x v="7"/>
    <n v="49"/>
    <x v="4"/>
    <n v="1330"/>
  </r>
  <r>
    <x v="11"/>
    <x v="7"/>
    <n v="49"/>
    <x v="5"/>
    <n v="4"/>
  </r>
  <r>
    <x v="11"/>
    <x v="7"/>
    <n v="49"/>
    <x v="6"/>
    <n v="205501"/>
  </r>
  <r>
    <x v="11"/>
    <x v="7"/>
    <n v="49"/>
    <x v="7"/>
    <n v="18774"/>
  </r>
  <r>
    <x v="11"/>
    <x v="7"/>
    <n v="49"/>
    <x v="8"/>
    <n v="18739"/>
  </r>
  <r>
    <x v="11"/>
    <x v="7"/>
    <n v="49"/>
    <x v="9"/>
    <n v="6099"/>
  </r>
  <r>
    <x v="11"/>
    <x v="7"/>
    <n v="49"/>
    <x v="10"/>
    <n v="961"/>
  </r>
  <r>
    <x v="11"/>
    <x v="7"/>
    <n v="49"/>
    <x v="11"/>
    <n v="32"/>
  </r>
  <r>
    <x v="11"/>
    <x v="8"/>
    <n v="49"/>
    <x v="0"/>
    <n v="341936"/>
  </r>
  <r>
    <x v="11"/>
    <x v="8"/>
    <n v="49"/>
    <x v="1"/>
    <n v="26474"/>
  </r>
  <r>
    <x v="11"/>
    <x v="8"/>
    <n v="49"/>
    <x v="2"/>
    <n v="46108"/>
  </r>
  <r>
    <x v="11"/>
    <x v="8"/>
    <n v="49"/>
    <x v="3"/>
    <n v="7847"/>
  </r>
  <r>
    <x v="11"/>
    <x v="8"/>
    <n v="49"/>
    <x v="4"/>
    <n v="1167"/>
  </r>
  <r>
    <x v="11"/>
    <x v="8"/>
    <n v="49"/>
    <x v="5"/>
    <n v="3"/>
  </r>
  <r>
    <x v="11"/>
    <x v="8"/>
    <n v="49"/>
    <x v="6"/>
    <n v="183651"/>
  </r>
  <r>
    <x v="11"/>
    <x v="8"/>
    <n v="49"/>
    <x v="7"/>
    <n v="16967"/>
  </r>
  <r>
    <x v="11"/>
    <x v="8"/>
    <n v="49"/>
    <x v="8"/>
    <n v="15825"/>
  </r>
  <r>
    <x v="11"/>
    <x v="8"/>
    <n v="49"/>
    <x v="9"/>
    <n v="4633"/>
  </r>
  <r>
    <x v="11"/>
    <x v="8"/>
    <n v="49"/>
    <x v="10"/>
    <n v="654"/>
  </r>
  <r>
    <x v="11"/>
    <x v="8"/>
    <n v="49"/>
    <x v="11"/>
    <n v="33"/>
  </r>
  <r>
    <x v="11"/>
    <x v="9"/>
    <n v="49"/>
    <x v="0"/>
    <n v="378203"/>
  </r>
  <r>
    <x v="11"/>
    <x v="9"/>
    <n v="49"/>
    <x v="1"/>
    <n v="28722"/>
  </r>
  <r>
    <x v="11"/>
    <x v="9"/>
    <n v="49"/>
    <x v="2"/>
    <n v="49682"/>
  </r>
  <r>
    <x v="11"/>
    <x v="9"/>
    <n v="49"/>
    <x v="3"/>
    <n v="8945"/>
  </r>
  <r>
    <x v="11"/>
    <x v="9"/>
    <n v="49"/>
    <x v="4"/>
    <n v="1201"/>
  </r>
  <r>
    <x v="11"/>
    <x v="9"/>
    <n v="49"/>
    <x v="5"/>
    <n v="2"/>
  </r>
  <r>
    <x v="11"/>
    <x v="9"/>
    <n v="49"/>
    <x v="6"/>
    <n v="206003"/>
  </r>
  <r>
    <x v="11"/>
    <x v="9"/>
    <n v="49"/>
    <x v="7"/>
    <n v="18889"/>
  </r>
  <r>
    <x v="11"/>
    <x v="9"/>
    <n v="49"/>
    <x v="8"/>
    <n v="18222"/>
  </r>
  <r>
    <x v="11"/>
    <x v="9"/>
    <n v="49"/>
    <x v="9"/>
    <n v="5677"/>
  </r>
  <r>
    <x v="11"/>
    <x v="9"/>
    <n v="49"/>
    <x v="10"/>
    <n v="941"/>
  </r>
  <r>
    <x v="11"/>
    <x v="9"/>
    <n v="49"/>
    <x v="11"/>
    <n v="21"/>
  </r>
  <r>
    <x v="11"/>
    <x v="10"/>
    <n v="49"/>
    <x v="0"/>
    <n v="388053"/>
  </r>
  <r>
    <x v="11"/>
    <x v="10"/>
    <n v="49"/>
    <x v="1"/>
    <n v="30944"/>
  </r>
  <r>
    <x v="11"/>
    <x v="10"/>
    <n v="49"/>
    <x v="2"/>
    <n v="64890"/>
  </r>
  <r>
    <x v="11"/>
    <x v="10"/>
    <n v="49"/>
    <x v="3"/>
    <n v="12231"/>
  </r>
  <r>
    <x v="11"/>
    <x v="10"/>
    <n v="49"/>
    <x v="4"/>
    <n v="2229"/>
  </r>
  <r>
    <x v="11"/>
    <x v="10"/>
    <n v="49"/>
    <x v="5"/>
    <n v="35"/>
  </r>
  <r>
    <x v="11"/>
    <x v="10"/>
    <n v="49"/>
    <x v="6"/>
    <n v="210961"/>
  </r>
  <r>
    <x v="11"/>
    <x v="10"/>
    <n v="49"/>
    <x v="7"/>
    <n v="21791"/>
  </r>
  <r>
    <x v="11"/>
    <x v="10"/>
    <n v="49"/>
    <x v="8"/>
    <n v="24689"/>
  </r>
  <r>
    <x v="11"/>
    <x v="10"/>
    <n v="49"/>
    <x v="9"/>
    <n v="7328"/>
  </r>
  <r>
    <x v="11"/>
    <x v="10"/>
    <n v="49"/>
    <x v="10"/>
    <n v="1020"/>
  </r>
  <r>
    <x v="11"/>
    <x v="10"/>
    <n v="49"/>
    <x v="11"/>
    <n v="50"/>
  </r>
  <r>
    <x v="11"/>
    <x v="11"/>
    <n v="49"/>
    <x v="0"/>
    <n v="357291"/>
  </r>
  <r>
    <x v="11"/>
    <x v="11"/>
    <n v="49"/>
    <x v="1"/>
    <n v="31322"/>
  </r>
  <r>
    <x v="11"/>
    <x v="11"/>
    <n v="49"/>
    <x v="2"/>
    <n v="51917"/>
  </r>
  <r>
    <x v="11"/>
    <x v="11"/>
    <n v="49"/>
    <x v="3"/>
    <n v="8946"/>
  </r>
  <r>
    <x v="11"/>
    <x v="11"/>
    <n v="49"/>
    <x v="4"/>
    <n v="1586"/>
  </r>
  <r>
    <x v="11"/>
    <x v="11"/>
    <n v="49"/>
    <x v="5"/>
    <n v="15"/>
  </r>
  <r>
    <x v="11"/>
    <x v="11"/>
    <n v="49"/>
    <x v="6"/>
    <n v="195069"/>
  </r>
  <r>
    <x v="11"/>
    <x v="11"/>
    <n v="49"/>
    <x v="7"/>
    <n v="34516"/>
  </r>
  <r>
    <x v="11"/>
    <x v="11"/>
    <n v="49"/>
    <x v="8"/>
    <n v="17758"/>
  </r>
  <r>
    <x v="11"/>
    <x v="11"/>
    <n v="49"/>
    <x v="9"/>
    <n v="5151"/>
  </r>
  <r>
    <x v="11"/>
    <x v="11"/>
    <n v="49"/>
    <x v="10"/>
    <n v="829"/>
  </r>
  <r>
    <x v="11"/>
    <x v="11"/>
    <n v="49"/>
    <x v="11"/>
    <n v="32"/>
  </r>
  <r>
    <x v="11"/>
    <x v="12"/>
    <n v="49"/>
    <x v="0"/>
    <n v="386604"/>
  </r>
  <r>
    <x v="11"/>
    <x v="12"/>
    <n v="49"/>
    <x v="1"/>
    <n v="29995"/>
  </r>
  <r>
    <x v="11"/>
    <x v="12"/>
    <n v="49"/>
    <x v="2"/>
    <n v="50005"/>
  </r>
  <r>
    <x v="11"/>
    <x v="12"/>
    <n v="49"/>
    <x v="3"/>
    <n v="9118"/>
  </r>
  <r>
    <x v="11"/>
    <x v="12"/>
    <n v="49"/>
    <x v="4"/>
    <n v="1387"/>
  </r>
  <r>
    <x v="11"/>
    <x v="12"/>
    <n v="49"/>
    <x v="5"/>
    <n v="3"/>
  </r>
  <r>
    <x v="11"/>
    <x v="12"/>
    <n v="49"/>
    <x v="6"/>
    <n v="209156"/>
  </r>
  <r>
    <x v="11"/>
    <x v="12"/>
    <n v="49"/>
    <x v="7"/>
    <n v="23605"/>
  </r>
  <r>
    <x v="11"/>
    <x v="12"/>
    <n v="49"/>
    <x v="8"/>
    <n v="18240"/>
  </r>
  <r>
    <x v="11"/>
    <x v="12"/>
    <n v="49"/>
    <x v="9"/>
    <n v="5422"/>
  </r>
  <r>
    <x v="11"/>
    <x v="12"/>
    <n v="49"/>
    <x v="10"/>
    <n v="849"/>
  </r>
  <r>
    <x v="11"/>
    <x v="12"/>
    <n v="49"/>
    <x v="11"/>
    <n v="30"/>
  </r>
  <r>
    <x v="12"/>
    <x v="0"/>
    <n v="49"/>
    <x v="2"/>
    <n v="20"/>
  </r>
  <r>
    <x v="12"/>
    <x v="0"/>
    <n v="49"/>
    <x v="3"/>
    <n v="1"/>
  </r>
  <r>
    <x v="12"/>
    <x v="0"/>
    <n v="49"/>
    <x v="6"/>
    <n v="1"/>
  </r>
  <r>
    <x v="12"/>
    <x v="0"/>
    <n v="49"/>
    <x v="7"/>
    <n v="3"/>
  </r>
  <r>
    <x v="12"/>
    <x v="0"/>
    <n v="49"/>
    <x v="8"/>
    <n v="19"/>
  </r>
  <r>
    <x v="12"/>
    <x v="0"/>
    <n v="49"/>
    <x v="9"/>
    <n v="4"/>
  </r>
  <r>
    <x v="12"/>
    <x v="1"/>
    <n v="49"/>
    <x v="0"/>
    <n v="184"/>
  </r>
  <r>
    <x v="12"/>
    <x v="1"/>
    <n v="49"/>
    <x v="1"/>
    <n v="25"/>
  </r>
  <r>
    <x v="12"/>
    <x v="1"/>
    <n v="49"/>
    <x v="2"/>
    <n v="47"/>
  </r>
  <r>
    <x v="12"/>
    <x v="1"/>
    <n v="49"/>
    <x v="3"/>
    <n v="5"/>
  </r>
  <r>
    <x v="12"/>
    <x v="1"/>
    <n v="49"/>
    <x v="6"/>
    <n v="50"/>
  </r>
  <r>
    <x v="12"/>
    <x v="1"/>
    <n v="49"/>
    <x v="7"/>
    <n v="13"/>
  </r>
  <r>
    <x v="12"/>
    <x v="1"/>
    <n v="49"/>
    <x v="8"/>
    <n v="10"/>
  </r>
  <r>
    <x v="12"/>
    <x v="1"/>
    <n v="49"/>
    <x v="9"/>
    <n v="3"/>
  </r>
  <r>
    <x v="12"/>
    <x v="2"/>
    <n v="49"/>
    <x v="0"/>
    <n v="838"/>
  </r>
  <r>
    <x v="12"/>
    <x v="2"/>
    <n v="49"/>
    <x v="1"/>
    <n v="274"/>
  </r>
  <r>
    <x v="12"/>
    <x v="2"/>
    <n v="49"/>
    <x v="2"/>
    <n v="25"/>
  </r>
  <r>
    <x v="12"/>
    <x v="2"/>
    <n v="49"/>
    <x v="3"/>
    <n v="3"/>
  </r>
  <r>
    <x v="12"/>
    <x v="2"/>
    <n v="49"/>
    <x v="6"/>
    <n v="36"/>
  </r>
  <r>
    <x v="12"/>
    <x v="2"/>
    <n v="49"/>
    <x v="7"/>
    <n v="14"/>
  </r>
  <r>
    <x v="12"/>
    <x v="2"/>
    <n v="49"/>
    <x v="8"/>
    <n v="1"/>
  </r>
  <r>
    <x v="12"/>
    <x v="2"/>
    <n v="49"/>
    <x v="9"/>
    <n v="1"/>
  </r>
  <r>
    <x v="12"/>
    <x v="3"/>
    <n v="49"/>
    <x v="0"/>
    <n v="1119"/>
  </r>
  <r>
    <x v="12"/>
    <x v="3"/>
    <n v="49"/>
    <x v="1"/>
    <n v="349"/>
  </r>
  <r>
    <x v="12"/>
    <x v="3"/>
    <n v="49"/>
    <x v="2"/>
    <n v="36"/>
  </r>
  <r>
    <x v="12"/>
    <x v="3"/>
    <n v="49"/>
    <x v="3"/>
    <n v="4"/>
  </r>
  <r>
    <x v="12"/>
    <x v="3"/>
    <n v="49"/>
    <x v="6"/>
    <n v="134"/>
  </r>
  <r>
    <x v="12"/>
    <x v="3"/>
    <n v="49"/>
    <x v="7"/>
    <n v="32"/>
  </r>
  <r>
    <x v="12"/>
    <x v="3"/>
    <n v="49"/>
    <x v="8"/>
    <n v="6"/>
  </r>
  <r>
    <x v="12"/>
    <x v="4"/>
    <n v="49"/>
    <x v="0"/>
    <n v="714"/>
  </r>
  <r>
    <x v="12"/>
    <x v="4"/>
    <n v="49"/>
    <x v="1"/>
    <n v="205"/>
  </r>
  <r>
    <x v="12"/>
    <x v="4"/>
    <n v="49"/>
    <x v="2"/>
    <n v="23"/>
  </r>
  <r>
    <x v="12"/>
    <x v="4"/>
    <n v="49"/>
    <x v="3"/>
    <n v="4"/>
  </r>
  <r>
    <x v="12"/>
    <x v="4"/>
    <n v="49"/>
    <x v="6"/>
    <n v="62"/>
  </r>
  <r>
    <x v="12"/>
    <x v="4"/>
    <n v="49"/>
    <x v="7"/>
    <n v="13"/>
  </r>
  <r>
    <x v="12"/>
    <x v="4"/>
    <n v="49"/>
    <x v="8"/>
    <n v="3"/>
  </r>
  <r>
    <x v="12"/>
    <x v="4"/>
    <n v="49"/>
    <x v="10"/>
    <n v="1"/>
  </r>
  <r>
    <x v="12"/>
    <x v="5"/>
    <n v="49"/>
    <x v="0"/>
    <n v="1174"/>
  </r>
  <r>
    <x v="12"/>
    <x v="5"/>
    <n v="49"/>
    <x v="1"/>
    <n v="344"/>
  </r>
  <r>
    <x v="12"/>
    <x v="5"/>
    <n v="49"/>
    <x v="2"/>
    <n v="29"/>
  </r>
  <r>
    <x v="12"/>
    <x v="5"/>
    <n v="49"/>
    <x v="3"/>
    <n v="4"/>
  </r>
  <r>
    <x v="12"/>
    <x v="5"/>
    <n v="49"/>
    <x v="6"/>
    <n v="120"/>
  </r>
  <r>
    <x v="12"/>
    <x v="5"/>
    <n v="49"/>
    <x v="7"/>
    <n v="37"/>
  </r>
  <r>
    <x v="12"/>
    <x v="5"/>
    <n v="49"/>
    <x v="8"/>
    <n v="5"/>
  </r>
  <r>
    <x v="12"/>
    <x v="5"/>
    <n v="49"/>
    <x v="9"/>
    <n v="1"/>
  </r>
  <r>
    <x v="12"/>
    <x v="6"/>
    <n v="49"/>
    <x v="0"/>
    <n v="1230"/>
  </r>
  <r>
    <x v="12"/>
    <x v="6"/>
    <n v="49"/>
    <x v="1"/>
    <n v="244"/>
  </r>
  <r>
    <x v="12"/>
    <x v="6"/>
    <n v="49"/>
    <x v="2"/>
    <n v="29"/>
  </r>
  <r>
    <x v="12"/>
    <x v="6"/>
    <n v="49"/>
    <x v="3"/>
    <n v="2"/>
  </r>
  <r>
    <x v="12"/>
    <x v="6"/>
    <n v="49"/>
    <x v="6"/>
    <n v="153"/>
  </r>
  <r>
    <x v="12"/>
    <x v="6"/>
    <n v="49"/>
    <x v="7"/>
    <n v="38"/>
  </r>
  <r>
    <x v="12"/>
    <x v="6"/>
    <n v="49"/>
    <x v="8"/>
    <n v="2"/>
  </r>
  <r>
    <x v="12"/>
    <x v="7"/>
    <n v="49"/>
    <x v="0"/>
    <n v="666"/>
  </r>
  <r>
    <x v="12"/>
    <x v="7"/>
    <n v="49"/>
    <x v="1"/>
    <n v="196"/>
  </r>
  <r>
    <x v="12"/>
    <x v="7"/>
    <n v="49"/>
    <x v="2"/>
    <n v="14"/>
  </r>
  <r>
    <x v="12"/>
    <x v="7"/>
    <n v="49"/>
    <x v="3"/>
    <n v="5"/>
  </r>
  <r>
    <x v="12"/>
    <x v="7"/>
    <n v="49"/>
    <x v="6"/>
    <n v="60"/>
  </r>
  <r>
    <x v="12"/>
    <x v="7"/>
    <n v="49"/>
    <x v="7"/>
    <n v="35"/>
  </r>
  <r>
    <x v="12"/>
    <x v="7"/>
    <n v="49"/>
    <x v="8"/>
    <n v="3"/>
  </r>
  <r>
    <x v="12"/>
    <x v="8"/>
    <n v="49"/>
    <x v="0"/>
    <n v="1"/>
  </r>
  <r>
    <x v="12"/>
    <x v="8"/>
    <n v="49"/>
    <x v="2"/>
    <n v="48"/>
  </r>
  <r>
    <x v="12"/>
    <x v="8"/>
    <n v="49"/>
    <x v="3"/>
    <n v="2"/>
  </r>
  <r>
    <x v="12"/>
    <x v="8"/>
    <n v="49"/>
    <x v="6"/>
    <n v="1"/>
  </r>
  <r>
    <x v="12"/>
    <x v="8"/>
    <n v="49"/>
    <x v="8"/>
    <n v="10"/>
  </r>
  <r>
    <x v="12"/>
    <x v="9"/>
    <n v="49"/>
    <x v="0"/>
    <n v="1"/>
  </r>
  <r>
    <x v="12"/>
    <x v="9"/>
    <n v="49"/>
    <x v="2"/>
    <n v="28"/>
  </r>
  <r>
    <x v="12"/>
    <x v="9"/>
    <n v="49"/>
    <x v="3"/>
    <n v="2"/>
  </r>
  <r>
    <x v="12"/>
    <x v="9"/>
    <n v="49"/>
    <x v="8"/>
    <n v="4"/>
  </r>
  <r>
    <x v="12"/>
    <x v="9"/>
    <n v="49"/>
    <x v="9"/>
    <n v="2"/>
  </r>
  <r>
    <x v="12"/>
    <x v="10"/>
    <n v="49"/>
    <x v="2"/>
    <n v="18"/>
  </r>
  <r>
    <x v="12"/>
    <x v="10"/>
    <n v="49"/>
    <x v="3"/>
    <n v="1"/>
  </r>
  <r>
    <x v="12"/>
    <x v="10"/>
    <n v="49"/>
    <x v="8"/>
    <n v="6"/>
  </r>
  <r>
    <x v="12"/>
    <x v="11"/>
    <n v="49"/>
    <x v="0"/>
    <n v="6"/>
  </r>
  <r>
    <x v="12"/>
    <x v="11"/>
    <n v="49"/>
    <x v="1"/>
    <n v="2"/>
  </r>
  <r>
    <x v="12"/>
    <x v="11"/>
    <n v="49"/>
    <x v="2"/>
    <n v="15"/>
  </r>
  <r>
    <x v="12"/>
    <x v="11"/>
    <n v="49"/>
    <x v="3"/>
    <n v="2"/>
  </r>
  <r>
    <x v="12"/>
    <x v="11"/>
    <n v="49"/>
    <x v="6"/>
    <n v="17"/>
  </r>
  <r>
    <x v="12"/>
    <x v="11"/>
    <n v="49"/>
    <x v="7"/>
    <n v="3"/>
  </r>
  <r>
    <x v="12"/>
    <x v="11"/>
    <n v="49"/>
    <x v="8"/>
    <n v="10"/>
  </r>
  <r>
    <x v="12"/>
    <x v="11"/>
    <n v="49"/>
    <x v="9"/>
    <n v="3"/>
  </r>
  <r>
    <x v="12"/>
    <x v="11"/>
    <n v="49"/>
    <x v="10"/>
    <n v="1"/>
  </r>
  <r>
    <x v="12"/>
    <x v="12"/>
    <n v="49"/>
    <x v="0"/>
    <n v="6"/>
  </r>
  <r>
    <x v="12"/>
    <x v="12"/>
    <n v="49"/>
    <x v="1"/>
    <n v="1"/>
  </r>
  <r>
    <x v="12"/>
    <x v="12"/>
    <n v="49"/>
    <x v="2"/>
    <n v="4"/>
  </r>
  <r>
    <x v="12"/>
    <x v="12"/>
    <n v="49"/>
    <x v="3"/>
    <n v="3"/>
  </r>
  <r>
    <x v="12"/>
    <x v="12"/>
    <n v="49"/>
    <x v="6"/>
    <n v="15"/>
  </r>
  <r>
    <x v="12"/>
    <x v="12"/>
    <n v="49"/>
    <x v="7"/>
    <n v="2"/>
  </r>
  <r>
    <x v="12"/>
    <x v="12"/>
    <n v="49"/>
    <x v="8"/>
    <n v="4"/>
  </r>
  <r>
    <x v="13"/>
    <x v="0"/>
    <n v="49"/>
    <x v="0"/>
    <n v="421"/>
  </r>
  <r>
    <x v="13"/>
    <x v="0"/>
    <n v="49"/>
    <x v="1"/>
    <n v="1204"/>
  </r>
  <r>
    <x v="13"/>
    <x v="0"/>
    <n v="49"/>
    <x v="6"/>
    <n v="261"/>
  </r>
  <r>
    <x v="13"/>
    <x v="0"/>
    <n v="49"/>
    <x v="7"/>
    <n v="653"/>
  </r>
  <r>
    <x v="13"/>
    <x v="1"/>
    <n v="49"/>
    <x v="0"/>
    <n v="429"/>
  </r>
  <r>
    <x v="13"/>
    <x v="1"/>
    <n v="49"/>
    <x v="1"/>
    <n v="1316"/>
  </r>
  <r>
    <x v="13"/>
    <x v="1"/>
    <n v="49"/>
    <x v="6"/>
    <n v="282"/>
  </r>
  <r>
    <x v="13"/>
    <x v="1"/>
    <n v="49"/>
    <x v="7"/>
    <n v="758"/>
  </r>
  <r>
    <x v="13"/>
    <x v="2"/>
    <n v="49"/>
    <x v="0"/>
    <n v="445"/>
  </r>
  <r>
    <x v="13"/>
    <x v="2"/>
    <n v="49"/>
    <x v="1"/>
    <n v="1632"/>
  </r>
  <r>
    <x v="13"/>
    <x v="2"/>
    <n v="49"/>
    <x v="6"/>
    <n v="321"/>
  </r>
  <r>
    <x v="13"/>
    <x v="2"/>
    <n v="49"/>
    <x v="7"/>
    <n v="1013"/>
  </r>
  <r>
    <x v="13"/>
    <x v="3"/>
    <n v="49"/>
    <x v="0"/>
    <n v="419"/>
  </r>
  <r>
    <x v="13"/>
    <x v="3"/>
    <n v="49"/>
    <x v="1"/>
    <n v="1816"/>
  </r>
  <r>
    <x v="13"/>
    <x v="3"/>
    <n v="49"/>
    <x v="6"/>
    <n v="312"/>
  </r>
  <r>
    <x v="13"/>
    <x v="3"/>
    <n v="49"/>
    <x v="7"/>
    <n v="1149"/>
  </r>
  <r>
    <x v="13"/>
    <x v="4"/>
    <n v="49"/>
    <x v="0"/>
    <n v="407"/>
  </r>
  <r>
    <x v="13"/>
    <x v="4"/>
    <n v="49"/>
    <x v="1"/>
    <n v="1887"/>
  </r>
  <r>
    <x v="13"/>
    <x v="4"/>
    <n v="49"/>
    <x v="6"/>
    <n v="304"/>
  </r>
  <r>
    <x v="13"/>
    <x v="4"/>
    <n v="49"/>
    <x v="7"/>
    <n v="1159"/>
  </r>
  <r>
    <x v="13"/>
    <x v="5"/>
    <n v="49"/>
    <x v="0"/>
    <n v="407"/>
  </r>
  <r>
    <x v="13"/>
    <x v="5"/>
    <n v="49"/>
    <x v="1"/>
    <n v="1989"/>
  </r>
  <r>
    <x v="13"/>
    <x v="5"/>
    <n v="49"/>
    <x v="6"/>
    <n v="313"/>
  </r>
  <r>
    <x v="13"/>
    <x v="5"/>
    <n v="49"/>
    <x v="7"/>
    <n v="1172"/>
  </r>
  <r>
    <x v="13"/>
    <x v="6"/>
    <n v="49"/>
    <x v="0"/>
    <n v="395"/>
  </r>
  <r>
    <x v="13"/>
    <x v="6"/>
    <n v="49"/>
    <x v="1"/>
    <n v="2010"/>
  </r>
  <r>
    <x v="13"/>
    <x v="6"/>
    <n v="49"/>
    <x v="6"/>
    <n v="292"/>
  </r>
  <r>
    <x v="13"/>
    <x v="6"/>
    <n v="49"/>
    <x v="7"/>
    <n v="1108"/>
  </r>
  <r>
    <x v="13"/>
    <x v="7"/>
    <n v="49"/>
    <x v="0"/>
    <n v="369"/>
  </r>
  <r>
    <x v="13"/>
    <x v="7"/>
    <n v="49"/>
    <x v="1"/>
    <n v="2002"/>
  </r>
  <r>
    <x v="13"/>
    <x v="7"/>
    <n v="49"/>
    <x v="6"/>
    <n v="284"/>
  </r>
  <r>
    <x v="13"/>
    <x v="7"/>
    <n v="49"/>
    <x v="7"/>
    <n v="1054"/>
  </r>
  <r>
    <x v="13"/>
    <x v="8"/>
    <n v="49"/>
    <x v="0"/>
    <n v="337"/>
  </r>
  <r>
    <x v="13"/>
    <x v="8"/>
    <n v="49"/>
    <x v="1"/>
    <n v="1915"/>
  </r>
  <r>
    <x v="13"/>
    <x v="8"/>
    <n v="49"/>
    <x v="6"/>
    <n v="259"/>
  </r>
  <r>
    <x v="13"/>
    <x v="8"/>
    <n v="49"/>
    <x v="7"/>
    <n v="960"/>
  </r>
  <r>
    <x v="13"/>
    <x v="9"/>
    <n v="49"/>
    <x v="0"/>
    <n v="304"/>
  </r>
  <r>
    <x v="13"/>
    <x v="9"/>
    <n v="49"/>
    <x v="1"/>
    <n v="1779"/>
  </r>
  <r>
    <x v="13"/>
    <x v="9"/>
    <n v="49"/>
    <x v="6"/>
    <n v="235"/>
  </r>
  <r>
    <x v="13"/>
    <x v="9"/>
    <n v="49"/>
    <x v="7"/>
    <n v="878"/>
  </r>
  <r>
    <x v="13"/>
    <x v="10"/>
    <n v="49"/>
    <x v="0"/>
    <n v="279"/>
  </r>
  <r>
    <x v="13"/>
    <x v="10"/>
    <n v="49"/>
    <x v="1"/>
    <n v="1690"/>
  </r>
  <r>
    <x v="13"/>
    <x v="10"/>
    <n v="49"/>
    <x v="6"/>
    <n v="223"/>
  </r>
  <r>
    <x v="13"/>
    <x v="10"/>
    <n v="49"/>
    <x v="7"/>
    <n v="826"/>
  </r>
  <r>
    <x v="13"/>
    <x v="11"/>
    <n v="49"/>
    <x v="0"/>
    <n v="247"/>
  </r>
  <r>
    <x v="13"/>
    <x v="11"/>
    <n v="49"/>
    <x v="1"/>
    <n v="1617"/>
  </r>
  <r>
    <x v="13"/>
    <x v="11"/>
    <n v="49"/>
    <x v="6"/>
    <n v="204"/>
  </r>
  <r>
    <x v="13"/>
    <x v="11"/>
    <n v="49"/>
    <x v="7"/>
    <n v="788"/>
  </r>
  <r>
    <x v="13"/>
    <x v="12"/>
    <n v="49"/>
    <x v="0"/>
    <n v="247"/>
  </r>
  <r>
    <x v="13"/>
    <x v="12"/>
    <n v="49"/>
    <x v="1"/>
    <n v="1601"/>
  </r>
  <r>
    <x v="13"/>
    <x v="12"/>
    <n v="49"/>
    <x v="6"/>
    <n v="195"/>
  </r>
  <r>
    <x v="13"/>
    <x v="12"/>
    <n v="49"/>
    <x v="7"/>
    <n v="764"/>
  </r>
  <r>
    <x v="14"/>
    <x v="0"/>
    <n v="49"/>
    <x v="0"/>
    <n v="8238"/>
  </r>
  <r>
    <x v="14"/>
    <x v="0"/>
    <n v="49"/>
    <x v="1"/>
    <n v="2648"/>
  </r>
  <r>
    <x v="14"/>
    <x v="0"/>
    <n v="49"/>
    <x v="2"/>
    <n v="136"/>
  </r>
  <r>
    <x v="14"/>
    <x v="0"/>
    <n v="49"/>
    <x v="3"/>
    <n v="27"/>
  </r>
  <r>
    <x v="14"/>
    <x v="0"/>
    <n v="49"/>
    <x v="4"/>
    <n v="3"/>
  </r>
  <r>
    <x v="14"/>
    <x v="0"/>
    <n v="49"/>
    <x v="6"/>
    <n v="4871"/>
  </r>
  <r>
    <x v="14"/>
    <x v="0"/>
    <n v="49"/>
    <x v="7"/>
    <n v="1334"/>
  </r>
  <r>
    <x v="14"/>
    <x v="0"/>
    <n v="49"/>
    <x v="8"/>
    <n v="54"/>
  </r>
  <r>
    <x v="14"/>
    <x v="0"/>
    <n v="49"/>
    <x v="9"/>
    <n v="10"/>
  </r>
  <r>
    <x v="14"/>
    <x v="0"/>
    <n v="49"/>
    <x v="10"/>
    <n v="1"/>
  </r>
  <r>
    <x v="14"/>
    <x v="1"/>
    <n v="49"/>
    <x v="0"/>
    <n v="8796"/>
  </r>
  <r>
    <x v="14"/>
    <x v="1"/>
    <n v="49"/>
    <x v="1"/>
    <n v="2746"/>
  </r>
  <r>
    <x v="14"/>
    <x v="1"/>
    <n v="49"/>
    <x v="2"/>
    <n v="162"/>
  </r>
  <r>
    <x v="14"/>
    <x v="1"/>
    <n v="49"/>
    <x v="3"/>
    <n v="30"/>
  </r>
  <r>
    <x v="14"/>
    <x v="1"/>
    <n v="49"/>
    <x v="4"/>
    <n v="3"/>
  </r>
  <r>
    <x v="14"/>
    <x v="1"/>
    <n v="49"/>
    <x v="6"/>
    <n v="5617"/>
  </r>
  <r>
    <x v="14"/>
    <x v="1"/>
    <n v="49"/>
    <x v="7"/>
    <n v="1474"/>
  </r>
  <r>
    <x v="14"/>
    <x v="1"/>
    <n v="49"/>
    <x v="8"/>
    <n v="57"/>
  </r>
  <r>
    <x v="14"/>
    <x v="1"/>
    <n v="49"/>
    <x v="9"/>
    <n v="11"/>
  </r>
  <r>
    <x v="14"/>
    <x v="1"/>
    <n v="49"/>
    <x v="10"/>
    <n v="1"/>
  </r>
  <r>
    <x v="14"/>
    <x v="2"/>
    <n v="49"/>
    <x v="0"/>
    <n v="9709"/>
  </r>
  <r>
    <x v="14"/>
    <x v="2"/>
    <n v="49"/>
    <x v="1"/>
    <n v="3427"/>
  </r>
  <r>
    <x v="14"/>
    <x v="2"/>
    <n v="49"/>
    <x v="2"/>
    <n v="182"/>
  </r>
  <r>
    <x v="14"/>
    <x v="2"/>
    <n v="49"/>
    <x v="3"/>
    <n v="35"/>
  </r>
  <r>
    <x v="14"/>
    <x v="2"/>
    <n v="49"/>
    <x v="4"/>
    <n v="3"/>
  </r>
  <r>
    <x v="14"/>
    <x v="2"/>
    <n v="49"/>
    <x v="6"/>
    <n v="6513"/>
  </r>
  <r>
    <x v="14"/>
    <x v="2"/>
    <n v="49"/>
    <x v="7"/>
    <n v="1843"/>
  </r>
  <r>
    <x v="14"/>
    <x v="2"/>
    <n v="49"/>
    <x v="8"/>
    <n v="68"/>
  </r>
  <r>
    <x v="14"/>
    <x v="2"/>
    <n v="49"/>
    <x v="9"/>
    <n v="11"/>
  </r>
  <r>
    <x v="14"/>
    <x v="3"/>
    <n v="49"/>
    <x v="0"/>
    <n v="10119"/>
  </r>
  <r>
    <x v="14"/>
    <x v="3"/>
    <n v="49"/>
    <x v="1"/>
    <n v="3747"/>
  </r>
  <r>
    <x v="14"/>
    <x v="3"/>
    <n v="49"/>
    <x v="2"/>
    <n v="176"/>
  </r>
  <r>
    <x v="14"/>
    <x v="3"/>
    <n v="49"/>
    <x v="3"/>
    <n v="41"/>
  </r>
  <r>
    <x v="14"/>
    <x v="3"/>
    <n v="49"/>
    <x v="4"/>
    <n v="3"/>
  </r>
  <r>
    <x v="14"/>
    <x v="3"/>
    <n v="49"/>
    <x v="6"/>
    <n v="6784"/>
  </r>
  <r>
    <x v="14"/>
    <x v="3"/>
    <n v="49"/>
    <x v="7"/>
    <n v="1783"/>
  </r>
  <r>
    <x v="14"/>
    <x v="3"/>
    <n v="49"/>
    <x v="8"/>
    <n v="65"/>
  </r>
  <r>
    <x v="14"/>
    <x v="3"/>
    <n v="49"/>
    <x v="9"/>
    <n v="15"/>
  </r>
  <r>
    <x v="14"/>
    <x v="3"/>
    <n v="49"/>
    <x v="10"/>
    <n v="1"/>
  </r>
  <r>
    <x v="14"/>
    <x v="4"/>
    <n v="49"/>
    <x v="0"/>
    <n v="9713"/>
  </r>
  <r>
    <x v="14"/>
    <x v="4"/>
    <n v="49"/>
    <x v="1"/>
    <n v="3538"/>
  </r>
  <r>
    <x v="14"/>
    <x v="4"/>
    <n v="49"/>
    <x v="2"/>
    <n v="171"/>
  </r>
  <r>
    <x v="14"/>
    <x v="4"/>
    <n v="49"/>
    <x v="3"/>
    <n v="37"/>
  </r>
  <r>
    <x v="14"/>
    <x v="4"/>
    <n v="49"/>
    <x v="4"/>
    <n v="1"/>
  </r>
  <r>
    <x v="14"/>
    <x v="4"/>
    <n v="49"/>
    <x v="6"/>
    <n v="6595"/>
  </r>
  <r>
    <x v="14"/>
    <x v="4"/>
    <n v="49"/>
    <x v="7"/>
    <n v="1614"/>
  </r>
  <r>
    <x v="14"/>
    <x v="4"/>
    <n v="49"/>
    <x v="8"/>
    <n v="56"/>
  </r>
  <r>
    <x v="14"/>
    <x v="4"/>
    <n v="49"/>
    <x v="9"/>
    <n v="18"/>
  </r>
  <r>
    <x v="14"/>
    <x v="4"/>
    <n v="49"/>
    <x v="10"/>
    <n v="1"/>
  </r>
  <r>
    <x v="14"/>
    <x v="5"/>
    <n v="49"/>
    <x v="0"/>
    <n v="9547"/>
  </r>
  <r>
    <x v="14"/>
    <x v="5"/>
    <n v="49"/>
    <x v="1"/>
    <n v="3555"/>
  </r>
  <r>
    <x v="14"/>
    <x v="5"/>
    <n v="49"/>
    <x v="2"/>
    <n v="172"/>
  </r>
  <r>
    <x v="14"/>
    <x v="5"/>
    <n v="49"/>
    <x v="3"/>
    <n v="34"/>
  </r>
  <r>
    <x v="14"/>
    <x v="5"/>
    <n v="49"/>
    <x v="4"/>
    <n v="1"/>
  </r>
  <r>
    <x v="14"/>
    <x v="5"/>
    <n v="49"/>
    <x v="6"/>
    <n v="6311"/>
  </r>
  <r>
    <x v="14"/>
    <x v="5"/>
    <n v="49"/>
    <x v="7"/>
    <n v="1627"/>
  </r>
  <r>
    <x v="14"/>
    <x v="5"/>
    <n v="49"/>
    <x v="8"/>
    <n v="46"/>
  </r>
  <r>
    <x v="14"/>
    <x v="5"/>
    <n v="49"/>
    <x v="9"/>
    <n v="20"/>
  </r>
  <r>
    <x v="14"/>
    <x v="5"/>
    <n v="49"/>
    <x v="10"/>
    <n v="1"/>
  </r>
  <r>
    <x v="14"/>
    <x v="6"/>
    <n v="49"/>
    <x v="0"/>
    <n v="9925"/>
  </r>
  <r>
    <x v="14"/>
    <x v="6"/>
    <n v="49"/>
    <x v="1"/>
    <n v="3614"/>
  </r>
  <r>
    <x v="14"/>
    <x v="6"/>
    <n v="49"/>
    <x v="2"/>
    <n v="145"/>
  </r>
  <r>
    <x v="14"/>
    <x v="6"/>
    <n v="49"/>
    <x v="3"/>
    <n v="22"/>
  </r>
  <r>
    <x v="14"/>
    <x v="6"/>
    <n v="49"/>
    <x v="4"/>
    <n v="1"/>
  </r>
  <r>
    <x v="14"/>
    <x v="6"/>
    <n v="49"/>
    <x v="6"/>
    <n v="5977"/>
  </r>
  <r>
    <x v="14"/>
    <x v="6"/>
    <n v="49"/>
    <x v="7"/>
    <n v="1643"/>
  </r>
  <r>
    <x v="14"/>
    <x v="6"/>
    <n v="49"/>
    <x v="8"/>
    <n v="29"/>
  </r>
  <r>
    <x v="14"/>
    <x v="6"/>
    <n v="49"/>
    <x v="9"/>
    <n v="20"/>
  </r>
  <r>
    <x v="14"/>
    <x v="7"/>
    <n v="49"/>
    <x v="0"/>
    <n v="10231"/>
  </r>
  <r>
    <x v="14"/>
    <x v="7"/>
    <n v="49"/>
    <x v="1"/>
    <n v="3693"/>
  </r>
  <r>
    <x v="14"/>
    <x v="7"/>
    <n v="49"/>
    <x v="2"/>
    <n v="158"/>
  </r>
  <r>
    <x v="14"/>
    <x v="7"/>
    <n v="49"/>
    <x v="3"/>
    <n v="24"/>
  </r>
  <r>
    <x v="14"/>
    <x v="7"/>
    <n v="49"/>
    <x v="4"/>
    <n v="1"/>
  </r>
  <r>
    <x v="14"/>
    <x v="7"/>
    <n v="49"/>
    <x v="6"/>
    <n v="5519"/>
  </r>
  <r>
    <x v="14"/>
    <x v="7"/>
    <n v="49"/>
    <x v="7"/>
    <n v="1705"/>
  </r>
  <r>
    <x v="14"/>
    <x v="7"/>
    <n v="49"/>
    <x v="8"/>
    <n v="29"/>
  </r>
  <r>
    <x v="14"/>
    <x v="7"/>
    <n v="49"/>
    <x v="9"/>
    <n v="15"/>
  </r>
  <r>
    <x v="14"/>
    <x v="8"/>
    <n v="49"/>
    <x v="0"/>
    <n v="9675"/>
  </r>
  <r>
    <x v="14"/>
    <x v="8"/>
    <n v="49"/>
    <x v="1"/>
    <n v="3385"/>
  </r>
  <r>
    <x v="14"/>
    <x v="8"/>
    <n v="49"/>
    <x v="2"/>
    <n v="188"/>
  </r>
  <r>
    <x v="14"/>
    <x v="8"/>
    <n v="49"/>
    <x v="3"/>
    <n v="26"/>
  </r>
  <r>
    <x v="14"/>
    <x v="8"/>
    <n v="49"/>
    <x v="6"/>
    <n v="4639"/>
  </r>
  <r>
    <x v="14"/>
    <x v="8"/>
    <n v="49"/>
    <x v="7"/>
    <n v="1554"/>
  </r>
  <r>
    <x v="14"/>
    <x v="8"/>
    <n v="49"/>
    <x v="8"/>
    <n v="40"/>
  </r>
  <r>
    <x v="14"/>
    <x v="8"/>
    <n v="49"/>
    <x v="9"/>
    <n v="14"/>
  </r>
  <r>
    <x v="14"/>
    <x v="9"/>
    <n v="49"/>
    <x v="0"/>
    <n v="9309"/>
  </r>
  <r>
    <x v="14"/>
    <x v="9"/>
    <n v="49"/>
    <x v="1"/>
    <n v="3100"/>
  </r>
  <r>
    <x v="14"/>
    <x v="9"/>
    <n v="49"/>
    <x v="2"/>
    <n v="187"/>
  </r>
  <r>
    <x v="14"/>
    <x v="9"/>
    <n v="49"/>
    <x v="3"/>
    <n v="29"/>
  </r>
  <r>
    <x v="14"/>
    <x v="9"/>
    <n v="49"/>
    <x v="6"/>
    <n v="4496"/>
  </r>
  <r>
    <x v="14"/>
    <x v="9"/>
    <n v="49"/>
    <x v="7"/>
    <n v="1454"/>
  </r>
  <r>
    <x v="14"/>
    <x v="9"/>
    <n v="49"/>
    <x v="8"/>
    <n v="43"/>
  </r>
  <r>
    <x v="14"/>
    <x v="9"/>
    <n v="49"/>
    <x v="9"/>
    <n v="16"/>
  </r>
  <r>
    <x v="14"/>
    <x v="9"/>
    <n v="49"/>
    <x v="10"/>
    <n v="1"/>
  </r>
  <r>
    <x v="14"/>
    <x v="10"/>
    <n v="49"/>
    <x v="0"/>
    <n v="8841"/>
  </r>
  <r>
    <x v="14"/>
    <x v="10"/>
    <n v="49"/>
    <x v="1"/>
    <n v="2663"/>
  </r>
  <r>
    <x v="14"/>
    <x v="10"/>
    <n v="49"/>
    <x v="2"/>
    <n v="201"/>
  </r>
  <r>
    <x v="14"/>
    <x v="10"/>
    <n v="49"/>
    <x v="3"/>
    <n v="33"/>
  </r>
  <r>
    <x v="14"/>
    <x v="10"/>
    <n v="49"/>
    <x v="6"/>
    <n v="4299"/>
  </r>
  <r>
    <x v="14"/>
    <x v="10"/>
    <n v="49"/>
    <x v="7"/>
    <n v="1267"/>
  </r>
  <r>
    <x v="14"/>
    <x v="10"/>
    <n v="49"/>
    <x v="8"/>
    <n v="48"/>
  </r>
  <r>
    <x v="14"/>
    <x v="10"/>
    <n v="49"/>
    <x v="9"/>
    <n v="19"/>
  </r>
  <r>
    <x v="14"/>
    <x v="10"/>
    <n v="49"/>
    <x v="10"/>
    <n v="1"/>
  </r>
  <r>
    <x v="14"/>
    <x v="11"/>
    <n v="49"/>
    <x v="0"/>
    <n v="9042"/>
  </r>
  <r>
    <x v="14"/>
    <x v="11"/>
    <n v="49"/>
    <x v="1"/>
    <n v="2386"/>
  </r>
  <r>
    <x v="14"/>
    <x v="11"/>
    <n v="49"/>
    <x v="2"/>
    <n v="179"/>
  </r>
  <r>
    <x v="14"/>
    <x v="11"/>
    <n v="49"/>
    <x v="3"/>
    <n v="28"/>
  </r>
  <r>
    <x v="14"/>
    <x v="11"/>
    <n v="49"/>
    <x v="6"/>
    <n v="4878"/>
  </r>
  <r>
    <x v="14"/>
    <x v="11"/>
    <n v="49"/>
    <x v="7"/>
    <n v="858"/>
  </r>
  <r>
    <x v="14"/>
    <x v="11"/>
    <n v="49"/>
    <x v="8"/>
    <n v="46"/>
  </r>
  <r>
    <x v="14"/>
    <x v="11"/>
    <n v="49"/>
    <x v="9"/>
    <n v="14"/>
  </r>
  <r>
    <x v="14"/>
    <x v="11"/>
    <n v="49"/>
    <x v="10"/>
    <n v="1"/>
  </r>
  <r>
    <x v="14"/>
    <x v="12"/>
    <n v="49"/>
    <x v="0"/>
    <n v="8200"/>
  </r>
  <r>
    <x v="14"/>
    <x v="12"/>
    <n v="49"/>
    <x v="1"/>
    <n v="2134"/>
  </r>
  <r>
    <x v="14"/>
    <x v="12"/>
    <n v="49"/>
    <x v="2"/>
    <n v="148"/>
  </r>
  <r>
    <x v="14"/>
    <x v="12"/>
    <n v="49"/>
    <x v="3"/>
    <n v="18"/>
  </r>
  <r>
    <x v="14"/>
    <x v="12"/>
    <n v="49"/>
    <x v="6"/>
    <n v="4677"/>
  </r>
  <r>
    <x v="14"/>
    <x v="12"/>
    <n v="49"/>
    <x v="7"/>
    <n v="767"/>
  </r>
  <r>
    <x v="14"/>
    <x v="12"/>
    <n v="49"/>
    <x v="8"/>
    <n v="34"/>
  </r>
  <r>
    <x v="14"/>
    <x v="12"/>
    <n v="49"/>
    <x v="9"/>
    <n v="13"/>
  </r>
  <r>
    <x v="14"/>
    <x v="12"/>
    <n v="49"/>
    <x v="10"/>
    <n v="2"/>
  </r>
  <r>
    <x v="15"/>
    <x v="0"/>
    <n v="49"/>
    <x v="0"/>
    <n v="30955905.370000001"/>
  </r>
  <r>
    <x v="15"/>
    <x v="0"/>
    <n v="49"/>
    <x v="1"/>
    <n v="2576328.0299999998"/>
  </r>
  <r>
    <x v="15"/>
    <x v="0"/>
    <n v="49"/>
    <x v="2"/>
    <n v="7431596.1399999997"/>
  </r>
  <r>
    <x v="15"/>
    <x v="0"/>
    <n v="49"/>
    <x v="3"/>
    <n v="12767529.970000001"/>
  </r>
  <r>
    <x v="15"/>
    <x v="0"/>
    <n v="49"/>
    <x v="4"/>
    <n v="15252895.32"/>
  </r>
  <r>
    <x v="15"/>
    <x v="0"/>
    <n v="49"/>
    <x v="5"/>
    <n v="8898.5300000000007"/>
  </r>
  <r>
    <x v="15"/>
    <x v="0"/>
    <n v="49"/>
    <x v="6"/>
    <n v="24536141.59"/>
  </r>
  <r>
    <x v="15"/>
    <x v="0"/>
    <n v="49"/>
    <x v="7"/>
    <n v="3493716.82"/>
  </r>
  <r>
    <x v="15"/>
    <x v="0"/>
    <n v="49"/>
    <x v="8"/>
    <n v="3663163.08"/>
  </r>
  <r>
    <x v="15"/>
    <x v="0"/>
    <n v="49"/>
    <x v="9"/>
    <n v="4907926.0199999996"/>
  </r>
  <r>
    <x v="15"/>
    <x v="0"/>
    <n v="49"/>
    <x v="10"/>
    <n v="2636702.39"/>
  </r>
  <r>
    <x v="15"/>
    <x v="0"/>
    <n v="49"/>
    <x v="11"/>
    <n v="486044.57"/>
  </r>
  <r>
    <x v="15"/>
    <x v="1"/>
    <n v="49"/>
    <x v="0"/>
    <n v="25608881.640000001"/>
  </r>
  <r>
    <x v="15"/>
    <x v="1"/>
    <n v="49"/>
    <x v="1"/>
    <n v="2146607.7000000002"/>
  </r>
  <r>
    <x v="15"/>
    <x v="1"/>
    <n v="49"/>
    <x v="2"/>
    <n v="6556674.79"/>
  </r>
  <r>
    <x v="15"/>
    <x v="1"/>
    <n v="49"/>
    <x v="3"/>
    <n v="11641174.460000001"/>
  </r>
  <r>
    <x v="15"/>
    <x v="1"/>
    <n v="49"/>
    <x v="4"/>
    <n v="14598452.75"/>
  </r>
  <r>
    <x v="15"/>
    <x v="1"/>
    <n v="49"/>
    <x v="5"/>
    <n v="16048.79"/>
  </r>
  <r>
    <x v="15"/>
    <x v="1"/>
    <n v="49"/>
    <x v="6"/>
    <n v="16363974.01"/>
  </r>
  <r>
    <x v="15"/>
    <x v="1"/>
    <n v="49"/>
    <x v="7"/>
    <n v="1573700.52"/>
  </r>
  <r>
    <x v="15"/>
    <x v="1"/>
    <n v="49"/>
    <x v="8"/>
    <n v="2244718.67"/>
  </r>
  <r>
    <x v="15"/>
    <x v="1"/>
    <n v="49"/>
    <x v="9"/>
    <n v="3551606.29"/>
  </r>
  <r>
    <x v="15"/>
    <x v="1"/>
    <n v="49"/>
    <x v="10"/>
    <n v="2236176.0099999998"/>
  </r>
  <r>
    <x v="15"/>
    <x v="1"/>
    <n v="49"/>
    <x v="11"/>
    <n v="628130.79"/>
  </r>
  <r>
    <x v="15"/>
    <x v="2"/>
    <n v="49"/>
    <x v="0"/>
    <n v="24214210.129999999"/>
  </r>
  <r>
    <x v="15"/>
    <x v="2"/>
    <n v="49"/>
    <x v="1"/>
    <n v="1973846.67"/>
  </r>
  <r>
    <x v="15"/>
    <x v="2"/>
    <n v="49"/>
    <x v="2"/>
    <n v="5872706.4800000004"/>
  </r>
  <r>
    <x v="15"/>
    <x v="2"/>
    <n v="49"/>
    <x v="3"/>
    <n v="10810663.779999999"/>
  </r>
  <r>
    <x v="15"/>
    <x v="2"/>
    <n v="49"/>
    <x v="4"/>
    <n v="12564331.07"/>
  </r>
  <r>
    <x v="15"/>
    <x v="2"/>
    <n v="49"/>
    <x v="5"/>
    <n v="14891.38"/>
  </r>
  <r>
    <x v="15"/>
    <x v="2"/>
    <n v="49"/>
    <x v="6"/>
    <n v="11393203.48"/>
  </r>
  <r>
    <x v="15"/>
    <x v="2"/>
    <n v="49"/>
    <x v="7"/>
    <n v="967014.45"/>
  </r>
  <r>
    <x v="15"/>
    <x v="2"/>
    <n v="49"/>
    <x v="8"/>
    <n v="1325300.6000000001"/>
  </r>
  <r>
    <x v="15"/>
    <x v="2"/>
    <n v="49"/>
    <x v="9"/>
    <n v="2446532.9300000002"/>
  </r>
  <r>
    <x v="15"/>
    <x v="2"/>
    <n v="49"/>
    <x v="10"/>
    <n v="1531388.25"/>
  </r>
  <r>
    <x v="15"/>
    <x v="2"/>
    <n v="49"/>
    <x v="11"/>
    <n v="273955.11"/>
  </r>
  <r>
    <x v="15"/>
    <x v="3"/>
    <n v="49"/>
    <x v="0"/>
    <n v="28050500.579999998"/>
  </r>
  <r>
    <x v="15"/>
    <x v="3"/>
    <n v="49"/>
    <x v="1"/>
    <n v="2095655.5"/>
  </r>
  <r>
    <x v="15"/>
    <x v="3"/>
    <n v="49"/>
    <x v="2"/>
    <n v="6449980.5700000003"/>
  </r>
  <r>
    <x v="15"/>
    <x v="3"/>
    <n v="49"/>
    <x v="3"/>
    <n v="11347866.26"/>
  </r>
  <r>
    <x v="15"/>
    <x v="3"/>
    <n v="49"/>
    <x v="4"/>
    <n v="14148290.74"/>
  </r>
  <r>
    <x v="15"/>
    <x v="3"/>
    <n v="49"/>
    <x v="5"/>
    <n v="16.45"/>
  </r>
  <r>
    <x v="15"/>
    <x v="3"/>
    <n v="49"/>
    <x v="6"/>
    <n v="8401746.6799999997"/>
  </r>
  <r>
    <x v="15"/>
    <x v="3"/>
    <n v="49"/>
    <x v="7"/>
    <n v="575531.75"/>
  </r>
  <r>
    <x v="15"/>
    <x v="3"/>
    <n v="49"/>
    <x v="8"/>
    <n v="857289.55"/>
  </r>
  <r>
    <x v="15"/>
    <x v="3"/>
    <n v="49"/>
    <x v="9"/>
    <n v="1789006.25"/>
  </r>
  <r>
    <x v="15"/>
    <x v="3"/>
    <n v="49"/>
    <x v="10"/>
    <n v="1366617.99"/>
  </r>
  <r>
    <x v="15"/>
    <x v="3"/>
    <n v="49"/>
    <x v="11"/>
    <n v="302159.01"/>
  </r>
  <r>
    <x v="15"/>
    <x v="4"/>
    <n v="49"/>
    <x v="0"/>
    <n v="35332062.869999997"/>
  </r>
  <r>
    <x v="15"/>
    <x v="4"/>
    <n v="49"/>
    <x v="1"/>
    <n v="2344416.08"/>
  </r>
  <r>
    <x v="15"/>
    <x v="4"/>
    <n v="49"/>
    <x v="2"/>
    <n v="7156248.5700000003"/>
  </r>
  <r>
    <x v="15"/>
    <x v="4"/>
    <n v="49"/>
    <x v="3"/>
    <n v="12030757.539999999"/>
  </r>
  <r>
    <x v="15"/>
    <x v="4"/>
    <n v="49"/>
    <x v="4"/>
    <n v="13826718.949999999"/>
  </r>
  <r>
    <x v="15"/>
    <x v="4"/>
    <n v="49"/>
    <x v="5"/>
    <n v="16470.43"/>
  </r>
  <r>
    <x v="15"/>
    <x v="4"/>
    <n v="49"/>
    <x v="6"/>
    <n v="5978196.9699999997"/>
  </r>
  <r>
    <x v="15"/>
    <x v="4"/>
    <n v="49"/>
    <x v="7"/>
    <n v="373305.35"/>
  </r>
  <r>
    <x v="15"/>
    <x v="4"/>
    <n v="49"/>
    <x v="8"/>
    <n v="648862.73"/>
  </r>
  <r>
    <x v="15"/>
    <x v="4"/>
    <n v="49"/>
    <x v="9"/>
    <n v="1441077.66"/>
  </r>
  <r>
    <x v="15"/>
    <x v="4"/>
    <n v="49"/>
    <x v="10"/>
    <n v="1516663.9"/>
  </r>
  <r>
    <x v="15"/>
    <x v="4"/>
    <n v="49"/>
    <x v="11"/>
    <n v="198119.78"/>
  </r>
  <r>
    <x v="15"/>
    <x v="5"/>
    <n v="49"/>
    <x v="0"/>
    <n v="43437884.590000004"/>
  </r>
  <r>
    <x v="15"/>
    <x v="5"/>
    <n v="49"/>
    <x v="1"/>
    <n v="3020792.25"/>
  </r>
  <r>
    <x v="15"/>
    <x v="5"/>
    <n v="49"/>
    <x v="2"/>
    <n v="7897689.1100000003"/>
  </r>
  <r>
    <x v="15"/>
    <x v="5"/>
    <n v="49"/>
    <x v="3"/>
    <n v="12527809.9"/>
  </r>
  <r>
    <x v="15"/>
    <x v="5"/>
    <n v="49"/>
    <x v="4"/>
    <n v="14646131.130000001"/>
  </r>
  <r>
    <x v="15"/>
    <x v="5"/>
    <n v="49"/>
    <x v="5"/>
    <n v="83805.86"/>
  </r>
  <r>
    <x v="15"/>
    <x v="5"/>
    <n v="49"/>
    <x v="6"/>
    <n v="6514759.4900000002"/>
  </r>
  <r>
    <x v="15"/>
    <x v="5"/>
    <n v="49"/>
    <x v="7"/>
    <n v="399484.15999999997"/>
  </r>
  <r>
    <x v="15"/>
    <x v="5"/>
    <n v="49"/>
    <x v="8"/>
    <n v="685487.03"/>
  </r>
  <r>
    <x v="15"/>
    <x v="5"/>
    <n v="49"/>
    <x v="9"/>
    <n v="1324569.8500000001"/>
  </r>
  <r>
    <x v="15"/>
    <x v="5"/>
    <n v="49"/>
    <x v="10"/>
    <n v="844733.75"/>
  </r>
  <r>
    <x v="15"/>
    <x v="5"/>
    <n v="49"/>
    <x v="11"/>
    <n v="313117.99"/>
  </r>
  <r>
    <x v="15"/>
    <x v="6"/>
    <n v="49"/>
    <x v="0"/>
    <n v="36535956.539999999"/>
  </r>
  <r>
    <x v="15"/>
    <x v="6"/>
    <n v="49"/>
    <x v="1"/>
    <n v="2653929.88"/>
  </r>
  <r>
    <x v="15"/>
    <x v="6"/>
    <n v="49"/>
    <x v="2"/>
    <n v="7528842.9100000001"/>
  </r>
  <r>
    <x v="15"/>
    <x v="6"/>
    <n v="49"/>
    <x v="3"/>
    <n v="12330253.73"/>
  </r>
  <r>
    <x v="15"/>
    <x v="6"/>
    <n v="49"/>
    <x v="4"/>
    <n v="15663748.83"/>
  </r>
  <r>
    <x v="15"/>
    <x v="6"/>
    <n v="49"/>
    <x v="5"/>
    <n v="14045.61"/>
  </r>
  <r>
    <x v="15"/>
    <x v="6"/>
    <n v="49"/>
    <x v="6"/>
    <n v="7000644.3099999996"/>
  </r>
  <r>
    <x v="15"/>
    <x v="6"/>
    <n v="49"/>
    <x v="7"/>
    <n v="443889.47"/>
  </r>
  <r>
    <x v="15"/>
    <x v="6"/>
    <n v="49"/>
    <x v="8"/>
    <n v="697800.57"/>
  </r>
  <r>
    <x v="15"/>
    <x v="6"/>
    <n v="49"/>
    <x v="9"/>
    <n v="1569761.29"/>
  </r>
  <r>
    <x v="15"/>
    <x v="6"/>
    <n v="49"/>
    <x v="10"/>
    <n v="1203356.6399999999"/>
  </r>
  <r>
    <x v="15"/>
    <x v="6"/>
    <n v="49"/>
    <x v="11"/>
    <n v="277507.89"/>
  </r>
  <r>
    <x v="15"/>
    <x v="7"/>
    <n v="49"/>
    <x v="0"/>
    <n v="28964607.890000001"/>
  </r>
  <r>
    <x v="15"/>
    <x v="7"/>
    <n v="49"/>
    <x v="1"/>
    <n v="2248410.94"/>
  </r>
  <r>
    <x v="15"/>
    <x v="7"/>
    <n v="49"/>
    <x v="2"/>
    <n v="6451058.9500000002"/>
  </r>
  <r>
    <x v="15"/>
    <x v="7"/>
    <n v="49"/>
    <x v="3"/>
    <n v="11208640.119999999"/>
  </r>
  <r>
    <x v="15"/>
    <x v="7"/>
    <n v="49"/>
    <x v="4"/>
    <n v="14326614"/>
  </r>
  <r>
    <x v="15"/>
    <x v="7"/>
    <n v="49"/>
    <x v="5"/>
    <n v="24594.09"/>
  </r>
  <r>
    <x v="15"/>
    <x v="7"/>
    <n v="49"/>
    <x v="6"/>
    <n v="7896145.6100000003"/>
  </r>
  <r>
    <x v="15"/>
    <x v="7"/>
    <n v="49"/>
    <x v="7"/>
    <n v="565130.84"/>
  </r>
  <r>
    <x v="15"/>
    <x v="7"/>
    <n v="49"/>
    <x v="8"/>
    <n v="806551.03"/>
  </r>
  <r>
    <x v="15"/>
    <x v="7"/>
    <n v="49"/>
    <x v="9"/>
    <n v="1757928.39"/>
  </r>
  <r>
    <x v="15"/>
    <x v="7"/>
    <n v="49"/>
    <x v="10"/>
    <n v="1237119.3"/>
  </r>
  <r>
    <x v="15"/>
    <x v="7"/>
    <n v="49"/>
    <x v="11"/>
    <n v="255743.03"/>
  </r>
  <r>
    <x v="15"/>
    <x v="8"/>
    <n v="49"/>
    <x v="0"/>
    <n v="28844285.550000001"/>
  </r>
  <r>
    <x v="15"/>
    <x v="8"/>
    <n v="49"/>
    <x v="1"/>
    <n v="2269251.4300000002"/>
  </r>
  <r>
    <x v="15"/>
    <x v="8"/>
    <n v="49"/>
    <x v="2"/>
    <n v="6342638.6500000004"/>
  </r>
  <r>
    <x v="15"/>
    <x v="8"/>
    <n v="49"/>
    <x v="3"/>
    <n v="10567197.029999999"/>
  </r>
  <r>
    <x v="15"/>
    <x v="8"/>
    <n v="49"/>
    <x v="4"/>
    <n v="13951052.810000001"/>
  </r>
  <r>
    <x v="15"/>
    <x v="8"/>
    <n v="49"/>
    <x v="5"/>
    <n v="44161.46"/>
  </r>
  <r>
    <x v="15"/>
    <x v="8"/>
    <n v="49"/>
    <x v="6"/>
    <n v="14472877.5"/>
  </r>
  <r>
    <x v="15"/>
    <x v="8"/>
    <n v="49"/>
    <x v="7"/>
    <n v="927007.21"/>
  </r>
  <r>
    <x v="15"/>
    <x v="8"/>
    <n v="49"/>
    <x v="8"/>
    <n v="1814798.72"/>
  </r>
  <r>
    <x v="15"/>
    <x v="8"/>
    <n v="49"/>
    <x v="9"/>
    <n v="2735595.53"/>
  </r>
  <r>
    <x v="15"/>
    <x v="8"/>
    <n v="49"/>
    <x v="10"/>
    <n v="1965836.69"/>
  </r>
  <r>
    <x v="15"/>
    <x v="8"/>
    <n v="49"/>
    <x v="11"/>
    <n v="302800.62"/>
  </r>
  <r>
    <x v="15"/>
    <x v="9"/>
    <n v="49"/>
    <x v="0"/>
    <n v="35487362.270000003"/>
  </r>
  <r>
    <x v="15"/>
    <x v="9"/>
    <n v="49"/>
    <x v="1"/>
    <n v="2737026.97"/>
  </r>
  <r>
    <x v="15"/>
    <x v="9"/>
    <n v="49"/>
    <x v="2"/>
    <n v="7671335.7800000003"/>
  </r>
  <r>
    <x v="15"/>
    <x v="9"/>
    <n v="49"/>
    <x v="3"/>
    <n v="12431401.4"/>
  </r>
  <r>
    <x v="15"/>
    <x v="9"/>
    <n v="49"/>
    <x v="4"/>
    <n v="14233765.199999999"/>
  </r>
  <r>
    <x v="15"/>
    <x v="9"/>
    <n v="49"/>
    <x v="5"/>
    <n v="38284.400000000001"/>
  </r>
  <r>
    <x v="15"/>
    <x v="9"/>
    <n v="49"/>
    <x v="6"/>
    <n v="21135052.800000001"/>
  </r>
  <r>
    <x v="15"/>
    <x v="9"/>
    <n v="49"/>
    <x v="7"/>
    <n v="1486557.13"/>
  </r>
  <r>
    <x v="15"/>
    <x v="9"/>
    <n v="49"/>
    <x v="8"/>
    <n v="3097114.48"/>
  </r>
  <r>
    <x v="15"/>
    <x v="9"/>
    <n v="49"/>
    <x v="9"/>
    <n v="4142712.93"/>
  </r>
  <r>
    <x v="15"/>
    <x v="9"/>
    <n v="49"/>
    <x v="10"/>
    <n v="3192934.09"/>
  </r>
  <r>
    <x v="15"/>
    <x v="9"/>
    <n v="49"/>
    <x v="11"/>
    <n v="5430.87"/>
  </r>
  <r>
    <x v="15"/>
    <x v="10"/>
    <n v="49"/>
    <x v="0"/>
    <n v="40109691.350000001"/>
  </r>
  <r>
    <x v="15"/>
    <x v="10"/>
    <n v="49"/>
    <x v="1"/>
    <n v="3088910.87"/>
  </r>
  <r>
    <x v="15"/>
    <x v="10"/>
    <n v="49"/>
    <x v="2"/>
    <n v="8364727.5499999998"/>
  </r>
  <r>
    <x v="15"/>
    <x v="10"/>
    <n v="49"/>
    <x v="3"/>
    <n v="13672163.85"/>
  </r>
  <r>
    <x v="15"/>
    <x v="10"/>
    <n v="49"/>
    <x v="4"/>
    <n v="14617621.4"/>
  </r>
  <r>
    <x v="15"/>
    <x v="10"/>
    <n v="49"/>
    <x v="5"/>
    <n v="39165.589999999997"/>
  </r>
  <r>
    <x v="15"/>
    <x v="10"/>
    <n v="49"/>
    <x v="6"/>
    <n v="26094909.09"/>
  </r>
  <r>
    <x v="15"/>
    <x v="10"/>
    <n v="49"/>
    <x v="7"/>
    <n v="1961163.76"/>
  </r>
  <r>
    <x v="15"/>
    <x v="10"/>
    <n v="49"/>
    <x v="8"/>
    <n v="3727655.67"/>
  </r>
  <r>
    <x v="15"/>
    <x v="10"/>
    <n v="49"/>
    <x v="9"/>
    <n v="4618655.92"/>
  </r>
  <r>
    <x v="15"/>
    <x v="10"/>
    <n v="49"/>
    <x v="10"/>
    <n v="3251477.82"/>
  </r>
  <r>
    <x v="15"/>
    <x v="10"/>
    <n v="49"/>
    <x v="11"/>
    <n v="11717.01"/>
  </r>
  <r>
    <x v="15"/>
    <x v="11"/>
    <n v="49"/>
    <x v="0"/>
    <n v="35265330.689999998"/>
  </r>
  <r>
    <x v="15"/>
    <x v="11"/>
    <n v="49"/>
    <x v="1"/>
    <n v="2479572.21"/>
  </r>
  <r>
    <x v="15"/>
    <x v="11"/>
    <n v="49"/>
    <x v="2"/>
    <n v="7831699.0800000001"/>
  </r>
  <r>
    <x v="15"/>
    <x v="11"/>
    <n v="49"/>
    <x v="3"/>
    <n v="12927090.75"/>
  </r>
  <r>
    <x v="15"/>
    <x v="11"/>
    <n v="49"/>
    <x v="4"/>
    <n v="15238560.1"/>
  </r>
  <r>
    <x v="15"/>
    <x v="11"/>
    <n v="49"/>
    <x v="5"/>
    <n v="40089.47"/>
  </r>
  <r>
    <x v="15"/>
    <x v="11"/>
    <n v="49"/>
    <x v="6"/>
    <n v="25886538.399999999"/>
  </r>
  <r>
    <x v="15"/>
    <x v="11"/>
    <n v="49"/>
    <x v="7"/>
    <n v="1312359.46"/>
  </r>
  <r>
    <x v="15"/>
    <x v="11"/>
    <n v="49"/>
    <x v="8"/>
    <n v="3747473.3"/>
  </r>
  <r>
    <x v="15"/>
    <x v="11"/>
    <n v="49"/>
    <x v="9"/>
    <n v="4489685.99"/>
  </r>
  <r>
    <x v="15"/>
    <x v="11"/>
    <n v="49"/>
    <x v="10"/>
    <n v="2631929.46"/>
  </r>
  <r>
    <x v="15"/>
    <x v="11"/>
    <n v="49"/>
    <x v="11"/>
    <n v="29024.79"/>
  </r>
  <r>
    <x v="15"/>
    <x v="12"/>
    <n v="49"/>
    <x v="0"/>
    <n v="31722304.539999999"/>
  </r>
  <r>
    <x v="15"/>
    <x v="12"/>
    <n v="49"/>
    <x v="1"/>
    <n v="2232924.37"/>
  </r>
  <r>
    <x v="15"/>
    <x v="12"/>
    <n v="49"/>
    <x v="2"/>
    <n v="7211183.5999999996"/>
  </r>
  <r>
    <x v="15"/>
    <x v="12"/>
    <n v="49"/>
    <x v="3"/>
    <n v="11710033.289999999"/>
  </r>
  <r>
    <x v="15"/>
    <x v="12"/>
    <n v="49"/>
    <x v="4"/>
    <n v="12527458.449999999"/>
  </r>
  <r>
    <x v="15"/>
    <x v="12"/>
    <n v="49"/>
    <x v="5"/>
    <n v="36931.86"/>
  </r>
  <r>
    <x v="15"/>
    <x v="12"/>
    <n v="49"/>
    <x v="6"/>
    <n v="20420361.309999999"/>
  </r>
  <r>
    <x v="15"/>
    <x v="12"/>
    <n v="49"/>
    <x v="7"/>
    <n v="1109048.48"/>
  </r>
  <r>
    <x v="15"/>
    <x v="12"/>
    <n v="49"/>
    <x v="8"/>
    <n v="2882195.71"/>
  </r>
  <r>
    <x v="15"/>
    <x v="12"/>
    <n v="49"/>
    <x v="9"/>
    <n v="3703537.88"/>
  </r>
  <r>
    <x v="15"/>
    <x v="12"/>
    <n v="49"/>
    <x v="10"/>
    <n v="2559201.2000000002"/>
  </r>
  <r>
    <x v="15"/>
    <x v="12"/>
    <n v="49"/>
    <x v="11"/>
    <n v="42357.120000000003"/>
  </r>
  <r>
    <x v="16"/>
    <x v="13"/>
    <m/>
    <x v="12"/>
    <m/>
  </r>
  <r>
    <x v="9"/>
    <x v="14"/>
    <n v="49"/>
    <x v="0"/>
    <n v="46054789.100000001"/>
  </r>
  <r>
    <x v="9"/>
    <x v="14"/>
    <n v="49"/>
    <x v="1"/>
    <n v="2834116.53"/>
  </r>
  <r>
    <x v="9"/>
    <x v="14"/>
    <n v="49"/>
    <x v="2"/>
    <n v="9293257.5700000003"/>
  </r>
  <r>
    <x v="9"/>
    <x v="14"/>
    <n v="49"/>
    <x v="3"/>
    <n v="15505898.09"/>
  </r>
  <r>
    <x v="9"/>
    <x v="14"/>
    <n v="49"/>
    <x v="4"/>
    <n v="19983751.940000001"/>
  </r>
  <r>
    <x v="9"/>
    <x v="14"/>
    <n v="49"/>
    <x v="5"/>
    <n v="33990.04"/>
  </r>
  <r>
    <x v="9"/>
    <x v="14"/>
    <n v="49"/>
    <x v="6"/>
    <n v="26914356.510000002"/>
  </r>
  <r>
    <x v="9"/>
    <x v="14"/>
    <n v="49"/>
    <x v="7"/>
    <n v="1297533.43"/>
  </r>
  <r>
    <x v="9"/>
    <x v="14"/>
    <n v="49"/>
    <x v="8"/>
    <n v="3223618.3"/>
  </r>
  <r>
    <x v="9"/>
    <x v="14"/>
    <n v="49"/>
    <x v="9"/>
    <n v="4662597.63"/>
  </r>
  <r>
    <x v="9"/>
    <x v="14"/>
    <n v="49"/>
    <x v="10"/>
    <n v="4125935.65"/>
  </r>
  <r>
    <x v="9"/>
    <x v="14"/>
    <n v="49"/>
    <x v="11"/>
    <n v="8641.06"/>
  </r>
  <r>
    <x v="10"/>
    <x v="14"/>
    <n v="49"/>
    <x v="0"/>
    <n v="43803622.799999997"/>
  </r>
  <r>
    <x v="10"/>
    <x v="14"/>
    <n v="49"/>
    <x v="1"/>
    <n v="2370740.2200000002"/>
  </r>
  <r>
    <x v="10"/>
    <x v="14"/>
    <n v="49"/>
    <x v="2"/>
    <n v="8250893.4400000004"/>
  </r>
  <r>
    <x v="10"/>
    <x v="14"/>
    <n v="49"/>
    <x v="3"/>
    <n v="12928022.189999999"/>
  </r>
  <r>
    <x v="10"/>
    <x v="14"/>
    <n v="49"/>
    <x v="4"/>
    <n v="15659907.699999999"/>
  </r>
  <r>
    <x v="10"/>
    <x v="14"/>
    <n v="49"/>
    <x v="5"/>
    <n v="37068.199999999997"/>
  </r>
  <r>
    <x v="10"/>
    <x v="14"/>
    <n v="49"/>
    <x v="6"/>
    <n v="27018896.420000002"/>
  </r>
  <r>
    <x v="10"/>
    <x v="14"/>
    <n v="49"/>
    <x v="7"/>
    <n v="919696.49"/>
  </r>
  <r>
    <x v="10"/>
    <x v="14"/>
    <n v="49"/>
    <x v="8"/>
    <n v="3131551.44"/>
  </r>
  <r>
    <x v="10"/>
    <x v="14"/>
    <n v="49"/>
    <x v="9"/>
    <n v="4269375.71"/>
  </r>
  <r>
    <x v="10"/>
    <x v="14"/>
    <n v="49"/>
    <x v="10"/>
    <n v="3294334.76"/>
  </r>
  <r>
    <x v="10"/>
    <x v="14"/>
    <n v="49"/>
    <x v="11"/>
    <n v="60815.94"/>
  </r>
  <r>
    <x v="11"/>
    <x v="14"/>
    <n v="49"/>
    <x v="0"/>
    <n v="365693"/>
  </r>
  <r>
    <x v="11"/>
    <x v="14"/>
    <n v="49"/>
    <x v="1"/>
    <n v="28991"/>
  </r>
  <r>
    <x v="11"/>
    <x v="14"/>
    <n v="49"/>
    <x v="2"/>
    <n v="47224"/>
  </r>
  <r>
    <x v="11"/>
    <x v="14"/>
    <n v="49"/>
    <x v="3"/>
    <n v="7690"/>
  </r>
  <r>
    <x v="11"/>
    <x v="14"/>
    <n v="49"/>
    <x v="4"/>
    <n v="1222"/>
  </r>
  <r>
    <x v="11"/>
    <x v="14"/>
    <n v="49"/>
    <x v="5"/>
    <n v="3"/>
  </r>
  <r>
    <x v="11"/>
    <x v="14"/>
    <n v="49"/>
    <x v="6"/>
    <n v="196489"/>
  </r>
  <r>
    <x v="11"/>
    <x v="14"/>
    <n v="49"/>
    <x v="7"/>
    <n v="20744"/>
  </r>
  <r>
    <x v="11"/>
    <x v="14"/>
    <n v="49"/>
    <x v="8"/>
    <n v="15411"/>
  </r>
  <r>
    <x v="11"/>
    <x v="14"/>
    <n v="49"/>
    <x v="9"/>
    <n v="4284"/>
  </r>
  <r>
    <x v="11"/>
    <x v="14"/>
    <n v="49"/>
    <x v="10"/>
    <n v="649"/>
  </r>
  <r>
    <x v="11"/>
    <x v="14"/>
    <n v="49"/>
    <x v="11"/>
    <n v="33"/>
  </r>
  <r>
    <x v="16"/>
    <x v="13"/>
    <m/>
    <x v="12"/>
    <m/>
  </r>
  <r>
    <x v="9"/>
    <x v="15"/>
    <n v="49"/>
    <x v="0"/>
    <n v="45133090.229999997"/>
  </r>
  <r>
    <x v="9"/>
    <x v="15"/>
    <n v="49"/>
    <x v="1"/>
    <n v="2685953.45"/>
  </r>
  <r>
    <x v="9"/>
    <x v="15"/>
    <n v="49"/>
    <x v="2"/>
    <n v="8208391.1699999999"/>
  </r>
  <r>
    <x v="9"/>
    <x v="15"/>
    <n v="49"/>
    <x v="3"/>
    <n v="14747466.119999999"/>
  </r>
  <r>
    <x v="9"/>
    <x v="15"/>
    <n v="49"/>
    <x v="4"/>
    <n v="18310514.149999999"/>
  </r>
  <r>
    <x v="9"/>
    <x v="15"/>
    <n v="49"/>
    <x v="5"/>
    <n v="32371.9"/>
  </r>
  <r>
    <x v="9"/>
    <x v="15"/>
    <n v="49"/>
    <x v="6"/>
    <n v="23384632.41"/>
  </r>
  <r>
    <x v="9"/>
    <x v="15"/>
    <n v="49"/>
    <x v="7"/>
    <n v="979342.28"/>
  </r>
  <r>
    <x v="9"/>
    <x v="15"/>
    <n v="49"/>
    <x v="8"/>
    <n v="2523686.5"/>
  </r>
  <r>
    <x v="9"/>
    <x v="15"/>
    <n v="49"/>
    <x v="9"/>
    <n v="3869396.89"/>
  </r>
  <r>
    <x v="9"/>
    <x v="15"/>
    <n v="49"/>
    <x v="10"/>
    <n v="3845959.44"/>
  </r>
  <r>
    <x v="9"/>
    <x v="15"/>
    <n v="49"/>
    <x v="11"/>
    <n v="9594.7900000000009"/>
  </r>
  <r>
    <x v="10"/>
    <x v="15"/>
    <n v="49"/>
    <x v="0"/>
    <n v="42524491.799999997"/>
  </r>
  <r>
    <x v="10"/>
    <x v="15"/>
    <n v="49"/>
    <x v="1"/>
    <n v="2394500.09"/>
  </r>
  <r>
    <x v="10"/>
    <x v="15"/>
    <n v="49"/>
    <x v="2"/>
    <n v="8657235.0199999996"/>
  </r>
  <r>
    <x v="10"/>
    <x v="15"/>
    <n v="49"/>
    <x v="3"/>
    <n v="15396802.17"/>
  </r>
  <r>
    <x v="10"/>
    <x v="15"/>
    <n v="49"/>
    <x v="4"/>
    <n v="19286608.899999999"/>
  </r>
  <r>
    <x v="10"/>
    <x v="15"/>
    <n v="49"/>
    <x v="5"/>
    <n v="38824.22"/>
  </r>
  <r>
    <x v="10"/>
    <x v="15"/>
    <n v="49"/>
    <x v="6"/>
    <n v="24346388.050000001"/>
  </r>
  <r>
    <x v="10"/>
    <x v="15"/>
    <n v="49"/>
    <x v="7"/>
    <n v="1029701.93"/>
  </r>
  <r>
    <x v="10"/>
    <x v="15"/>
    <n v="49"/>
    <x v="8"/>
    <n v="3225247.06"/>
  </r>
  <r>
    <x v="10"/>
    <x v="15"/>
    <n v="49"/>
    <x v="9"/>
    <n v="4731681.5599999996"/>
  </r>
  <r>
    <x v="10"/>
    <x v="15"/>
    <n v="49"/>
    <x v="10"/>
    <n v="4926114.49"/>
  </r>
  <r>
    <x v="10"/>
    <x v="15"/>
    <n v="49"/>
    <x v="11"/>
    <n v="6866.95"/>
  </r>
  <r>
    <x v="11"/>
    <x v="15"/>
    <n v="49"/>
    <x v="0"/>
    <n v="362109"/>
  </r>
  <r>
    <x v="11"/>
    <x v="15"/>
    <n v="49"/>
    <x v="1"/>
    <n v="28895"/>
  </r>
  <r>
    <x v="11"/>
    <x v="15"/>
    <n v="49"/>
    <x v="2"/>
    <n v="49849"/>
  </r>
  <r>
    <x v="11"/>
    <x v="15"/>
    <n v="49"/>
    <x v="3"/>
    <n v="9140"/>
  </r>
  <r>
    <x v="11"/>
    <x v="15"/>
    <n v="49"/>
    <x v="4"/>
    <n v="1473"/>
  </r>
  <r>
    <x v="11"/>
    <x v="15"/>
    <n v="49"/>
    <x v="5"/>
    <n v="6"/>
  </r>
  <r>
    <x v="11"/>
    <x v="15"/>
    <n v="49"/>
    <x v="6"/>
    <n v="194099"/>
  </r>
  <r>
    <x v="11"/>
    <x v="15"/>
    <n v="49"/>
    <x v="7"/>
    <n v="22874"/>
  </r>
  <r>
    <x v="11"/>
    <x v="15"/>
    <n v="49"/>
    <x v="8"/>
    <n v="17293"/>
  </r>
  <r>
    <x v="11"/>
    <x v="15"/>
    <n v="49"/>
    <x v="9"/>
    <n v="5329"/>
  </r>
  <r>
    <x v="11"/>
    <x v="15"/>
    <n v="49"/>
    <x v="10"/>
    <n v="891"/>
  </r>
  <r>
    <x v="11"/>
    <x v="15"/>
    <n v="49"/>
    <x v="11"/>
    <n v="6"/>
  </r>
  <r>
    <x v="9"/>
    <x v="16"/>
    <n v="49"/>
    <x v="0"/>
    <n v="44170173.530000001"/>
  </r>
  <r>
    <x v="9"/>
    <x v="16"/>
    <n v="49"/>
    <x v="1"/>
    <n v="2702589.92"/>
  </r>
  <r>
    <x v="9"/>
    <x v="16"/>
    <n v="49"/>
    <x v="2"/>
    <n v="8286830.6299999999"/>
  </r>
  <r>
    <x v="9"/>
    <x v="16"/>
    <n v="49"/>
    <x v="3"/>
    <n v="15332969.779999999"/>
  </r>
  <r>
    <x v="9"/>
    <x v="16"/>
    <n v="49"/>
    <x v="4"/>
    <n v="23677033.870000001"/>
  </r>
  <r>
    <x v="9"/>
    <x v="16"/>
    <n v="49"/>
    <x v="5"/>
    <n v="32929.54"/>
  </r>
  <r>
    <x v="9"/>
    <x v="16"/>
    <n v="49"/>
    <x v="6"/>
    <n v="11644057.08"/>
  </r>
  <r>
    <x v="9"/>
    <x v="16"/>
    <n v="49"/>
    <x v="7"/>
    <n v="553840.9"/>
  </r>
  <r>
    <x v="9"/>
    <x v="16"/>
    <n v="49"/>
    <x v="8"/>
    <n v="1194096.1399999999"/>
  </r>
  <r>
    <x v="9"/>
    <x v="16"/>
    <n v="49"/>
    <x v="9"/>
    <n v="2694414.26"/>
  </r>
  <r>
    <x v="9"/>
    <x v="16"/>
    <n v="49"/>
    <x v="10"/>
    <n v="3359671.59"/>
  </r>
  <r>
    <x v="9"/>
    <x v="16"/>
    <n v="49"/>
    <x v="11"/>
    <n v="8990.49"/>
  </r>
  <r>
    <x v="10"/>
    <x v="16"/>
    <n v="49"/>
    <x v="0"/>
    <n v="42366344.369999997"/>
  </r>
  <r>
    <x v="10"/>
    <x v="16"/>
    <n v="49"/>
    <x v="1"/>
    <n v="2417072.1800000002"/>
  </r>
  <r>
    <x v="10"/>
    <x v="16"/>
    <n v="49"/>
    <x v="2"/>
    <n v="8066315.9500000002"/>
  </r>
  <r>
    <x v="10"/>
    <x v="16"/>
    <n v="49"/>
    <x v="3"/>
    <n v="14030778.52"/>
  </r>
  <r>
    <x v="10"/>
    <x v="16"/>
    <n v="49"/>
    <x v="4"/>
    <n v="16588872.210000001"/>
  </r>
  <r>
    <x v="10"/>
    <x v="16"/>
    <n v="49"/>
    <x v="5"/>
    <n v="18750.43"/>
  </r>
  <r>
    <x v="10"/>
    <x v="16"/>
    <n v="49"/>
    <x v="6"/>
    <n v="18987160.219999999"/>
  </r>
  <r>
    <x v="10"/>
    <x v="16"/>
    <n v="49"/>
    <x v="7"/>
    <n v="674670.46"/>
  </r>
  <r>
    <x v="10"/>
    <x v="16"/>
    <n v="49"/>
    <x v="8"/>
    <n v="2183351.14"/>
  </r>
  <r>
    <x v="10"/>
    <x v="16"/>
    <n v="49"/>
    <x v="9"/>
    <n v="3414896.16"/>
  </r>
  <r>
    <x v="10"/>
    <x v="16"/>
    <n v="49"/>
    <x v="10"/>
    <n v="3008563.31"/>
  </r>
  <r>
    <x v="10"/>
    <x v="16"/>
    <n v="49"/>
    <x v="11"/>
    <n v="11390.18"/>
  </r>
  <r>
    <x v="11"/>
    <x v="16"/>
    <n v="49"/>
    <x v="0"/>
    <n v="383729"/>
  </r>
  <r>
    <x v="11"/>
    <x v="16"/>
    <n v="49"/>
    <x v="1"/>
    <n v="30546"/>
  </r>
  <r>
    <x v="11"/>
    <x v="16"/>
    <n v="49"/>
    <x v="2"/>
    <n v="52037"/>
  </r>
  <r>
    <x v="11"/>
    <x v="16"/>
    <n v="49"/>
    <x v="3"/>
    <n v="9324"/>
  </r>
  <r>
    <x v="11"/>
    <x v="16"/>
    <n v="49"/>
    <x v="4"/>
    <n v="1478"/>
  </r>
  <r>
    <x v="11"/>
    <x v="16"/>
    <n v="49"/>
    <x v="5"/>
    <n v="1"/>
  </r>
  <r>
    <x v="11"/>
    <x v="16"/>
    <n v="49"/>
    <x v="6"/>
    <n v="202340"/>
  </r>
  <r>
    <x v="11"/>
    <x v="16"/>
    <n v="49"/>
    <x v="7"/>
    <n v="18940"/>
  </r>
  <r>
    <x v="11"/>
    <x v="16"/>
    <n v="49"/>
    <x v="8"/>
    <n v="17714"/>
  </r>
  <r>
    <x v="11"/>
    <x v="16"/>
    <n v="49"/>
    <x v="9"/>
    <n v="5155"/>
  </r>
  <r>
    <x v="11"/>
    <x v="16"/>
    <n v="49"/>
    <x v="10"/>
    <n v="754"/>
  </r>
  <r>
    <x v="11"/>
    <x v="16"/>
    <n v="49"/>
    <x v="11"/>
    <n v="49"/>
  </r>
  <r>
    <x v="9"/>
    <x v="17"/>
    <n v="49"/>
    <x v="0"/>
    <n v="73102241.129999995"/>
  </r>
  <r>
    <x v="9"/>
    <x v="17"/>
    <n v="49"/>
    <x v="1"/>
    <n v="3896457.52"/>
  </r>
  <r>
    <x v="9"/>
    <x v="17"/>
    <n v="49"/>
    <x v="2"/>
    <n v="11456691.17"/>
  </r>
  <r>
    <x v="9"/>
    <x v="17"/>
    <n v="49"/>
    <x v="3"/>
    <n v="18194701.399999999"/>
  </r>
  <r>
    <x v="9"/>
    <x v="17"/>
    <n v="49"/>
    <x v="4"/>
    <n v="22519364.93"/>
  </r>
  <r>
    <x v="9"/>
    <x v="17"/>
    <n v="49"/>
    <x v="5"/>
    <n v="32302.53"/>
  </r>
  <r>
    <x v="9"/>
    <x v="17"/>
    <n v="49"/>
    <x v="6"/>
    <n v="11039342.789999999"/>
  </r>
  <r>
    <x v="9"/>
    <x v="17"/>
    <n v="49"/>
    <x v="7"/>
    <n v="498709.01"/>
  </r>
  <r>
    <x v="9"/>
    <x v="17"/>
    <n v="49"/>
    <x v="8"/>
    <n v="1165446.1000000001"/>
  </r>
  <r>
    <x v="9"/>
    <x v="17"/>
    <n v="49"/>
    <x v="9"/>
    <n v="3205047.91"/>
  </r>
  <r>
    <x v="9"/>
    <x v="17"/>
    <n v="49"/>
    <x v="10"/>
    <n v="2666135.7999999998"/>
  </r>
  <r>
    <x v="9"/>
    <x v="17"/>
    <n v="49"/>
    <x v="11"/>
    <n v="14411.11"/>
  </r>
  <r>
    <x v="10"/>
    <x v="17"/>
    <n v="49"/>
    <x v="0"/>
    <n v="51410854.859999999"/>
  </r>
  <r>
    <x v="10"/>
    <x v="17"/>
    <n v="49"/>
    <x v="1"/>
    <n v="2567158.92"/>
  </r>
  <r>
    <x v="10"/>
    <x v="17"/>
    <n v="49"/>
    <x v="2"/>
    <n v="8996249.5199999996"/>
  </r>
  <r>
    <x v="10"/>
    <x v="17"/>
    <n v="49"/>
    <x v="3"/>
    <n v="15861654.640000001"/>
  </r>
  <r>
    <x v="10"/>
    <x v="17"/>
    <n v="49"/>
    <x v="4"/>
    <n v="19876624.280000001"/>
  </r>
  <r>
    <x v="10"/>
    <x v="17"/>
    <n v="49"/>
    <x v="5"/>
    <n v="56444.78"/>
  </r>
  <r>
    <x v="10"/>
    <x v="17"/>
    <n v="49"/>
    <x v="6"/>
    <n v="12706789.699999999"/>
  </r>
  <r>
    <x v="10"/>
    <x v="17"/>
    <n v="49"/>
    <x v="7"/>
    <n v="550538.9"/>
  </r>
  <r>
    <x v="10"/>
    <x v="17"/>
    <n v="49"/>
    <x v="8"/>
    <n v="1314597.08"/>
  </r>
  <r>
    <x v="10"/>
    <x v="17"/>
    <n v="49"/>
    <x v="9"/>
    <n v="2423654.29"/>
  </r>
  <r>
    <x v="10"/>
    <x v="17"/>
    <n v="49"/>
    <x v="10"/>
    <n v="2785843.95"/>
  </r>
  <r>
    <x v="10"/>
    <x v="17"/>
    <n v="49"/>
    <x v="11"/>
    <n v="9010.94"/>
  </r>
  <r>
    <x v="11"/>
    <x v="17"/>
    <n v="49"/>
    <x v="0"/>
    <n v="388960"/>
  </r>
  <r>
    <x v="11"/>
    <x v="17"/>
    <n v="49"/>
    <x v="1"/>
    <n v="30346"/>
  </r>
  <r>
    <x v="11"/>
    <x v="17"/>
    <n v="49"/>
    <x v="2"/>
    <n v="53593"/>
  </r>
  <r>
    <x v="11"/>
    <x v="17"/>
    <n v="49"/>
    <x v="3"/>
    <n v="9440"/>
  </r>
  <r>
    <x v="11"/>
    <x v="17"/>
    <n v="49"/>
    <x v="4"/>
    <n v="1452"/>
  </r>
  <r>
    <x v="11"/>
    <x v="17"/>
    <n v="49"/>
    <x v="5"/>
    <n v="6"/>
  </r>
  <r>
    <x v="11"/>
    <x v="17"/>
    <n v="49"/>
    <x v="6"/>
    <n v="203429"/>
  </r>
  <r>
    <x v="11"/>
    <x v="17"/>
    <n v="49"/>
    <x v="7"/>
    <n v="19243"/>
  </r>
  <r>
    <x v="11"/>
    <x v="17"/>
    <n v="49"/>
    <x v="8"/>
    <n v="18388"/>
  </r>
  <r>
    <x v="11"/>
    <x v="17"/>
    <n v="49"/>
    <x v="9"/>
    <n v="5360"/>
  </r>
  <r>
    <x v="11"/>
    <x v="17"/>
    <n v="49"/>
    <x v="10"/>
    <n v="859"/>
  </r>
  <r>
    <x v="11"/>
    <x v="17"/>
    <n v="49"/>
    <x v="11"/>
    <n v="32"/>
  </r>
  <r>
    <x v="9"/>
    <x v="18"/>
    <n v="49"/>
    <x v="0"/>
    <n v="77607497.329999998"/>
  </r>
  <r>
    <x v="9"/>
    <x v="18"/>
    <n v="49"/>
    <x v="1"/>
    <n v="4138158.99"/>
  </r>
  <r>
    <x v="9"/>
    <x v="18"/>
    <n v="49"/>
    <x v="2"/>
    <n v="12423744.49"/>
  </r>
  <r>
    <x v="9"/>
    <x v="18"/>
    <n v="49"/>
    <x v="3"/>
    <n v="22313534.690000001"/>
  </r>
  <r>
    <x v="9"/>
    <x v="18"/>
    <n v="49"/>
    <x v="4"/>
    <n v="23905833.93"/>
  </r>
  <r>
    <x v="9"/>
    <x v="18"/>
    <n v="49"/>
    <x v="5"/>
    <n v="31682.14"/>
  </r>
  <r>
    <x v="9"/>
    <x v="18"/>
    <n v="49"/>
    <x v="6"/>
    <n v="9241523.2699999996"/>
  </r>
  <r>
    <x v="9"/>
    <x v="18"/>
    <n v="49"/>
    <x v="7"/>
    <n v="403280.13"/>
  </r>
  <r>
    <x v="9"/>
    <x v="18"/>
    <n v="49"/>
    <x v="8"/>
    <n v="1099289.9099999999"/>
  </r>
  <r>
    <x v="9"/>
    <x v="18"/>
    <n v="49"/>
    <x v="9"/>
    <n v="2044997.13"/>
  </r>
  <r>
    <x v="9"/>
    <x v="18"/>
    <n v="49"/>
    <x v="10"/>
    <n v="2630181.17"/>
  </r>
  <r>
    <x v="9"/>
    <x v="18"/>
    <n v="49"/>
    <x v="11"/>
    <n v="13233.34"/>
  </r>
  <r>
    <x v="10"/>
    <x v="18"/>
    <n v="49"/>
    <x v="0"/>
    <n v="66060461.049999997"/>
  </r>
  <r>
    <x v="10"/>
    <x v="18"/>
    <n v="49"/>
    <x v="1"/>
    <n v="2754513.27"/>
  </r>
  <r>
    <x v="10"/>
    <x v="18"/>
    <n v="49"/>
    <x v="2"/>
    <n v="10772483.57"/>
  </r>
  <r>
    <x v="10"/>
    <x v="18"/>
    <n v="49"/>
    <x v="3"/>
    <n v="17328760.989999998"/>
  </r>
  <r>
    <x v="10"/>
    <x v="18"/>
    <n v="49"/>
    <x v="4"/>
    <n v="19371653.579999998"/>
  </r>
  <r>
    <x v="10"/>
    <x v="18"/>
    <n v="49"/>
    <x v="5"/>
    <n v="27537.72"/>
  </r>
  <r>
    <x v="10"/>
    <x v="18"/>
    <n v="49"/>
    <x v="6"/>
    <n v="10181670.630000001"/>
  </r>
  <r>
    <x v="10"/>
    <x v="18"/>
    <n v="49"/>
    <x v="7"/>
    <n v="396151.71"/>
  </r>
  <r>
    <x v="10"/>
    <x v="18"/>
    <n v="49"/>
    <x v="8"/>
    <n v="1121860.6100000001"/>
  </r>
  <r>
    <x v="10"/>
    <x v="18"/>
    <n v="49"/>
    <x v="9"/>
    <n v="2131641.79"/>
  </r>
  <r>
    <x v="10"/>
    <x v="18"/>
    <n v="49"/>
    <x v="10"/>
    <n v="2669934.02"/>
  </r>
  <r>
    <x v="10"/>
    <x v="18"/>
    <n v="49"/>
    <x v="11"/>
    <n v="14516.57"/>
  </r>
  <r>
    <x v="11"/>
    <x v="18"/>
    <n v="49"/>
    <x v="0"/>
    <n v="380250"/>
  </r>
  <r>
    <x v="11"/>
    <x v="18"/>
    <n v="49"/>
    <x v="1"/>
    <n v="27851"/>
  </r>
  <r>
    <x v="11"/>
    <x v="18"/>
    <n v="49"/>
    <x v="2"/>
    <n v="52778"/>
  </r>
  <r>
    <x v="11"/>
    <x v="18"/>
    <n v="49"/>
    <x v="3"/>
    <n v="9338"/>
  </r>
  <r>
    <x v="11"/>
    <x v="18"/>
    <n v="49"/>
    <x v="4"/>
    <n v="1362"/>
  </r>
  <r>
    <x v="11"/>
    <x v="18"/>
    <n v="49"/>
    <x v="5"/>
    <n v="2"/>
  </r>
  <r>
    <x v="11"/>
    <x v="18"/>
    <n v="49"/>
    <x v="6"/>
    <n v="197356"/>
  </r>
  <r>
    <x v="11"/>
    <x v="18"/>
    <n v="49"/>
    <x v="7"/>
    <n v="17692"/>
  </r>
  <r>
    <x v="11"/>
    <x v="18"/>
    <n v="49"/>
    <x v="8"/>
    <n v="18100"/>
  </r>
  <r>
    <x v="11"/>
    <x v="18"/>
    <n v="49"/>
    <x v="9"/>
    <n v="5502"/>
  </r>
  <r>
    <x v="11"/>
    <x v="18"/>
    <n v="49"/>
    <x v="10"/>
    <n v="836"/>
  </r>
  <r>
    <x v="11"/>
    <x v="18"/>
    <n v="49"/>
    <x v="11"/>
    <n v="23"/>
  </r>
  <r>
    <x v="16"/>
    <x v="13"/>
    <m/>
    <x v="12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520">
  <r>
    <x v="0"/>
    <s v="NARRAGANSETT ELECTRIC"/>
    <x v="0"/>
    <x v="0"/>
    <s v="JANUARY"/>
    <x v="0"/>
    <s v="RESIDENTIAL"/>
    <n v="1"/>
    <s v="A16     - Elec A-16 Residential-Std Ofr"/>
    <s v="A16"/>
    <s v="ELEC A-16"/>
    <n v="200"/>
    <s v="RESIDENCE SERVICE - NO HEAT"/>
    <n v="347223"/>
    <n v="48710005.899999999"/>
    <n v="211166880"/>
    <x v="0"/>
  </r>
  <r>
    <x v="0"/>
    <s v="NARRAGANSETT ELECTRIC"/>
    <x v="0"/>
    <x v="0"/>
    <s v="JANUARY"/>
    <x v="1"/>
    <s v="INDUSTRIAL"/>
    <n v="1"/>
    <s v="A16     - Elec A-16 Residential-Std Ofr"/>
    <s v="A16"/>
    <s v="ELEC A-16"/>
    <n v="460"/>
    <s v="INDUSTRIAL GENERAL - 60 HERTZ"/>
    <n v="1"/>
    <n v="65.599999999999994"/>
    <n v="264"/>
    <x v="0"/>
  </r>
  <r>
    <x v="0"/>
    <s v="NARRAGANSETT ELECTRIC"/>
    <x v="0"/>
    <x v="0"/>
    <s v="JANUARY"/>
    <x v="2"/>
    <s v="COMMERCIAL"/>
    <n v="711"/>
    <s v="G3F-G   - Elec G-32 T&amp;D 200 kW Dem PK/OP"/>
    <s v="G32"/>
    <s v="ELEC G-32"/>
    <n v="4532"/>
    <s v="DELIVERY ONLY - COMMERCIAL"/>
    <n v="309"/>
    <n v="4448602.01"/>
    <n v="67487697"/>
    <x v="1"/>
  </r>
  <r>
    <x v="0"/>
    <s v="NARRAGANSETT ELECTRIC"/>
    <x v="0"/>
    <x v="0"/>
    <s v="JANUARY"/>
    <x v="1"/>
    <s v="INDUSTRIAL"/>
    <n v="700"/>
    <s v="G32     - Elec G-32 200 kW Dem PK/SH/OP-Std Ofr"/>
    <s v="G32"/>
    <s v="ELEC G-32"/>
    <n v="460"/>
    <s v="INDUSTRIAL GENERAL - 60 HERTZ"/>
    <n v="45"/>
    <n v="683615.87"/>
    <n v="3273296"/>
    <x v="1"/>
  </r>
  <r>
    <x v="0"/>
    <s v="NARRAGANSETT ELECTRIC"/>
    <x v="0"/>
    <x v="0"/>
    <s v="JANUARY"/>
    <x v="1"/>
    <s v="INDUSTRIAL"/>
    <n v="5"/>
    <s v="C06     - Elec C-06 Small C&amp;I-Std Ofr"/>
    <s v="C06"/>
    <s v="ELEC C-06"/>
    <n v="460"/>
    <s v="INDUSTRIAL GENERAL - 60 HERTZ"/>
    <n v="820"/>
    <n v="304586.81"/>
    <n v="1392235"/>
    <x v="2"/>
  </r>
  <r>
    <x v="0"/>
    <s v="NARRAGANSETT ELECTRIC"/>
    <x v="0"/>
    <x v="0"/>
    <s v="JANUARY"/>
    <x v="3"/>
    <s v="STRT-AND-HWY-LT"/>
    <n v="951"/>
    <s v="C08     - Elec C-06 T&amp;D Sm C&amp;I Unmetered"/>
    <s v="C08"/>
    <s v="ELEC C-06 UNMETERED"/>
    <n v="4562"/>
    <s v="DELIVERY ONLY - STREET LIGHT"/>
    <n v="216"/>
    <n v="9073.4"/>
    <n v="67567"/>
    <x v="2"/>
  </r>
  <r>
    <x v="0"/>
    <s v="NARRAGANSETT ELECTRIC"/>
    <x v="0"/>
    <x v="0"/>
    <s v="JANUARY"/>
    <x v="2"/>
    <s v="COMMERCIAL"/>
    <n v="629"/>
    <s v="S14     - Lighting S-14 Co Lighting-Std Ofr Variable"/>
    <s v="S14"/>
    <s v="LIGHTING S-14"/>
    <n v="300"/>
    <s v="COMMERCIAL-NO BUILDING HEAT"/>
    <n v="9"/>
    <n v="481.26"/>
    <n v="1646"/>
    <x v="3"/>
  </r>
  <r>
    <x v="0"/>
    <s v="NARRAGANSETT ELECTRIC"/>
    <x v="0"/>
    <x v="0"/>
    <s v="JANUARY"/>
    <x v="3"/>
    <s v="STRT-AND-HWY-LT"/>
    <n v="629"/>
    <s v="S14     - Lighting S-14 Co Lighting-Std Ofr Variable"/>
    <s v="S14"/>
    <s v="LIGHTING S-14"/>
    <n v="700"/>
    <s v="PUBLIC STREET &amp; HIWAY LIGHTING"/>
    <n v="152"/>
    <n v="92561.95"/>
    <n v="234110"/>
    <x v="3"/>
  </r>
  <r>
    <x v="0"/>
    <s v="NARRAGANSETT ELECTRIC"/>
    <x v="0"/>
    <x v="0"/>
    <s v="JANUARY"/>
    <x v="3"/>
    <s v="STRT-AND-HWY-LT"/>
    <n v="617"/>
    <s v="S14     - Lighting S-14 T&amp;D Co Owned St Lighting"/>
    <s v="S14"/>
    <s v="LIGHTING S-14"/>
    <n v="4562"/>
    <s v="DELIVERY ONLY - STREET LIGHT"/>
    <n v="123"/>
    <n v="574383.77"/>
    <n v="2138337"/>
    <x v="3"/>
  </r>
  <r>
    <x v="0"/>
    <s v="NARRAGANSETT ELECTRIC"/>
    <x v="0"/>
    <x v="0"/>
    <s v="JANUARY"/>
    <x v="4"/>
    <s v="STEAM-HEAT"/>
    <n v="903"/>
    <s v="A16     - Elec A-16 T&amp;D Residential"/>
    <s v="A16"/>
    <s v="ELEC A-16"/>
    <n v="4513"/>
    <s v="DELIVERY ONLY - RESIDENT HEAT"/>
    <n v="1790"/>
    <n v="251110.16"/>
    <n v="2292411"/>
    <x v="0"/>
  </r>
  <r>
    <x v="0"/>
    <s v="NARRAGANSETT ELECTRIC"/>
    <x v="0"/>
    <x v="0"/>
    <s v="JANUARY"/>
    <x v="4"/>
    <s v="STEAM-HEAT"/>
    <n v="905"/>
    <s v="A60     - Elec A-60 T&amp;D Resi Low Income"/>
    <s v="A60"/>
    <s v="ELEC A-60"/>
    <n v="4513"/>
    <s v="DELIVERY ONLY - RESIDENT HEAT"/>
    <n v="140"/>
    <n v="5219.7299999999996"/>
    <n v="122701"/>
    <x v="4"/>
  </r>
  <r>
    <x v="0"/>
    <s v="NARRAGANSETT ELECTRIC"/>
    <x v="0"/>
    <x v="0"/>
    <s v="JANUARY"/>
    <x v="0"/>
    <s v="RESIDENTIAL"/>
    <n v="55"/>
    <s v="C06     - Elec C-06 Small C&amp;I-Std Ofr Variable"/>
    <s v="C06"/>
    <s v="ELEC C-06"/>
    <n v="200"/>
    <s v="RESIDENCE SERVICE - NO HEAT"/>
    <n v="1"/>
    <n v="54.27"/>
    <n v="125"/>
    <x v="2"/>
  </r>
  <r>
    <x v="0"/>
    <s v="NARRAGANSETT ELECTRIC"/>
    <x v="0"/>
    <x v="0"/>
    <s v="JANUARY"/>
    <x v="1"/>
    <s v="INDUSTRIAL"/>
    <n v="943"/>
    <s v="M1A     - Elec M-1 Opt A Station Pwr Delivery Svc"/>
    <s v="M1A"/>
    <s v="M-1 Opt A"/>
    <n v="4552"/>
    <s v="DELIVERY ONLY - INDUSTRIAL"/>
    <n v="2"/>
    <n v="17239.060000000001"/>
    <n v="0"/>
    <x v="3"/>
  </r>
  <r>
    <x v="0"/>
    <s v="NARRAGANSETT ELECTRIC"/>
    <x v="0"/>
    <x v="0"/>
    <s v="JANUARY"/>
    <x v="2"/>
    <s v="COMMERCIAL"/>
    <n v="700"/>
    <s v="G32     - Elec G-32 200 kW Dem PK/SH/OP-Std Ofr"/>
    <s v="G32"/>
    <s v="ELEC G-32"/>
    <n v="300"/>
    <s v="COMMERCIAL-NO BUILDING HEAT"/>
    <n v="88"/>
    <n v="1602042.72"/>
    <n v="7532327"/>
    <x v="1"/>
  </r>
  <r>
    <x v="0"/>
    <s v="NARRAGANSETT ELECTRIC"/>
    <x v="0"/>
    <x v="0"/>
    <s v="JANUARY"/>
    <x v="2"/>
    <s v="COMMERCIAL"/>
    <n v="705"/>
    <s v="G3F-G   - Elec G-32 200 kW Dem PK/OP-Std Ofr"/>
    <s v="G32"/>
    <s v="ELEC G-32"/>
    <n v="300"/>
    <s v="COMMERCIAL-NO BUILDING HEAT"/>
    <n v="106"/>
    <n v="2059697.04"/>
    <n v="9484924"/>
    <x v="1"/>
  </r>
  <r>
    <x v="0"/>
    <s v="NARRAGANSETT ELECTRIC"/>
    <x v="0"/>
    <x v="0"/>
    <s v="JANUARY"/>
    <x v="1"/>
    <s v="INDUSTRIAL"/>
    <n v="53"/>
    <s v="G02     - Elec G-02 Large C&amp;I-Std Ofr Fixed"/>
    <s v="G02"/>
    <s v="ELEC G-02"/>
    <n v="460"/>
    <s v="INDUSTRIAL GENERAL - 60 HERTZ"/>
    <n v="7"/>
    <n v="15250.18"/>
    <n v="65038"/>
    <x v="5"/>
  </r>
  <r>
    <x v="0"/>
    <s v="NARRAGANSETT ELECTRIC"/>
    <x v="0"/>
    <x v="0"/>
    <s v="JANUARY"/>
    <x v="2"/>
    <s v="COMMERCIAL"/>
    <n v="34"/>
    <s v="C08     - Elec C-06 Sm C&amp;I Unmetered-Std Ofr"/>
    <s v="C08"/>
    <s v="ELEC C-06 UNMETERED"/>
    <n v="300"/>
    <s v="COMMERCIAL-NO BUILDING HEAT"/>
    <n v="120"/>
    <n v="16446.77"/>
    <n v="71198"/>
    <x v="2"/>
  </r>
  <r>
    <x v="0"/>
    <s v="NARRAGANSETT ELECTRIC"/>
    <x v="0"/>
    <x v="0"/>
    <s v="JANUARY"/>
    <x v="0"/>
    <s v="RESIDENTIAL"/>
    <n v="905"/>
    <s v="A60     - Elec A-60 T&amp;D Resi Low Income"/>
    <s v="A60"/>
    <s v="ELEC A-60"/>
    <n v="4512"/>
    <s v="DELIVERY ONLY - RESIDENTIAL"/>
    <n v="5229"/>
    <n v="115633.74"/>
    <n v="2544944"/>
    <x v="4"/>
  </r>
  <r>
    <x v="0"/>
    <s v="NARRAGANSETT ELECTRIC"/>
    <x v="0"/>
    <x v="0"/>
    <s v="JANUARY"/>
    <x v="2"/>
    <s v="COMMERCIAL"/>
    <n v="117"/>
    <s v="B32     - Elec B-32 C&amp;I 200 kW Back Up Svc-Std Ofr"/>
    <s v="B32"/>
    <s v="ELEC B-32"/>
    <n v="300"/>
    <s v="COMMERCIAL-NO BUILDING HEAT"/>
    <n v="3"/>
    <n v="13139.89"/>
    <n v="36207"/>
    <x v="1"/>
  </r>
  <r>
    <x v="0"/>
    <s v="NARRAGANSETT ELECTRIC"/>
    <x v="0"/>
    <x v="0"/>
    <s v="JANUARY"/>
    <x v="2"/>
    <s v="COMMERCIAL"/>
    <n v="6"/>
    <s v="A60     - Elec A-60 Resi Low Income-Std Ofr"/>
    <s v="A60"/>
    <s v="ELEC A-60"/>
    <n v="300"/>
    <s v="COMMERCIAL-NO BUILDING HEAT"/>
    <n v="3"/>
    <n v="237.37"/>
    <n v="1413"/>
    <x v="4"/>
  </r>
  <r>
    <x v="0"/>
    <s v="NARRAGANSETT ELECTRIC"/>
    <x v="0"/>
    <x v="0"/>
    <s v="JANUARY"/>
    <x v="1"/>
    <s v="INDUSTRIAL"/>
    <n v="944"/>
    <s v="M1B     - Elec M-1 Opt B Station Pwr Delivery Svc"/>
    <s v="M1B"/>
    <s v="M-1 Opt B"/>
    <n v="4552"/>
    <s v="DELIVERY ONLY - INDUSTRIAL"/>
    <n v="1"/>
    <n v="8759.5"/>
    <n v="503420"/>
    <x v="3"/>
  </r>
  <r>
    <x v="0"/>
    <s v="NARRAGANSETT ELECTRIC"/>
    <x v="0"/>
    <x v="0"/>
    <s v="JANUARY"/>
    <x v="1"/>
    <s v="INDUSTRIAL"/>
    <n v="705"/>
    <s v="G3F-G   - Elec G-32 200 kW Dem PK/OP-Std Ofr"/>
    <s v="G32"/>
    <s v="ELEC G-32"/>
    <n v="460"/>
    <s v="INDUSTRIAL GENERAL - 60 HERTZ"/>
    <n v="40"/>
    <n v="631570.56999999995"/>
    <n v="2922648"/>
    <x v="1"/>
  </r>
  <r>
    <x v="0"/>
    <s v="NARRAGANSETT ELECTRIC"/>
    <x v="0"/>
    <x v="0"/>
    <s v="JANUARY"/>
    <x v="2"/>
    <s v="COMMERCIAL"/>
    <n v="605"/>
    <s v="S10     - Lighting S-10 Private Lightg-Std Ofr(Clsd)"/>
    <s v="S10"/>
    <s v="LIGHTING S-10"/>
    <n v="300"/>
    <s v="COMMERCIAL-NO BUILDING HEAT"/>
    <n v="15"/>
    <n v="1219.8699999999999"/>
    <n v="4453"/>
    <x v="3"/>
  </r>
  <r>
    <x v="0"/>
    <s v="NARRAGANSETT ELECTRIC"/>
    <x v="0"/>
    <x v="0"/>
    <s v="JANUARY"/>
    <x v="3"/>
    <s v="STRT-AND-HWY-LT"/>
    <n v="628"/>
    <s v="S10     - Lighting S-10 Private Lightg-Std Ofr Variable"/>
    <s v="S10"/>
    <s v="LIGHTING S-10"/>
    <n v="700"/>
    <s v="PUBLIC STREET &amp; HIWAY LIGHTING"/>
    <n v="236"/>
    <n v="26592.61"/>
    <n v="93647"/>
    <x v="3"/>
  </r>
  <r>
    <x v="0"/>
    <s v="NARRAGANSETT ELECTRIC"/>
    <x v="0"/>
    <x v="0"/>
    <s v="JANUARY"/>
    <x v="2"/>
    <s v="COMMERCIAL"/>
    <n v="122"/>
    <s v="B32     - Elec B-32 T&amp;D C&amp;I 200 kW Back Up Svc"/>
    <s v="B32"/>
    <s v="ELEC B-32"/>
    <n v="300"/>
    <s v="COMMERCIAL-NO BUILDING HEAT"/>
    <n v="1"/>
    <n v="35563.699999999997"/>
    <n v="303646"/>
    <x v="1"/>
  </r>
  <r>
    <x v="0"/>
    <s v="NARRAGANSETT ELECTRIC"/>
    <x v="0"/>
    <x v="0"/>
    <s v="JANUARY"/>
    <x v="2"/>
    <s v="COMMERCIAL"/>
    <n v="53"/>
    <s v="G02     - Elec G-02 Large C&amp;I-Std Ofr Fixed"/>
    <s v="G02"/>
    <s v="ELEC G-02"/>
    <n v="300"/>
    <s v="COMMERCIAL-NO BUILDING HEAT"/>
    <n v="161"/>
    <n v="431913.64"/>
    <n v="1998055"/>
    <x v="5"/>
  </r>
  <r>
    <x v="0"/>
    <s v="NARRAGANSETT ELECTRIC"/>
    <x v="0"/>
    <x v="0"/>
    <s v="JANUARY"/>
    <x v="2"/>
    <s v="COMMERCIAL"/>
    <n v="954"/>
    <s v="G02     - Elec G-02 T&amp;D Large C&amp;I"/>
    <s v="G02"/>
    <s v="ELEC G-02"/>
    <n v="4532"/>
    <s v="DELIVERY ONLY - COMMERCIAL"/>
    <n v="3381"/>
    <n v="4729510.8"/>
    <n v="58126449"/>
    <x v="5"/>
  </r>
  <r>
    <x v="0"/>
    <s v="NARRAGANSETT ELECTRIC"/>
    <x v="0"/>
    <x v="0"/>
    <s v="JANUARY"/>
    <x v="0"/>
    <s v="RESIDENTIAL"/>
    <n v="950"/>
    <s v="C06     - Elec C-06 T&amp;D Small C&amp;I"/>
    <s v="C06"/>
    <s v="ELEC C-06"/>
    <n v="4512"/>
    <s v="DELIVERY ONLY - RESIDENTIAL"/>
    <n v="81"/>
    <n v="9093.24"/>
    <n v="82505"/>
    <x v="2"/>
  </r>
  <r>
    <x v="0"/>
    <s v="NARRAGANSETT ELECTRIC"/>
    <x v="0"/>
    <x v="0"/>
    <s v="JANUARY"/>
    <x v="1"/>
    <s v="INDUSTRIAL"/>
    <n v="950"/>
    <s v="C06     - Elec C-06 T&amp;D Small C&amp;I"/>
    <s v="C06"/>
    <s v="ELEC C-06"/>
    <n v="4552"/>
    <s v="DELIVERY ONLY - INDUSTRIAL"/>
    <n v="122"/>
    <n v="31618.400000000001"/>
    <n v="311119"/>
    <x v="2"/>
  </r>
  <r>
    <x v="0"/>
    <s v="NARRAGANSETT ELECTRIC"/>
    <x v="0"/>
    <x v="0"/>
    <s v="JANUARY"/>
    <x v="0"/>
    <s v="RESIDENTIAL"/>
    <n v="34"/>
    <s v="C08     - Elec C-06 Sm C&amp;I Unmetered-Std Ofr"/>
    <s v="C08"/>
    <s v="ELEC C-06 UNMETERED"/>
    <n v="200"/>
    <s v="RESIDENCE SERVICE - NO HEAT"/>
    <n v="1"/>
    <n v="11.37"/>
    <n v="0"/>
    <x v="2"/>
  </r>
  <r>
    <x v="0"/>
    <s v="NARRAGANSETT ELECTRIC"/>
    <x v="0"/>
    <x v="0"/>
    <s v="JANUARY"/>
    <x v="3"/>
    <s v="STRT-AND-HWY-LT"/>
    <n v="610"/>
    <s v="S14     - Lighting S-14 Co Owned St Lighting-Std Ofr"/>
    <s v="S14"/>
    <s v="LIGHTING S-14"/>
    <n v="700"/>
    <s v="PUBLIC STREET &amp; HIWAY LIGHTING"/>
    <n v="8"/>
    <n v="3705.35"/>
    <n v="6938"/>
    <x v="3"/>
  </r>
  <r>
    <x v="0"/>
    <s v="NARRAGANSETT ELECTRIC"/>
    <x v="0"/>
    <x v="0"/>
    <s v="JANUARY"/>
    <x v="0"/>
    <s v="RESIDENTIAL"/>
    <n v="628"/>
    <s v="S10     - Lighting S-10 Private Lightg-Std Ofr Variable"/>
    <s v="S10"/>
    <s v="LIGHTING S-10"/>
    <n v="200"/>
    <s v="RESIDENCE SERVICE - NO HEAT"/>
    <n v="251"/>
    <n v="19849.68"/>
    <n v="46262"/>
    <x v="3"/>
  </r>
  <r>
    <x v="0"/>
    <s v="NARRAGANSETT ELECTRIC"/>
    <x v="0"/>
    <x v="0"/>
    <s v="JANUARY"/>
    <x v="4"/>
    <s v="STEAM-HEAT"/>
    <n v="628"/>
    <s v="S10     - Lighting S-10 Private Lightg-Std Ofr Variable"/>
    <s v="S10"/>
    <s v="LIGHTING S-10"/>
    <n v="207"/>
    <s v="RESIDENCE SERVICE - WITH HEAT"/>
    <n v="7"/>
    <n v="254.6"/>
    <n v="826"/>
    <x v="3"/>
  </r>
  <r>
    <x v="0"/>
    <s v="NARRAGANSETT ELECTRIC"/>
    <x v="0"/>
    <x v="0"/>
    <s v="JANUARY"/>
    <x v="1"/>
    <s v="INDUSTRIAL"/>
    <n v="628"/>
    <s v="S10     - Lighting S-10 Private Lightg-Std Ofr Variable"/>
    <s v="S10"/>
    <s v="LIGHTING S-10"/>
    <n v="460"/>
    <s v="INDUSTRIAL GENERAL - 60 HERTZ"/>
    <n v="58"/>
    <n v="13108.25"/>
    <n v="46043"/>
    <x v="3"/>
  </r>
  <r>
    <x v="0"/>
    <s v="NARRAGANSETT ELECTRIC"/>
    <x v="0"/>
    <x v="0"/>
    <s v="JANUARY"/>
    <x v="1"/>
    <s v="INDUSTRIAL"/>
    <n v="616"/>
    <s v="S10     - Lighting S-10 T&amp;D Private Lighting(Clsd)"/>
    <s v="S10"/>
    <s v="LIGHTING S-10"/>
    <n v="4552"/>
    <s v="DELIVERY ONLY - INDUSTRIAL"/>
    <n v="19"/>
    <n v="2867.54"/>
    <n v="18722"/>
    <x v="3"/>
  </r>
  <r>
    <x v="0"/>
    <s v="NARRAGANSETT ELECTRIC"/>
    <x v="0"/>
    <x v="0"/>
    <s v="JANUARY"/>
    <x v="3"/>
    <s v="STRT-AND-HWY-LT"/>
    <n v="631"/>
    <s v="S5V     - Lighting S-05 Cust Owned-Variable"/>
    <s v="S5A"/>
    <s v="N/A"/>
    <n v="700"/>
    <s v="PUBLIC STREET &amp; HIWAY LIGHTING"/>
    <n v="9"/>
    <n v="754.21"/>
    <n v="3244"/>
    <x v="3"/>
  </r>
  <r>
    <x v="0"/>
    <s v="NARRAGANSETT ELECTRIC"/>
    <x v="0"/>
    <x v="0"/>
    <s v="JANUARY"/>
    <x v="0"/>
    <s v="RESIDENTIAL"/>
    <n v="5"/>
    <s v="C06     - Elec C-06 Small C&amp;I-Std Ofr"/>
    <s v="C06"/>
    <s v="ELEC C-06"/>
    <n v="200"/>
    <s v="RESIDENCE SERVICE - NO HEAT"/>
    <n v="655"/>
    <n v="73795.34"/>
    <n v="312553"/>
    <x v="2"/>
  </r>
  <r>
    <x v="0"/>
    <s v="NARRAGANSETT ELECTRIC"/>
    <x v="0"/>
    <x v="0"/>
    <s v="JANUARY"/>
    <x v="2"/>
    <s v="COMMERCIAL"/>
    <n v="5"/>
    <s v="C06     - Elec C-06 Small C&amp;I-Std Ofr"/>
    <s v="C06"/>
    <s v="ELEC C-06"/>
    <n v="300"/>
    <s v="COMMERCIAL-NO BUILDING HEAT"/>
    <n v="39060"/>
    <n v="7578000.1900000004"/>
    <n v="40613284"/>
    <x v="2"/>
  </r>
  <r>
    <x v="0"/>
    <s v="NARRAGANSETT ELECTRIC"/>
    <x v="0"/>
    <x v="0"/>
    <s v="JANUARY"/>
    <x v="2"/>
    <s v="COMMERCIAL"/>
    <n v="55"/>
    <s v="C06     - Elec C-06 Small C&amp;I-Std Ofr Variable"/>
    <s v="C06"/>
    <s v="ELEC C-06"/>
    <n v="300"/>
    <s v="COMMERCIAL-NO BUILDING HEAT"/>
    <n v="40"/>
    <n v="-9914.86"/>
    <n v="255554"/>
    <x v="2"/>
  </r>
  <r>
    <x v="0"/>
    <s v="NARRAGANSETT ELECTRIC"/>
    <x v="0"/>
    <x v="0"/>
    <s v="JANUARY"/>
    <x v="1"/>
    <s v="INDUSTRIAL"/>
    <n v="710"/>
    <s v="G32     - Elec G-32 T&amp;D 200 kW Dem PK/SH/OP"/>
    <s v="G32"/>
    <s v="ELEC G-32"/>
    <n v="4552"/>
    <s v="DELIVERY ONLY - INDUSTRIAL"/>
    <n v="95"/>
    <n v="1796993.03"/>
    <n v="26368463"/>
    <x v="1"/>
  </r>
  <r>
    <x v="0"/>
    <s v="NARRAGANSETT ELECTRIC"/>
    <x v="0"/>
    <x v="0"/>
    <s v="JANUARY"/>
    <x v="1"/>
    <s v="INDUSTRIAL"/>
    <n v="711"/>
    <s v="G3F-G   - Elec G-32 T&amp;D 200 kW Dem PK/OP"/>
    <s v="G32"/>
    <s v="ELEC G-32"/>
    <n v="4552"/>
    <s v="DELIVERY ONLY - INDUSTRIAL"/>
    <n v="71"/>
    <n v="901933.17"/>
    <n v="13005975"/>
    <x v="1"/>
  </r>
  <r>
    <x v="0"/>
    <s v="NARRAGANSETT ELECTRIC"/>
    <x v="0"/>
    <x v="0"/>
    <s v="JANUARY"/>
    <x v="0"/>
    <s v="RESIDENTIAL"/>
    <n v="954"/>
    <s v="G02     - Elec G-02 T&amp;D Large C&amp;I"/>
    <s v="G02"/>
    <s v="ELEC G-02"/>
    <n v="4512"/>
    <s v="DELIVERY ONLY - RESIDENTIAL"/>
    <n v="1"/>
    <n v="1063.98"/>
    <n v="12215"/>
    <x v="5"/>
  </r>
  <r>
    <x v="0"/>
    <s v="NARRAGANSETT ELECTRIC"/>
    <x v="0"/>
    <x v="0"/>
    <s v="JANUARY"/>
    <x v="1"/>
    <s v="INDUSTRIAL"/>
    <n v="954"/>
    <s v="G02     - Elec G-02 T&amp;D Large C&amp;I"/>
    <s v="G02"/>
    <s v="ELEC G-02"/>
    <n v="4552"/>
    <s v="DELIVERY ONLY - INDUSTRIAL"/>
    <n v="164"/>
    <n v="297762.76"/>
    <n v="3279384"/>
    <x v="5"/>
  </r>
  <r>
    <x v="0"/>
    <s v="NARRAGANSETT ELECTRIC"/>
    <x v="0"/>
    <x v="0"/>
    <s v="JANUARY"/>
    <x v="2"/>
    <s v="COMMERCIAL"/>
    <n v="924"/>
    <s v="X01     - Elec X01 T&amp;D Elec Propulsion"/>
    <s v="X01"/>
    <s v="ELEC X01"/>
    <n v="4532"/>
    <s v="DELIVERY ONLY - COMMERCIAL"/>
    <n v="1"/>
    <n v="162485.38"/>
    <n v="1938082"/>
    <x v="1"/>
  </r>
  <r>
    <x v="0"/>
    <s v="NARRAGANSETT ELECTRIC"/>
    <x v="0"/>
    <x v="0"/>
    <s v="JANUARY"/>
    <x v="2"/>
    <s v="COMMERCIAL"/>
    <n v="617"/>
    <s v="S14     - Lighting S-14 T&amp;D Co Owned St Lighting"/>
    <s v="S14"/>
    <s v="LIGHTING S-14"/>
    <n v="4532"/>
    <s v="DELIVERY ONLY - COMMERCIAL"/>
    <n v="1"/>
    <n v="998.55"/>
    <n v="6449"/>
    <x v="3"/>
  </r>
  <r>
    <x v="0"/>
    <s v="NARRAGANSETT ELECTRIC"/>
    <x v="0"/>
    <x v="0"/>
    <s v="JANUARY"/>
    <x v="0"/>
    <s v="RESIDENTIAL"/>
    <n v="616"/>
    <s v="S10     - Lighting S-10 T&amp;D Private Lighting(Clsd)"/>
    <s v="S10"/>
    <s v="LIGHTING S-10"/>
    <n v="4512"/>
    <s v="DELIVERY ONLY - RESIDENTIAL"/>
    <n v="46"/>
    <n v="4489.7700000000004"/>
    <n v="23183"/>
    <x v="3"/>
  </r>
  <r>
    <x v="0"/>
    <s v="NARRAGANSETT ELECTRIC"/>
    <x v="0"/>
    <x v="0"/>
    <s v="JANUARY"/>
    <x v="3"/>
    <s v="STRT-AND-HWY-LT"/>
    <n v="616"/>
    <s v="S10     - Lighting S-10 T&amp;D Private Lighting(Clsd)"/>
    <s v="S10"/>
    <s v="LIGHTING S-10"/>
    <n v="4562"/>
    <s v="DELIVERY ONLY - STREET LIGHT"/>
    <n v="70"/>
    <n v="4429.38"/>
    <n v="31073"/>
    <x v="3"/>
  </r>
  <r>
    <x v="0"/>
    <s v="NARRAGANSETT ELECTRIC"/>
    <x v="0"/>
    <x v="0"/>
    <s v="JANUARY"/>
    <x v="3"/>
    <s v="STRT-AND-HWY-LT"/>
    <n v="626"/>
    <s v="S6A     - Lighting S-06 Decorative-Variable"/>
    <s v="S6A"/>
    <s v="N/A"/>
    <n v="700"/>
    <s v="PUBLIC STREET &amp; HIWAY LIGHTING"/>
    <n v="2"/>
    <n v="918.96"/>
    <n v="551"/>
    <x v="3"/>
  </r>
  <r>
    <x v="0"/>
    <s v="NARRAGANSETT ELECTRIC"/>
    <x v="0"/>
    <x v="0"/>
    <s v="JANUARY"/>
    <x v="1"/>
    <s v="INDUSTRIAL"/>
    <n v="55"/>
    <s v="C06     - Elec C-06 Small C&amp;I-Std Ofr Variable"/>
    <s v="C06"/>
    <s v="ELEC C-06"/>
    <n v="460"/>
    <s v="INDUSTRIAL GENERAL - 60 HERTZ"/>
    <n v="1"/>
    <n v="-237.36"/>
    <n v="-1120"/>
    <x v="2"/>
  </r>
  <r>
    <x v="0"/>
    <s v="NARRAGANSETT ELECTRIC"/>
    <x v="0"/>
    <x v="0"/>
    <s v="JANUARY"/>
    <x v="2"/>
    <s v="COMMERCIAL"/>
    <n v="950"/>
    <s v="C06     - Elec C-06 T&amp;D Small C&amp;I"/>
    <s v="C06"/>
    <s v="ELEC C-06"/>
    <n v="4532"/>
    <s v="DELIVERY ONLY - COMMERCIAL"/>
    <n v="9889"/>
    <n v="1482823.33"/>
    <n v="13857805"/>
    <x v="2"/>
  </r>
  <r>
    <x v="0"/>
    <s v="NARRAGANSETT ELECTRIC"/>
    <x v="0"/>
    <x v="0"/>
    <s v="JANUARY"/>
    <x v="3"/>
    <s v="STRT-AND-HWY-LT"/>
    <n v="34"/>
    <s v="C08     - Elec C-06 Sm C&amp;I Unmetered-Std Ofr"/>
    <s v="C08"/>
    <s v="ELEC C-06 UNMETERED"/>
    <n v="700"/>
    <s v="PUBLIC STREET &amp; HIWAY LIGHTING"/>
    <n v="152"/>
    <n v="21110.77"/>
    <n v="91743"/>
    <x v="2"/>
  </r>
  <r>
    <x v="0"/>
    <s v="NARRAGANSETT ELECTRIC"/>
    <x v="0"/>
    <x v="0"/>
    <s v="JANUARY"/>
    <x v="2"/>
    <s v="COMMERCIAL"/>
    <n v="951"/>
    <s v="C08     - Elec C-06 T&amp;D Sm C&amp;I Unmetered"/>
    <s v="C08"/>
    <s v="ELEC C-06 UNMETERED"/>
    <n v="4532"/>
    <s v="DELIVERY ONLY - COMMERCIAL"/>
    <n v="110"/>
    <n v="7758.89"/>
    <n v="61570"/>
    <x v="2"/>
  </r>
  <r>
    <x v="0"/>
    <s v="NARRAGANSETT ELECTRIC"/>
    <x v="0"/>
    <x v="0"/>
    <s v="JANUARY"/>
    <x v="3"/>
    <s v="STRT-AND-HWY-LT"/>
    <n v="619"/>
    <s v="S5T     - Lighting S-05 T&amp;D Cust Owned"/>
    <s v="S5A"/>
    <s v="N/A"/>
    <n v="4562"/>
    <s v="DELIVERY ONLY - STREET LIGHT"/>
    <n v="56"/>
    <n v="78190.83"/>
    <n v="806005"/>
    <x v="3"/>
  </r>
  <r>
    <x v="0"/>
    <s v="NARRAGANSETT ELECTRIC"/>
    <x v="0"/>
    <x v="0"/>
    <s v="JANUARY"/>
    <x v="0"/>
    <s v="RESIDENTIAL"/>
    <n v="6"/>
    <s v="A60     - Elec A-60 Resi Low Income-Std Ofr"/>
    <s v="A60"/>
    <s v="ELEC A-60"/>
    <n v="200"/>
    <s v="RESIDENCE SERVICE - NO HEAT"/>
    <n v="24802"/>
    <n v="2531798.2000000002"/>
    <n v="15249408"/>
    <x v="4"/>
  </r>
  <r>
    <x v="0"/>
    <s v="NARRAGANSETT ELECTRIC"/>
    <x v="0"/>
    <x v="0"/>
    <s v="JANUARY"/>
    <x v="4"/>
    <s v="STEAM-HEAT"/>
    <n v="6"/>
    <s v="A60     - Elec A-60 Resi Low Income-Std Ofr"/>
    <s v="A60"/>
    <s v="ELEC A-60"/>
    <n v="207"/>
    <s v="RESIDENCE SERVICE - WITH HEAT"/>
    <n v="932"/>
    <n v="183050.1"/>
    <n v="1113654"/>
    <x v="4"/>
  </r>
  <r>
    <x v="0"/>
    <s v="NARRAGANSETT ELECTRIC"/>
    <x v="0"/>
    <x v="0"/>
    <s v="JANUARY"/>
    <x v="0"/>
    <s v="RESIDENTIAL"/>
    <n v="903"/>
    <s v="A16     - Elec A-16 T&amp;D Residential"/>
    <s v="A16"/>
    <s v="ELEC A-16"/>
    <n v="4512"/>
    <s v="DELIVERY ONLY - RESIDENTIAL"/>
    <n v="40841"/>
    <n v="2788854.5"/>
    <n v="23953537"/>
    <x v="0"/>
  </r>
  <r>
    <x v="0"/>
    <s v="NARRAGANSETT ELECTRIC"/>
    <x v="0"/>
    <x v="0"/>
    <s v="JANUARY"/>
    <x v="2"/>
    <s v="COMMERCIAL"/>
    <n v="710"/>
    <s v="G32     - Elec G-32 T&amp;D 200 kW Dem PK/SH/OP"/>
    <s v="G32"/>
    <s v="ELEC G-32"/>
    <n v="4532"/>
    <s v="DELIVERY ONLY - COMMERCIAL"/>
    <n v="290"/>
    <n v="4133366.46"/>
    <n v="61604557"/>
    <x v="1"/>
  </r>
  <r>
    <x v="0"/>
    <s v="NARRAGANSETT ELECTRIC"/>
    <x v="0"/>
    <x v="0"/>
    <s v="JANUARY"/>
    <x v="1"/>
    <s v="INDUSTRIAL"/>
    <n v="13"/>
    <s v="G02     - Elec G-02 Large C&amp;I-Std Ofr"/>
    <s v="G02"/>
    <s v="ELEC G-02"/>
    <n v="460"/>
    <s v="INDUSTRIAL GENERAL - 60 HERTZ"/>
    <n v="334"/>
    <n v="925452.51"/>
    <n v="3996374"/>
    <x v="5"/>
  </r>
  <r>
    <x v="0"/>
    <s v="NARRAGANSETT ELECTRIC"/>
    <x v="0"/>
    <x v="0"/>
    <s v="JANUARY"/>
    <x v="2"/>
    <s v="COMMERCIAL"/>
    <n v="13"/>
    <s v="G02     - Elec G-02 Large C&amp;I-Std Ofr"/>
    <s v="G02"/>
    <s v="ELEC G-02"/>
    <n v="300"/>
    <s v="COMMERCIAL-NO BUILDING HEAT"/>
    <n v="4174"/>
    <n v="9027550.6699999999"/>
    <n v="40328775"/>
    <x v="5"/>
  </r>
  <r>
    <x v="0"/>
    <s v="NARRAGANSETT ELECTRIC"/>
    <x v="0"/>
    <x v="0"/>
    <s v="JANUARY"/>
    <x v="2"/>
    <s v="COMMERCIAL"/>
    <n v="54"/>
    <s v="C08     - Elec C-06 Sm C&amp;I Unmetered-Std Ofr Variable"/>
    <s v="C08"/>
    <s v="ELEC C-06 UNMETERED"/>
    <n v="300"/>
    <s v="COMMERCIAL-NO BUILDING HEAT"/>
    <n v="1"/>
    <n v="31.87"/>
    <n v="90"/>
    <x v="2"/>
  </r>
  <r>
    <x v="0"/>
    <s v="NARRAGANSETT ELECTRIC"/>
    <x v="0"/>
    <x v="0"/>
    <s v="JANUARY"/>
    <x v="2"/>
    <s v="COMMERCIAL"/>
    <n v="628"/>
    <s v="S10     - Lighting S-10 Private Lightg-Std Ofr Variable"/>
    <s v="S10"/>
    <s v="LIGHTING S-10"/>
    <n v="300"/>
    <s v="COMMERCIAL-NO BUILDING HEAT"/>
    <n v="1162"/>
    <n v="128887.94"/>
    <n v="440104"/>
    <x v="3"/>
  </r>
  <r>
    <x v="0"/>
    <s v="NARRAGANSETT ELECTRIC"/>
    <x v="0"/>
    <x v="0"/>
    <s v="JANUARY"/>
    <x v="3"/>
    <s v="STRT-AND-HWY-LT"/>
    <n v="605"/>
    <s v="S10     - Lighting S-10 Private Lightg-Std Ofr(Clsd)"/>
    <s v="S10"/>
    <s v="LIGHTING S-10"/>
    <n v="700"/>
    <s v="PUBLIC STREET &amp; HIWAY LIGHTING"/>
    <n v="14"/>
    <n v="1451.8"/>
    <n v="5363"/>
    <x v="3"/>
  </r>
  <r>
    <x v="0"/>
    <s v="NARRAGANSETT ELECTRIC"/>
    <x v="0"/>
    <x v="0"/>
    <s v="JANUARY"/>
    <x v="2"/>
    <s v="COMMERCIAL"/>
    <n v="616"/>
    <s v="S10     - Lighting S-10 T&amp;D Private Lighting(Clsd)"/>
    <s v="S10"/>
    <s v="LIGHTING S-10"/>
    <n v="4532"/>
    <s v="DELIVERY ONLY - COMMERCIAL"/>
    <n v="303"/>
    <n v="20699.22"/>
    <n v="141207"/>
    <x v="3"/>
  </r>
  <r>
    <x v="0"/>
    <s v="NARRAGANSETT ELECTRIC"/>
    <x v="0"/>
    <x v="0"/>
    <s v="JANUARY"/>
    <x v="2"/>
    <s v="COMMERCIAL"/>
    <n v="903"/>
    <s v="A16     - Elec A-16 T&amp;D Residential"/>
    <s v="A16"/>
    <s v="ELEC A-16"/>
    <n v="4532"/>
    <s v="DELIVERY ONLY - COMMERCIAL"/>
    <n v="126"/>
    <n v="24151.73"/>
    <n v="224130"/>
    <x v="0"/>
  </r>
  <r>
    <x v="0"/>
    <s v="NARRAGANSETT ELECTRIC"/>
    <x v="0"/>
    <x v="0"/>
    <s v="JANUARY"/>
    <x v="4"/>
    <s v="STEAM-HEAT"/>
    <n v="1"/>
    <s v="A16     - Elec A-16 Residential-Std Ofr"/>
    <s v="A16"/>
    <s v="ELEC A-16"/>
    <n v="207"/>
    <s v="RESIDENCE SERVICE - WITH HEAT"/>
    <n v="14839"/>
    <n v="3869403.11"/>
    <n v="17236143"/>
    <x v="0"/>
  </r>
  <r>
    <x v="0"/>
    <s v="NARRAGANSETT ELECTRIC"/>
    <x v="0"/>
    <x v="0"/>
    <s v="JANUARY"/>
    <x v="2"/>
    <s v="COMMERCIAL"/>
    <n v="1"/>
    <s v="A16     - Elec A-16 Residential-Std Ofr"/>
    <s v="A16"/>
    <s v="ELEC A-16"/>
    <n v="300"/>
    <s v="COMMERCIAL-NO BUILDING HEAT"/>
    <n v="946"/>
    <n v="260453.48"/>
    <n v="1158088"/>
    <x v="0"/>
  </r>
  <r>
    <x v="0"/>
    <s v="NARRAGANSETT ELECTRIC"/>
    <x v="0"/>
    <x v="0"/>
    <s v="JANUARY"/>
    <x v="0"/>
    <s v="RESIDENTIAL"/>
    <n v="13"/>
    <s v="G02     - Elec G-02 Large C&amp;I-Std Ofr"/>
    <s v="G02"/>
    <s v="ELEC G-02"/>
    <n v="200"/>
    <s v="RESIDENCE SERVICE - NO HEAT"/>
    <n v="6"/>
    <n v="-6534.33"/>
    <n v="-43543"/>
    <x v="5"/>
  </r>
  <r>
    <x v="0"/>
    <s v="NARRAGANSETT ELECTRIC"/>
    <x v="0"/>
    <x v="0"/>
    <s v="JANUARY"/>
    <x v="2"/>
    <s v="COMMERCIAL"/>
    <n v="407"/>
    <s v="22EN    - Gas 22EN C&amp;I Medium FT1"/>
    <s v="22EN"/>
    <s v="N/A"/>
    <n v="1670"/>
    <s v="GAS/T FIRM COMMERCIAL"/>
    <n v="331"/>
    <n v="313946.42"/>
    <n v="792255.12"/>
    <x v="6"/>
  </r>
  <r>
    <x v="0"/>
    <s v="NARRAGANSETT ELECTRIC"/>
    <x v="0"/>
    <x v="0"/>
    <s v="JANUARY"/>
    <x v="1"/>
    <s v="INDUSTRIAL"/>
    <n v="406"/>
    <s v="2221    - Gas 2221 C&amp;I Medium FT2"/>
    <n v="2221"/>
    <s v="N/A"/>
    <n v="1670"/>
    <s v="GAS/T FIRM COMMERCIAL"/>
    <n v="19"/>
    <n v="25950.32"/>
    <n v="66092.22"/>
    <x v="6"/>
  </r>
  <r>
    <x v="0"/>
    <s v="NARRAGANSETT ELECTRIC"/>
    <x v="0"/>
    <x v="0"/>
    <s v="JANUARY"/>
    <x v="1"/>
    <s v="INDUSTRIAL"/>
    <n v="405"/>
    <s v="2237    - Gas 2237 C&amp;I Medium"/>
    <n v="2237"/>
    <s v="N/A"/>
    <n v="400"/>
    <s v="INDUSTRIAL"/>
    <n v="14"/>
    <n v="45751.92"/>
    <n v="41128"/>
    <x v="6"/>
  </r>
  <r>
    <x v="0"/>
    <s v="NARRAGANSETT ELECTRIC"/>
    <x v="0"/>
    <x v="0"/>
    <s v="JANUARY"/>
    <x v="2"/>
    <s v="COMMERCIAL"/>
    <n v="420"/>
    <s v="2331    - Gas 2331 C&amp;I Large High Load TSS"/>
    <n v="2331"/>
    <s v="N/A"/>
    <n v="300"/>
    <s v="COMMERCIAL-NO BUILDING HEAT"/>
    <n v="2"/>
    <n v="8466.06"/>
    <n v="8516.41"/>
    <x v="7"/>
  </r>
  <r>
    <x v="0"/>
    <s v="NARRAGANSETT ELECTRIC"/>
    <x v="0"/>
    <x v="0"/>
    <s v="JANUARY"/>
    <x v="1"/>
    <s v="INDUSTRIAL"/>
    <n v="404"/>
    <s v="2107    - Gas 2107 C&amp;I Small"/>
    <n v="2107"/>
    <s v="N/A"/>
    <n v="400"/>
    <s v="INDUSTRIAL"/>
    <n v="6"/>
    <n v="9186.7000000000007"/>
    <n v="7242.96"/>
    <x v="8"/>
  </r>
  <r>
    <x v="0"/>
    <s v="NARRAGANSETT ELECTRIC"/>
    <x v="0"/>
    <x v="0"/>
    <s v="JANUARY"/>
    <x v="2"/>
    <s v="COMMERCIAL"/>
    <n v="443"/>
    <s v="2121    - Gas 2121 C&amp;I Small FT2"/>
    <n v="2121"/>
    <s v="N/A"/>
    <n v="1670"/>
    <s v="GAS/T FIRM COMMERCIAL"/>
    <n v="717"/>
    <n v="162068.73000000001"/>
    <n v="273556.21999999997"/>
    <x v="8"/>
  </r>
  <r>
    <x v="0"/>
    <s v="NARRAGANSETT ELECTRIC"/>
    <x v="0"/>
    <x v="0"/>
    <s v="JANUARY"/>
    <x v="2"/>
    <s v="COMMERCIAL"/>
    <n v="444"/>
    <s v="2131    - Gas 2131 C&amp;I Small TSS"/>
    <n v="2131"/>
    <s v="N/A"/>
    <n v="300"/>
    <s v="COMMERCIAL-NO BUILDING HEAT"/>
    <n v="27"/>
    <n v="19186.7"/>
    <n v="14674.32"/>
    <x v="8"/>
  </r>
  <r>
    <x v="0"/>
    <s v="NARRAGANSETT ELECTRIC"/>
    <x v="0"/>
    <x v="0"/>
    <s v="JANUARY"/>
    <x v="2"/>
    <s v="COMMERCIAL"/>
    <n v="431"/>
    <s v="01EN    - Gas 01EN Marketer Charges FT1"/>
    <s v="01EN"/>
    <s v="N/A"/>
    <n v="1673"/>
    <s v="GAS/T MARKETER TRAN 1"/>
    <n v="3"/>
    <n v="-481585.86"/>
    <n v="0"/>
    <x v="9"/>
  </r>
  <r>
    <x v="0"/>
    <s v="NARRAGANSETT ELECTRIC"/>
    <x v="0"/>
    <x v="0"/>
    <s v="JANUARY"/>
    <x v="1"/>
    <s v="INDUSTRIAL"/>
    <n v="409"/>
    <s v="3367    - Gas 3367 C&amp;I Large Low Load"/>
    <n v="3367"/>
    <s v="N/A"/>
    <n v="400"/>
    <s v="INDUSTRIAL"/>
    <n v="9"/>
    <n v="61952.05"/>
    <n v="48508.97"/>
    <x v="7"/>
  </r>
  <r>
    <x v="0"/>
    <s v="NARRAGANSETT ELECTRIC"/>
    <x v="0"/>
    <x v="0"/>
    <s v="JANUARY"/>
    <x v="1"/>
    <s v="INDUSTRIAL"/>
    <n v="415"/>
    <s v="34EN    - Gas 34EN C&amp;I Extra Large Low Load FT1"/>
    <s v="34EN"/>
    <s v="N/A"/>
    <n v="1670"/>
    <s v="GAS/T FIRM COMMERCIAL"/>
    <n v="3"/>
    <n v="20435.79"/>
    <n v="114662.69"/>
    <x v="7"/>
  </r>
  <r>
    <x v="0"/>
    <s v="NARRAGANSETT ELECTRIC"/>
    <x v="0"/>
    <x v="0"/>
    <s v="JANUARY"/>
    <x v="2"/>
    <s v="COMMERCIAL"/>
    <n v="424"/>
    <s v="2431    - Gas 2431 C&amp;I Extra Large High Load TSS"/>
    <n v="2431"/>
    <s v="N/A"/>
    <n v="300"/>
    <s v="COMMERCIAL-NO BUILDING HEAT"/>
    <n v="1"/>
    <n v="24498.51"/>
    <n v="26975.7"/>
    <x v="7"/>
  </r>
  <r>
    <x v="0"/>
    <s v="NARRAGANSETT ELECTRIC"/>
    <x v="0"/>
    <x v="0"/>
    <s v="JANUARY"/>
    <x v="1"/>
    <s v="INDUSTRIAL"/>
    <n v="424"/>
    <s v="2431    - Gas 2431 C&amp;I Extra Large High Load TSS"/>
    <n v="2431"/>
    <s v="N/A"/>
    <n v="400"/>
    <s v="INDUSTRIAL"/>
    <n v="1"/>
    <n v="9586.52"/>
    <n v="4409.43"/>
    <x v="7"/>
  </r>
  <r>
    <x v="0"/>
    <s v="NARRAGANSETT ELECTRIC"/>
    <x v="0"/>
    <x v="0"/>
    <s v="JANUARY"/>
    <x v="1"/>
    <s v="INDUSTRIAL"/>
    <n v="408"/>
    <s v="2231    - Gas 2231 C&amp;I Medium TSS"/>
    <n v="2231"/>
    <s v="N/A"/>
    <n v="400"/>
    <s v="INDUSTRIAL"/>
    <n v="2"/>
    <n v="4967.66"/>
    <n v="4458.87"/>
    <x v="6"/>
  </r>
  <r>
    <x v="0"/>
    <s v="NARRAGANSETT ELECTRIC"/>
    <x v="0"/>
    <x v="0"/>
    <s v="JANUARY"/>
    <x v="1"/>
    <s v="INDUSTRIAL"/>
    <n v="418"/>
    <s v="2321    - Gas 2321 C&amp;I Large High Load FT2"/>
    <n v="2321"/>
    <s v="N/A"/>
    <n v="1671"/>
    <s v="GAS/T FIRM INDUSTRIAL"/>
    <n v="53"/>
    <n v="133579.84"/>
    <n v="413347.96"/>
    <x v="7"/>
  </r>
  <r>
    <x v="0"/>
    <s v="NARRAGANSETT ELECTRIC"/>
    <x v="0"/>
    <x v="0"/>
    <s v="JANUARY"/>
    <x v="2"/>
    <s v="COMMERCIAL"/>
    <n v="412"/>
    <s v="3331    - Gas 3331 C&amp;I Large Low Load TSS"/>
    <n v="3331"/>
    <s v="N/A"/>
    <n v="300"/>
    <s v="COMMERCIAL-NO BUILDING HEAT"/>
    <n v="2"/>
    <n v="20788.28"/>
    <n v="18236.150000000001"/>
    <x v="7"/>
  </r>
  <r>
    <x v="0"/>
    <s v="NARRAGANSETT ELECTRIC"/>
    <x v="0"/>
    <x v="0"/>
    <s v="JANUARY"/>
    <x v="1"/>
    <s v="INDUSTRIAL"/>
    <n v="414"/>
    <s v="3421    - Gas 3421 C&amp;I Extra Large Low Load FT2"/>
    <n v="3421"/>
    <s v="N/A"/>
    <n v="1670"/>
    <s v="GAS/T FIRM COMMERCIAL"/>
    <n v="1"/>
    <n v="5739.94"/>
    <n v="31910.43"/>
    <x v="7"/>
  </r>
  <r>
    <x v="0"/>
    <s v="NARRAGANSETT ELECTRIC"/>
    <x v="0"/>
    <x v="0"/>
    <s v="JANUARY"/>
    <x v="2"/>
    <s v="COMMERCIAL"/>
    <n v="422"/>
    <s v="2421    - Gas 2421 C&amp;I Extra Large High Load FT2"/>
    <n v="2421"/>
    <s v="N/A"/>
    <n v="1671"/>
    <s v="GAS/T FIRM INDUSTRIAL"/>
    <n v="3"/>
    <n v="11898.46"/>
    <n v="48131.9"/>
    <x v="7"/>
  </r>
  <r>
    <x v="0"/>
    <s v="NARRAGANSETT ELECTRIC"/>
    <x v="0"/>
    <x v="0"/>
    <s v="JANUARY"/>
    <x v="1"/>
    <s v="INDUSTRIAL"/>
    <n v="422"/>
    <s v="2421    - Gas 2421 C&amp;I Extra Large High Load FT2"/>
    <n v="2421"/>
    <s v="N/A"/>
    <n v="1671"/>
    <s v="GAS/T FIRM INDUSTRIAL"/>
    <n v="13"/>
    <n v="88100.42"/>
    <n v="441950.83"/>
    <x v="7"/>
  </r>
  <r>
    <x v="0"/>
    <s v="NARRAGANSETT ELECTRIC"/>
    <x v="0"/>
    <x v="0"/>
    <s v="JANUARY"/>
    <x v="1"/>
    <s v="INDUSTRIAL"/>
    <n v="421"/>
    <s v="2496    - Gas 2496 C&amp;I Extra Large High Load"/>
    <n v="2496"/>
    <s v="N/A"/>
    <n v="400"/>
    <s v="INDUSTRIAL"/>
    <n v="2"/>
    <n v="32853.160000000003"/>
    <n v="38995.800000000003"/>
    <x v="7"/>
  </r>
  <r>
    <x v="0"/>
    <s v="NARRAGANSETT ELECTRIC"/>
    <x v="0"/>
    <x v="0"/>
    <s v="JANUARY"/>
    <x v="1"/>
    <s v="INDUSTRIAL"/>
    <n v="428"/>
    <s v="58ENXLH - Gas 58ENXLH Default C&amp;I Extra Large High Load"/>
    <s v="58XH"/>
    <s v="N/A"/>
    <n v="1675"/>
    <s v="GAS/T DEFAULT SERVICE"/>
    <n v="1"/>
    <n v="71424.88"/>
    <n v="40386.300000000003"/>
    <x v="7"/>
  </r>
  <r>
    <x v="0"/>
    <s v="NARRAGANSETT ELECTRIC"/>
    <x v="0"/>
    <x v="0"/>
    <s v="JANUARY"/>
    <x v="1"/>
    <s v="INDUSTRIAL"/>
    <n v="407"/>
    <s v="22EN    - Gas 22EN C&amp;I Medium FT1"/>
    <s v="22EN"/>
    <s v="N/A"/>
    <n v="1670"/>
    <s v="GAS/T FIRM COMMERCIAL"/>
    <n v="5"/>
    <n v="4117.87"/>
    <n v="9515.14"/>
    <x v="6"/>
  </r>
  <r>
    <x v="0"/>
    <s v="NARRAGANSETT ELECTRIC"/>
    <x v="0"/>
    <x v="0"/>
    <s v="JANUARY"/>
    <x v="2"/>
    <s v="COMMERCIAL"/>
    <n v="406"/>
    <s v="2221    - Gas 2221 C&amp;I Medium FT2"/>
    <n v="2221"/>
    <s v="N/A"/>
    <n v="1670"/>
    <s v="GAS/T FIRM COMMERCIAL"/>
    <n v="1459"/>
    <n v="1142278.1299999999"/>
    <n v="2873444.12"/>
    <x v="6"/>
  </r>
  <r>
    <x v="0"/>
    <s v="NARRAGANSETT ELECTRIC"/>
    <x v="0"/>
    <x v="0"/>
    <s v="JANUARY"/>
    <x v="2"/>
    <s v="COMMERCIAL"/>
    <n v="439"/>
    <s v="14EN    - Gas 14EN Non-Firm Sales Extra Large Low"/>
    <s v="14EN"/>
    <s v="N/A"/>
    <n v="300"/>
    <s v="COMMERCIAL-NO BUILDING HEAT"/>
    <n v="1"/>
    <n v="365435.8"/>
    <n v="357346.14"/>
    <x v="7"/>
  </r>
  <r>
    <x v="0"/>
    <s v="NARRAGANSETT ELECTRIC"/>
    <x v="0"/>
    <x v="0"/>
    <s v="JANUARY"/>
    <x v="2"/>
    <s v="COMMERCIAL"/>
    <n v="410"/>
    <s v="3321    - Gas 3321 C&amp;I Large Low Load FT2"/>
    <n v="3321"/>
    <s v="N/A"/>
    <n v="1670"/>
    <s v="GAS/T FIRM COMMERCIAL"/>
    <n v="197"/>
    <n v="779313.73"/>
    <n v="2041382.27"/>
    <x v="7"/>
  </r>
  <r>
    <x v="0"/>
    <s v="NARRAGANSETT ELECTRIC"/>
    <x v="0"/>
    <x v="0"/>
    <s v="JANUARY"/>
    <x v="2"/>
    <s v="COMMERCIAL"/>
    <n v="409"/>
    <s v="3367    - Gas 3367 C&amp;I Large Low Load"/>
    <n v="3367"/>
    <s v="N/A"/>
    <n v="300"/>
    <s v="COMMERCIAL-NO BUILDING HEAT"/>
    <n v="104"/>
    <n v="1169075.55"/>
    <n v="1049353"/>
    <x v="7"/>
  </r>
  <r>
    <x v="0"/>
    <s v="NARRAGANSETT ELECTRIC"/>
    <x v="0"/>
    <x v="0"/>
    <s v="JANUARY"/>
    <x v="2"/>
    <s v="COMMERCIAL"/>
    <n v="415"/>
    <s v="34EN    - Gas 34EN C&amp;I Extra Large Low Load FT1"/>
    <s v="34EN"/>
    <s v="N/A"/>
    <n v="1670"/>
    <s v="GAS/T FIRM COMMERCIAL"/>
    <n v="26"/>
    <n v="302644.53000000003"/>
    <n v="1703524.25"/>
    <x v="7"/>
  </r>
  <r>
    <x v="0"/>
    <s v="NARRAGANSETT ELECTRIC"/>
    <x v="0"/>
    <x v="0"/>
    <s v="JANUARY"/>
    <x v="2"/>
    <s v="COMMERCIAL"/>
    <n v="442"/>
    <s v="77EN    - Gas 77EN Non-Firm Trans Extra Large High"/>
    <s v="77EN"/>
    <s v="N/A"/>
    <n v="1672"/>
    <s v="GAS/T C&amp;I NON FIRM"/>
    <n v="8"/>
    <n v="113919.28"/>
    <n v="764977.91"/>
    <x v="7"/>
  </r>
  <r>
    <x v="0"/>
    <s v="NARRAGANSETT ELECTRIC"/>
    <x v="0"/>
    <x v="0"/>
    <s v="JANUARY"/>
    <x v="2"/>
    <s v="COMMERCIAL"/>
    <n v="419"/>
    <s v="23EN    - Gas 23EN C&amp;I Large High Load FT1"/>
    <s v="23EN"/>
    <s v="N/A"/>
    <n v="1671"/>
    <s v="GAS/T FIRM INDUSTRIAL"/>
    <n v="9"/>
    <n v="15067.87"/>
    <n v="43789.42"/>
    <x v="7"/>
  </r>
  <r>
    <x v="0"/>
    <s v="NARRAGANSETT ELECTRIC"/>
    <x v="0"/>
    <x v="0"/>
    <s v="JANUARY"/>
    <x v="1"/>
    <s v="INDUSTRIAL"/>
    <n v="417"/>
    <s v="2367    - Gas 2367 C&amp;I Large High Load"/>
    <n v="2367"/>
    <s v="N/A"/>
    <n v="400"/>
    <s v="INDUSTRIAL"/>
    <n v="31"/>
    <n v="166845.5"/>
    <n v="174936.09"/>
    <x v="7"/>
  </r>
  <r>
    <x v="0"/>
    <s v="NARRAGANSETT ELECTRIC"/>
    <x v="0"/>
    <x v="0"/>
    <s v="JANUARY"/>
    <x v="2"/>
    <s v="COMMERCIAL"/>
    <n v="432"/>
    <s v="02EN    - Gas 02EN Marketer Charges FT2"/>
    <s v="02EN"/>
    <s v="N/A"/>
    <n v="1674"/>
    <s v="GAS/T MARKETER TRAN 2"/>
    <n v="4"/>
    <n v="377333.49"/>
    <n v="0"/>
    <x v="9"/>
  </r>
  <r>
    <x v="0"/>
    <s v="NARRAGANSETT ELECTRIC"/>
    <x v="0"/>
    <x v="0"/>
    <s v="JANUARY"/>
    <x v="0"/>
    <s v="RESIDENTIAL"/>
    <n v="400"/>
    <s v="1247    - Gas 1247 Res Heat"/>
    <n v="1247"/>
    <s v="N/A"/>
    <n v="207"/>
    <s v="RESIDENCE SERVICE - WITH HEAT"/>
    <n v="8"/>
    <n v="1262.93"/>
    <n v="847.69"/>
    <x v="10"/>
  </r>
  <r>
    <x v="0"/>
    <s v="NARRAGANSETT ELECTRIC"/>
    <x v="0"/>
    <x v="0"/>
    <s v="JANUARY"/>
    <x v="0"/>
    <s v="RESIDENTIAL"/>
    <n v="401"/>
    <s v="1012    - Gas 1012 Res Non Heat"/>
    <n v="1012"/>
    <s v="N/A"/>
    <n v="200"/>
    <s v="RESIDENCE SERVICE - NO HEAT"/>
    <n v="17776"/>
    <n v="908205.46"/>
    <n v="518667.6"/>
    <x v="10"/>
  </r>
  <r>
    <x v="0"/>
    <s v="NARRAGANSETT ELECTRIC"/>
    <x v="0"/>
    <x v="0"/>
    <s v="JANUARY"/>
    <x v="0"/>
    <s v="RESIDENTIAL"/>
    <n v="403"/>
    <s v="1101    - Gas 1101 Res Low Inc Non Heat"/>
    <n v="1101"/>
    <s v="N/A"/>
    <n v="200"/>
    <s v="RESIDENCE SERVICE - NO HEAT"/>
    <n v="381"/>
    <n v="22549.599999999999"/>
    <n v="20127.23"/>
    <x v="11"/>
  </r>
  <r>
    <x v="0"/>
    <s v="NARRAGANSETT ELECTRIC"/>
    <x v="0"/>
    <x v="0"/>
    <s v="JANUARY"/>
    <x v="2"/>
    <s v="COMMERCIAL"/>
    <n v="441"/>
    <s v="17EN    - Gas 17EN Non-Firm Sales Extra Large High"/>
    <s v="17EN"/>
    <s v="N/A"/>
    <n v="300"/>
    <s v="COMMERCIAL-NO BUILDING HEAT"/>
    <n v="1"/>
    <n v="32284.26"/>
    <n v="32567.57"/>
    <x v="7"/>
  </r>
  <r>
    <x v="0"/>
    <s v="NARRAGANSETT ELECTRIC"/>
    <x v="0"/>
    <x v="0"/>
    <s v="JANUARY"/>
    <x v="1"/>
    <s v="INDUSTRIAL"/>
    <n v="425"/>
    <s v="58ENLL  - Gas 58ENLL Default C&amp;I Large Low Load"/>
    <s v="58LL"/>
    <s v="N/A"/>
    <n v="1675"/>
    <s v="GAS/T DEFAULT SERVICE"/>
    <n v="1"/>
    <n v="22693.67"/>
    <n v="11553.51"/>
    <x v="7"/>
  </r>
  <r>
    <x v="0"/>
    <s v="NARRAGANSETT ELECTRIC"/>
    <x v="0"/>
    <x v="0"/>
    <s v="JANUARY"/>
    <x v="2"/>
    <s v="COMMERCIAL"/>
    <n v="428"/>
    <s v="58ENXLH - Gas 58ENXLH Default C&amp;I Extra Large High Load"/>
    <s v="58XH"/>
    <s v="N/A"/>
    <n v="1675"/>
    <s v="GAS/T DEFAULT SERVICE"/>
    <n v="1"/>
    <n v="73233.47"/>
    <n v="41316.39"/>
    <x v="7"/>
  </r>
  <r>
    <x v="0"/>
    <s v="NARRAGANSETT ELECTRIC"/>
    <x v="0"/>
    <x v="0"/>
    <s v="JANUARY"/>
    <x v="2"/>
    <s v="COMMERCIAL"/>
    <n v="440"/>
    <s v="74EN    - Gas 74EN Non-Firm Trans Extra Large Low"/>
    <s v="74EN"/>
    <s v="N/A"/>
    <n v="1672"/>
    <s v="GAS/T C&amp;I NON FIRM"/>
    <n v="1"/>
    <n v="76149.91"/>
    <n v="477705.76"/>
    <x v="7"/>
  </r>
  <r>
    <x v="0"/>
    <s v="NARRAGANSETT ELECTRIC"/>
    <x v="0"/>
    <x v="0"/>
    <s v="JANUARY"/>
    <x v="1"/>
    <s v="INDUSTRIAL"/>
    <n v="420"/>
    <s v="2331    - Gas 2331 C&amp;I Large High Load TSS"/>
    <n v="2331"/>
    <s v="N/A"/>
    <n v="400"/>
    <s v="INDUSTRIAL"/>
    <n v="1"/>
    <n v="9705.91"/>
    <n v="9731.44"/>
    <x v="7"/>
  </r>
  <r>
    <x v="0"/>
    <s v="NARRAGANSETT ELECTRIC"/>
    <x v="0"/>
    <x v="0"/>
    <s v="JANUARY"/>
    <x v="2"/>
    <s v="COMMERCIAL"/>
    <n v="417"/>
    <s v="2367    - Gas 2367 C&amp;I Large High Load"/>
    <n v="2367"/>
    <s v="N/A"/>
    <n v="300"/>
    <s v="COMMERCIAL-NO BUILDING HEAT"/>
    <n v="30"/>
    <n v="138703.5"/>
    <n v="145811.37"/>
    <x v="7"/>
  </r>
  <r>
    <x v="0"/>
    <s v="NARRAGANSETT ELECTRIC"/>
    <x v="0"/>
    <x v="0"/>
    <s v="JANUARY"/>
    <x v="2"/>
    <s v="COMMERCIAL"/>
    <n v="404"/>
    <s v="2107    - Gas 2107 C&amp;I Small"/>
    <n v="2107"/>
    <s v="N/A"/>
    <n v="300"/>
    <s v="COMMERCIAL-NO BUILDING HEAT"/>
    <n v="18234"/>
    <n v="5610629.9299999997"/>
    <n v="4004474.57"/>
    <x v="8"/>
  </r>
  <r>
    <x v="0"/>
    <s v="NARRAGANSETT ELECTRIC"/>
    <x v="0"/>
    <x v="0"/>
    <s v="JANUARY"/>
    <x v="4"/>
    <s v="STEAM-HEAT"/>
    <n v="401"/>
    <s v="1012    - Gas 1012 Res Non Heat"/>
    <n v="1012"/>
    <s v="N/A"/>
    <n v="200"/>
    <s v="RESIDENCE SERVICE - NO HEAT"/>
    <n v="6"/>
    <n v="1260.1300000000001"/>
    <n v="951.72"/>
    <x v="10"/>
  </r>
  <r>
    <x v="0"/>
    <s v="NARRAGANSETT ELECTRIC"/>
    <x v="0"/>
    <x v="0"/>
    <s v="JANUARY"/>
    <x v="4"/>
    <s v="STEAM-HEAT"/>
    <n v="402"/>
    <s v="1301    - Gas 1301 Res Low Inc Heat"/>
    <n v="1301"/>
    <s v="N/A"/>
    <n v="207"/>
    <s v="RESIDENCE SERVICE - WITH HEAT"/>
    <n v="18001"/>
    <n v="2789206.02"/>
    <n v="2598836.34"/>
    <x v="11"/>
  </r>
  <r>
    <x v="0"/>
    <s v="NARRAGANSETT ELECTRIC"/>
    <x v="0"/>
    <x v="0"/>
    <s v="JANUARY"/>
    <x v="2"/>
    <s v="COMMERCIAL"/>
    <n v="411"/>
    <s v="33EN    - Gas 33EN C&amp;I Large Low Load FT1"/>
    <s v="33EN"/>
    <s v="N/A"/>
    <n v="1670"/>
    <s v="GAS/T FIRM COMMERCIAL"/>
    <n v="111"/>
    <n v="441960.45"/>
    <n v="1124010.06"/>
    <x v="7"/>
  </r>
  <r>
    <x v="0"/>
    <s v="NARRAGANSETT ELECTRIC"/>
    <x v="0"/>
    <x v="0"/>
    <s v="JANUARY"/>
    <x v="2"/>
    <s v="COMMERCIAL"/>
    <n v="423"/>
    <s v="24EN    - Gas 24EN C&amp;I Extra Large High Load FT1"/>
    <s v="24EN"/>
    <s v="N/A"/>
    <n v="1671"/>
    <s v="GAS/T FIRM INDUSTRIAL"/>
    <n v="12"/>
    <n v="157453.47"/>
    <n v="1083909.17"/>
    <x v="7"/>
  </r>
  <r>
    <x v="0"/>
    <s v="NARRAGANSETT ELECTRIC"/>
    <x v="0"/>
    <x v="0"/>
    <s v="JANUARY"/>
    <x v="2"/>
    <s v="COMMERCIAL"/>
    <n v="421"/>
    <s v="2496    - Gas 2496 C&amp;I Extra Large High Load"/>
    <n v="2496"/>
    <s v="N/A"/>
    <n v="300"/>
    <s v="COMMERCIAL-NO BUILDING HEAT"/>
    <n v="1"/>
    <n v="18371.41"/>
    <n v="22835.1"/>
    <x v="7"/>
  </r>
  <r>
    <x v="0"/>
    <s v="NARRAGANSETT ELECTRIC"/>
    <x v="0"/>
    <x v="0"/>
    <s v="JANUARY"/>
    <x v="2"/>
    <s v="COMMERCIAL"/>
    <n v="418"/>
    <s v="2321    - Gas 2321 C&amp;I Large High Load FT2"/>
    <n v="2321"/>
    <s v="N/A"/>
    <n v="1671"/>
    <s v="GAS/T FIRM INDUSTRIAL"/>
    <n v="32"/>
    <n v="84177.03"/>
    <n v="259529.72"/>
    <x v="7"/>
  </r>
  <r>
    <x v="0"/>
    <s v="NARRAGANSETT ELECTRIC"/>
    <x v="0"/>
    <x v="0"/>
    <s v="JANUARY"/>
    <x v="1"/>
    <s v="INDUSTRIAL"/>
    <n v="443"/>
    <s v="2121    - Gas 2121 C&amp;I Small FT2"/>
    <n v="2121"/>
    <s v="N/A"/>
    <n v="1670"/>
    <s v="GAS/T FIRM COMMERCIAL"/>
    <n v="2"/>
    <n v="606.07000000000005"/>
    <n v="1062.96"/>
    <x v="8"/>
  </r>
  <r>
    <x v="0"/>
    <s v="NARRAGANSETT ELECTRIC"/>
    <x v="0"/>
    <x v="0"/>
    <s v="JANUARY"/>
    <x v="4"/>
    <s v="STEAM-HEAT"/>
    <n v="400"/>
    <s v="1247    - Gas 1247 Res Heat"/>
    <n v="1247"/>
    <s v="N/A"/>
    <n v="207"/>
    <s v="RESIDENCE SERVICE - WITH HEAT"/>
    <n v="207517"/>
    <n v="44819498.25"/>
    <n v="30776208.960000001"/>
    <x v="10"/>
  </r>
  <r>
    <x v="0"/>
    <s v="NARRAGANSETT ELECTRIC"/>
    <x v="0"/>
    <x v="0"/>
    <s v="JANUARY"/>
    <x v="4"/>
    <s v="STEAM-HEAT"/>
    <n v="404"/>
    <s v="2107    - Gas 2107 C&amp;I Small"/>
    <n v="0"/>
    <s v="N/A"/>
    <n v="0"/>
    <s v="N/A"/>
    <n v="1"/>
    <n v="119.67"/>
    <n v="75.19"/>
    <x v="9"/>
  </r>
  <r>
    <x v="0"/>
    <s v="NARRAGANSETT ELECTRIC"/>
    <x v="0"/>
    <x v="0"/>
    <s v="JANUARY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0"/>
    <x v="0"/>
    <s v="JANUARY"/>
    <x v="1"/>
    <s v="INDUSTRIAL"/>
    <n v="411"/>
    <s v="33EN    - Gas 33EN C&amp;I Large Low Load FT1"/>
    <s v="33EN"/>
    <s v="N/A"/>
    <n v="1670"/>
    <s v="GAS/T FIRM COMMERCIAL"/>
    <n v="6"/>
    <n v="24752.47"/>
    <n v="63260.54"/>
    <x v="7"/>
  </r>
  <r>
    <x v="0"/>
    <s v="NARRAGANSETT ELECTRIC"/>
    <x v="0"/>
    <x v="0"/>
    <s v="JANUARY"/>
    <x v="1"/>
    <s v="INDUSTRIAL"/>
    <n v="410"/>
    <s v="3321    - Gas 3321 C&amp;I Large Low Load FT2"/>
    <n v="3321"/>
    <s v="N/A"/>
    <n v="1670"/>
    <s v="GAS/T FIRM COMMERCIAL"/>
    <n v="18"/>
    <n v="88597.59"/>
    <n v="237391.53"/>
    <x v="7"/>
  </r>
  <r>
    <x v="0"/>
    <s v="NARRAGANSETT ELECTRIC"/>
    <x v="0"/>
    <x v="0"/>
    <s v="JANUARY"/>
    <x v="2"/>
    <s v="COMMERCIAL"/>
    <n v="414"/>
    <s v="3421    - Gas 3421 C&amp;I Extra Large Low Load FT2"/>
    <n v="3421"/>
    <s v="N/A"/>
    <n v="1670"/>
    <s v="GAS/T FIRM COMMERCIAL"/>
    <n v="1"/>
    <n v="3847.18"/>
    <n v="17655.23"/>
    <x v="7"/>
  </r>
  <r>
    <x v="0"/>
    <s v="NARRAGANSETT ELECTRIC"/>
    <x v="0"/>
    <x v="0"/>
    <s v="JANUARY"/>
    <x v="2"/>
    <s v="COMMERCIAL"/>
    <n v="413"/>
    <s v="3496    - Gas 3496 C&amp;I Extra Large Low Load"/>
    <n v="3496"/>
    <s v="N/A"/>
    <n v="300"/>
    <s v="COMMERCIAL-NO BUILDING HEAT"/>
    <n v="4"/>
    <n v="107467.32"/>
    <n v="118939.22"/>
    <x v="7"/>
  </r>
  <r>
    <x v="0"/>
    <s v="NARRAGANSETT ELECTRIC"/>
    <x v="0"/>
    <x v="0"/>
    <s v="JANUARY"/>
    <x v="1"/>
    <s v="INDUSTRIAL"/>
    <n v="419"/>
    <s v="23EN    - Gas 23EN C&amp;I Large High Load FT1"/>
    <s v="23EN"/>
    <s v="N/A"/>
    <n v="1671"/>
    <s v="GAS/T FIRM INDUSTRIAL"/>
    <n v="56"/>
    <n v="143623.57"/>
    <n v="417071.72"/>
    <x v="7"/>
  </r>
  <r>
    <x v="0"/>
    <s v="NARRAGANSETT ELECTRIC"/>
    <x v="0"/>
    <x v="0"/>
    <s v="JANUARY"/>
    <x v="1"/>
    <s v="INDUSTRIAL"/>
    <n v="423"/>
    <s v="24EN    - Gas 24EN C&amp;I Extra Large High Load FT1"/>
    <s v="24EN"/>
    <s v="N/A"/>
    <n v="1671"/>
    <s v="GAS/T FIRM INDUSTRIAL"/>
    <n v="51"/>
    <n v="731324.42"/>
    <n v="4257218.66"/>
    <x v="7"/>
  </r>
  <r>
    <x v="0"/>
    <s v="NARRAGANSETT ELECTRIC"/>
    <x v="0"/>
    <x v="0"/>
    <s v="JANUARY"/>
    <x v="2"/>
    <s v="COMMERCIAL"/>
    <n v="425"/>
    <s v="58ENLL  - Gas 58ENLL Default C&amp;I Large Low Load"/>
    <s v="58LL"/>
    <s v="N/A"/>
    <n v="1675"/>
    <s v="GAS/T DEFAULT SERVICE"/>
    <n v="3"/>
    <n v="64348.98"/>
    <n v="32892.019999999997"/>
    <x v="7"/>
  </r>
  <r>
    <x v="0"/>
    <s v="NARRAGANSETT ELECTRIC"/>
    <x v="0"/>
    <x v="0"/>
    <s v="JANUARY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0"/>
    <s v="JANUARY"/>
    <x v="2"/>
    <s v="COMMERCIAL"/>
    <n v="408"/>
    <s v="2231    - Gas 2231 C&amp;I Medium TSS"/>
    <n v="2231"/>
    <s v="N/A"/>
    <n v="300"/>
    <s v="COMMERCIAL-NO BUILDING HEAT"/>
    <n v="59"/>
    <n v="81802.350000000006"/>
    <n v="69828.600000000006"/>
    <x v="6"/>
  </r>
  <r>
    <x v="0"/>
    <s v="NARRAGANSETT ELECTRIC"/>
    <x v="0"/>
    <x v="0"/>
    <s v="JANUARY"/>
    <x v="2"/>
    <s v="COMMERCIAL"/>
    <n v="405"/>
    <s v="2237    - Gas 2237 C&amp;I Medium"/>
    <n v="2237"/>
    <s v="N/A"/>
    <n v="300"/>
    <s v="COMMERCIAL-NO BUILDING HEAT"/>
    <n v="3330"/>
    <n v="5901834.4800000004"/>
    <n v="5197814.3600000003"/>
    <x v="6"/>
  </r>
  <r>
    <x v="0"/>
    <s v="NARRAGANSETT ELECTRIC"/>
    <x v="0"/>
    <x v="1"/>
    <s v="FEBRUARY"/>
    <x v="0"/>
    <s v="RESIDENTIAL"/>
    <n v="1"/>
    <s v="A16     - Elec A-16 Residential-Std Ofr"/>
    <s v="A16"/>
    <s v="ELEC A-16"/>
    <n v="200"/>
    <s v="RESIDENCE SERVICE - NO HEAT"/>
    <n v="349708"/>
    <n v="45645696.810000002"/>
    <n v="196248837"/>
    <x v="0"/>
  </r>
  <r>
    <x v="0"/>
    <s v="NARRAGANSETT ELECTRIC"/>
    <x v="0"/>
    <x v="1"/>
    <s v="FEBRUARY"/>
    <x v="2"/>
    <s v="COMMERCIAL"/>
    <n v="1"/>
    <s v="A16     - Elec A-16 Residential-Std Ofr"/>
    <s v="A16"/>
    <s v="ELEC A-16"/>
    <n v="300"/>
    <s v="COMMERCIAL-NO BUILDING HEAT"/>
    <n v="783"/>
    <n v="233698.87"/>
    <n v="1036819"/>
    <x v="0"/>
  </r>
  <r>
    <x v="0"/>
    <s v="NARRAGANSETT ELECTRIC"/>
    <x v="0"/>
    <x v="1"/>
    <s v="FEBRUARY"/>
    <x v="1"/>
    <s v="INDUSTRIAL"/>
    <n v="5"/>
    <s v="C06     - Elec C-06 Small C&amp;I-Std Ofr"/>
    <s v="C06"/>
    <s v="ELEC C-06"/>
    <n v="460"/>
    <s v="INDUSTRIAL GENERAL - 60 HERTZ"/>
    <n v="819"/>
    <n v="296006.57"/>
    <n v="1352023"/>
    <x v="2"/>
  </r>
  <r>
    <x v="0"/>
    <s v="NARRAGANSETT ELECTRIC"/>
    <x v="0"/>
    <x v="1"/>
    <s v="FEBRUARY"/>
    <x v="1"/>
    <s v="INDUSTRIAL"/>
    <n v="954"/>
    <s v="G02     - Elec G-02 T&amp;D Large C&amp;I"/>
    <s v="G02"/>
    <s v="ELEC G-02"/>
    <n v="4552"/>
    <s v="DELIVERY ONLY - INDUSTRIAL"/>
    <n v="167"/>
    <n v="311970.84999999998"/>
    <n v="3433731"/>
    <x v="5"/>
  </r>
  <r>
    <x v="0"/>
    <s v="NARRAGANSETT ELECTRIC"/>
    <x v="0"/>
    <x v="1"/>
    <s v="FEBRUARY"/>
    <x v="1"/>
    <s v="INDUSTRIAL"/>
    <n v="705"/>
    <s v="G3F-G   - Elec G-32 200 kW Dem PK/OP-Std Ofr"/>
    <s v="G32"/>
    <s v="ELEC G-32"/>
    <n v="460"/>
    <s v="INDUSTRIAL GENERAL - 60 HERTZ"/>
    <n v="37"/>
    <n v="640739.63"/>
    <n v="2701446"/>
    <x v="1"/>
  </r>
  <r>
    <x v="0"/>
    <s v="NARRAGANSETT ELECTRIC"/>
    <x v="0"/>
    <x v="1"/>
    <s v="FEBRUARY"/>
    <x v="1"/>
    <s v="INDUSTRIAL"/>
    <n v="710"/>
    <s v="G32     - Elec G-32 T&amp;D 200 kW Dem PK/SH/OP"/>
    <s v="G32"/>
    <s v="ELEC G-32"/>
    <n v="4552"/>
    <s v="DELIVERY ONLY - INDUSTRIAL"/>
    <n v="97"/>
    <n v="1394798.56"/>
    <n v="18681837"/>
    <x v="1"/>
  </r>
  <r>
    <x v="0"/>
    <s v="NARRAGANSETT ELECTRIC"/>
    <x v="0"/>
    <x v="1"/>
    <s v="FEBRUARY"/>
    <x v="2"/>
    <s v="COMMERCIAL"/>
    <n v="924"/>
    <s v="X01     - Elec X01 T&amp;D Elec Propulsion"/>
    <s v="X01"/>
    <s v="ELEC X01"/>
    <n v="4532"/>
    <s v="DELIVERY ONLY - COMMERCIAL"/>
    <n v="1"/>
    <n v="166396.5"/>
    <n v="1877886"/>
    <x v="1"/>
  </r>
  <r>
    <x v="0"/>
    <s v="NARRAGANSETT ELECTRIC"/>
    <x v="0"/>
    <x v="1"/>
    <s v="FEBRUARY"/>
    <x v="3"/>
    <s v="STRT-AND-HWY-LT"/>
    <n v="610"/>
    <s v="S14     - Lighting S-14 Co Owned St Lighting-Std Ofr"/>
    <s v="S14"/>
    <s v="LIGHTING S-14"/>
    <n v="700"/>
    <s v="PUBLIC STREET &amp; HIWAY LIGHTING"/>
    <n v="8"/>
    <n v="3098"/>
    <n v="5538"/>
    <x v="3"/>
  </r>
  <r>
    <x v="0"/>
    <s v="NARRAGANSETT ELECTRIC"/>
    <x v="0"/>
    <x v="1"/>
    <s v="FEBRUARY"/>
    <x v="3"/>
    <s v="STRT-AND-HWY-LT"/>
    <n v="629"/>
    <s v="S14     - Lighting S-14 Co Lighting-Std Ofr Variable"/>
    <s v="S14"/>
    <s v="LIGHTING S-14"/>
    <n v="700"/>
    <s v="PUBLIC STREET &amp; HIWAY LIGHTING"/>
    <n v="150"/>
    <n v="78082.03"/>
    <n v="185143"/>
    <x v="3"/>
  </r>
  <r>
    <x v="0"/>
    <s v="NARRAGANSETT ELECTRIC"/>
    <x v="0"/>
    <x v="1"/>
    <s v="FEBRUARY"/>
    <x v="1"/>
    <s v="INDUSTRIAL"/>
    <n v="616"/>
    <s v="S10     - Lighting S-10 T&amp;D Private Lighting(Clsd)"/>
    <s v="S10"/>
    <s v="LIGHTING S-10"/>
    <n v="4552"/>
    <s v="DELIVERY ONLY - INDUSTRIAL"/>
    <n v="19"/>
    <n v="2399.75"/>
    <n v="14940"/>
    <x v="3"/>
  </r>
  <r>
    <x v="0"/>
    <s v="NARRAGANSETT ELECTRIC"/>
    <x v="0"/>
    <x v="1"/>
    <s v="FEBRUARY"/>
    <x v="2"/>
    <s v="COMMERCIAL"/>
    <n v="950"/>
    <s v="C06     - Elec C-06 T&amp;D Small C&amp;I"/>
    <s v="C06"/>
    <s v="ELEC C-06"/>
    <n v="4532"/>
    <s v="DELIVERY ONLY - COMMERCIAL"/>
    <n v="9966"/>
    <n v="1459329.51"/>
    <n v="13538652"/>
    <x v="2"/>
  </r>
  <r>
    <x v="0"/>
    <s v="NARRAGANSETT ELECTRIC"/>
    <x v="0"/>
    <x v="1"/>
    <s v="FEBRUARY"/>
    <x v="1"/>
    <s v="INDUSTRIAL"/>
    <n v="950"/>
    <s v="C06     - Elec C-06 T&amp;D Small C&amp;I"/>
    <s v="C06"/>
    <s v="ELEC C-06"/>
    <n v="4552"/>
    <s v="DELIVERY ONLY - INDUSTRIAL"/>
    <n v="124"/>
    <n v="39956.82"/>
    <n v="393038"/>
    <x v="2"/>
  </r>
  <r>
    <x v="0"/>
    <s v="NARRAGANSETT ELECTRIC"/>
    <x v="0"/>
    <x v="1"/>
    <s v="FEBRUARY"/>
    <x v="2"/>
    <s v="COMMERCIAL"/>
    <n v="54"/>
    <s v="C08     - Elec C-06 Sm C&amp;I Unmetered-Std Ofr Variable"/>
    <s v="C08"/>
    <s v="ELEC C-06 UNMETERED"/>
    <n v="300"/>
    <s v="COMMERCIAL-NO BUILDING HEAT"/>
    <n v="1"/>
    <n v="32.74"/>
    <n v="87"/>
    <x v="2"/>
  </r>
  <r>
    <x v="0"/>
    <s v="NARRAGANSETT ELECTRIC"/>
    <x v="0"/>
    <x v="1"/>
    <s v="FEBRUARY"/>
    <x v="0"/>
    <s v="RESIDENTIAL"/>
    <n v="954"/>
    <s v="G02     - Elec G-02 T&amp;D Large C&amp;I"/>
    <s v="G02"/>
    <s v="ELEC G-02"/>
    <n v="4512"/>
    <s v="DELIVERY ONLY - RESIDENTIAL"/>
    <n v="1"/>
    <n v="1153.77"/>
    <n v="12386"/>
    <x v="5"/>
  </r>
  <r>
    <x v="0"/>
    <s v="NARRAGANSETT ELECTRIC"/>
    <x v="0"/>
    <x v="1"/>
    <s v="FEBRUARY"/>
    <x v="2"/>
    <s v="COMMERCIAL"/>
    <n v="954"/>
    <s v="G02     - Elec G-02 T&amp;D Large C&amp;I"/>
    <s v="G02"/>
    <s v="ELEC G-02"/>
    <n v="4532"/>
    <s v="DELIVERY ONLY - COMMERCIAL"/>
    <n v="3360"/>
    <n v="4659954.8499999996"/>
    <n v="55273963"/>
    <x v="5"/>
  </r>
  <r>
    <x v="0"/>
    <s v="NARRAGANSETT ELECTRIC"/>
    <x v="0"/>
    <x v="1"/>
    <s v="FEBRUARY"/>
    <x v="1"/>
    <s v="INDUSTRIAL"/>
    <n v="943"/>
    <s v="M1A     - Elec M-1 Opt A Station Pwr Delivery Svc"/>
    <s v="M1A"/>
    <s v="M-1 Opt A"/>
    <n v="4552"/>
    <s v="DELIVERY ONLY - INDUSTRIAL"/>
    <n v="2"/>
    <n v="17239.060000000001"/>
    <n v="0"/>
    <x v="3"/>
  </r>
  <r>
    <x v="0"/>
    <s v="NARRAGANSETT ELECTRIC"/>
    <x v="0"/>
    <x v="1"/>
    <s v="FEBRUARY"/>
    <x v="1"/>
    <s v="INDUSTRIAL"/>
    <n v="1"/>
    <s v="A16     - Elec A-16 Residential-Std Ofr"/>
    <s v="A16"/>
    <s v="ELEC A-16"/>
    <n v="460"/>
    <s v="INDUSTRIAL GENERAL - 60 HERTZ"/>
    <n v="1"/>
    <n v="100.13"/>
    <n v="420"/>
    <x v="0"/>
  </r>
  <r>
    <x v="0"/>
    <s v="NARRAGANSETT ELECTRIC"/>
    <x v="0"/>
    <x v="1"/>
    <s v="FEBRUARY"/>
    <x v="2"/>
    <s v="COMMERCIAL"/>
    <n v="55"/>
    <s v="C06     - Elec C-06 Small C&amp;I-Std Ofr Variable"/>
    <s v="C06"/>
    <s v="ELEC C-06"/>
    <n v="300"/>
    <s v="COMMERCIAL-NO BUILDING HEAT"/>
    <n v="44"/>
    <n v="-44610.5"/>
    <n v="212193"/>
    <x v="2"/>
  </r>
  <r>
    <x v="0"/>
    <s v="NARRAGANSETT ELECTRIC"/>
    <x v="0"/>
    <x v="1"/>
    <s v="FEBRUARY"/>
    <x v="0"/>
    <s v="RESIDENTIAL"/>
    <n v="34"/>
    <s v="C08     - Elec C-06 Sm C&amp;I Unmetered-Std Ofr"/>
    <s v="C08"/>
    <s v="ELEC C-06 UNMETERED"/>
    <n v="200"/>
    <s v="RESIDENCE SERVICE - NO HEAT"/>
    <n v="1"/>
    <n v="11.37"/>
    <n v="0"/>
    <x v="2"/>
  </r>
  <r>
    <x v="0"/>
    <s v="NARRAGANSETT ELECTRIC"/>
    <x v="0"/>
    <x v="1"/>
    <s v="FEBRUARY"/>
    <x v="3"/>
    <s v="STRT-AND-HWY-LT"/>
    <n v="34"/>
    <s v="C08     - Elec C-06 Sm C&amp;I Unmetered-Std Ofr"/>
    <s v="C08"/>
    <s v="ELEC C-06 UNMETERED"/>
    <n v="700"/>
    <s v="PUBLIC STREET &amp; HIWAY LIGHTING"/>
    <n v="152"/>
    <n v="21257.82"/>
    <n v="91719"/>
    <x v="2"/>
  </r>
  <r>
    <x v="0"/>
    <s v="NARRAGANSETT ELECTRIC"/>
    <x v="0"/>
    <x v="1"/>
    <s v="FEBRUARY"/>
    <x v="2"/>
    <s v="COMMERCIAL"/>
    <n v="951"/>
    <s v="C08     - Elec C-06 T&amp;D Sm C&amp;I Unmetered"/>
    <s v="C08"/>
    <s v="ELEC C-06 UNMETERED"/>
    <n v="4532"/>
    <s v="DELIVERY ONLY - COMMERCIAL"/>
    <n v="112"/>
    <n v="8038.44"/>
    <n v="63220"/>
    <x v="2"/>
  </r>
  <r>
    <x v="0"/>
    <s v="NARRAGANSETT ELECTRIC"/>
    <x v="0"/>
    <x v="1"/>
    <s v="FEBRUARY"/>
    <x v="2"/>
    <s v="COMMERCIAL"/>
    <n v="53"/>
    <s v="G02     - Elec G-02 Large C&amp;I-Std Ofr Fixed"/>
    <s v="G02"/>
    <s v="ELEC G-02"/>
    <n v="300"/>
    <s v="COMMERCIAL-NO BUILDING HEAT"/>
    <n v="162"/>
    <n v="512829.3"/>
    <n v="2431619"/>
    <x v="5"/>
  </r>
  <r>
    <x v="0"/>
    <s v="NARRAGANSETT ELECTRIC"/>
    <x v="0"/>
    <x v="1"/>
    <s v="FEBRUARY"/>
    <x v="1"/>
    <s v="INDUSTRIAL"/>
    <n v="13"/>
    <s v="G02     - Elec G-02 Large C&amp;I-Std Ofr"/>
    <s v="G02"/>
    <s v="ELEC G-02"/>
    <n v="460"/>
    <s v="INDUSTRIAL GENERAL - 60 HERTZ"/>
    <n v="330"/>
    <n v="987503.67"/>
    <n v="4034897"/>
    <x v="5"/>
  </r>
  <r>
    <x v="0"/>
    <s v="NARRAGANSETT ELECTRIC"/>
    <x v="0"/>
    <x v="1"/>
    <s v="FEBRUARY"/>
    <x v="2"/>
    <s v="COMMERCIAL"/>
    <n v="700"/>
    <s v="G32     - Elec G-32 200 kW Dem PK/SH/OP-Std Ofr"/>
    <s v="G32"/>
    <s v="ELEC G-32"/>
    <n v="300"/>
    <s v="COMMERCIAL-NO BUILDING HEAT"/>
    <n v="82"/>
    <n v="1883576.75"/>
    <n v="8088030"/>
    <x v="1"/>
  </r>
  <r>
    <x v="0"/>
    <s v="NARRAGANSETT ELECTRIC"/>
    <x v="0"/>
    <x v="1"/>
    <s v="FEBRUARY"/>
    <x v="2"/>
    <s v="COMMERCIAL"/>
    <n v="605"/>
    <s v="S10     - Lighting S-10 Private Lightg-Std Ofr(Clsd)"/>
    <s v="S10"/>
    <s v="LIGHTING S-10"/>
    <n v="300"/>
    <s v="COMMERCIAL-NO BUILDING HEAT"/>
    <n v="15"/>
    <n v="1029.43"/>
    <n v="3663"/>
    <x v="3"/>
  </r>
  <r>
    <x v="0"/>
    <s v="NARRAGANSETT ELECTRIC"/>
    <x v="0"/>
    <x v="1"/>
    <s v="FEBRUARY"/>
    <x v="2"/>
    <s v="COMMERCIAL"/>
    <n v="628"/>
    <s v="S10     - Lighting S-10 Private Lightg-Std Ofr Variable"/>
    <s v="S10"/>
    <s v="LIGHTING S-10"/>
    <n v="300"/>
    <s v="COMMERCIAL-NO BUILDING HEAT"/>
    <n v="1152"/>
    <n v="108742.95"/>
    <n v="349751"/>
    <x v="3"/>
  </r>
  <r>
    <x v="0"/>
    <s v="NARRAGANSETT ELECTRIC"/>
    <x v="0"/>
    <x v="1"/>
    <s v="FEBRUARY"/>
    <x v="0"/>
    <s v="RESIDENTIAL"/>
    <n v="616"/>
    <s v="S10     - Lighting S-10 T&amp;D Private Lighting(Clsd)"/>
    <s v="S10"/>
    <s v="LIGHTING S-10"/>
    <n v="4512"/>
    <s v="DELIVERY ONLY - RESIDENTIAL"/>
    <n v="44"/>
    <n v="3744.81"/>
    <n v="18341"/>
    <x v="3"/>
  </r>
  <r>
    <x v="0"/>
    <s v="NARRAGANSETT ELECTRIC"/>
    <x v="0"/>
    <x v="1"/>
    <s v="FEBRUARY"/>
    <x v="4"/>
    <s v="STEAM-HEAT"/>
    <n v="903"/>
    <s v="A16     - Elec A-16 T&amp;D Residential"/>
    <s v="A16"/>
    <s v="ELEC A-16"/>
    <n v="4513"/>
    <s v="DELIVERY ONLY - RESIDENT HEAT"/>
    <n v="1850"/>
    <n v="278663.69"/>
    <n v="2532289"/>
    <x v="0"/>
  </r>
  <r>
    <x v="0"/>
    <s v="NARRAGANSETT ELECTRIC"/>
    <x v="0"/>
    <x v="1"/>
    <s v="FEBRUARY"/>
    <x v="0"/>
    <s v="RESIDENTIAL"/>
    <n v="6"/>
    <s v="A60     - Elec A-60 Resi Low Income-Std Ofr"/>
    <s v="A60"/>
    <s v="ELEC A-60"/>
    <n v="200"/>
    <s v="RESIDENCE SERVICE - NO HEAT"/>
    <n v="26329"/>
    <n v="2563301.6800000002"/>
    <n v="15352603"/>
    <x v="4"/>
  </r>
  <r>
    <x v="0"/>
    <s v="NARRAGANSETT ELECTRIC"/>
    <x v="0"/>
    <x v="1"/>
    <s v="FEBRUARY"/>
    <x v="2"/>
    <s v="COMMERCIAL"/>
    <n v="117"/>
    <s v="B32     - Elec B-32 C&amp;I 200 kW Back Up Svc-Std Ofr"/>
    <s v="B32"/>
    <s v="ELEC B-32"/>
    <n v="300"/>
    <s v="COMMERCIAL-NO BUILDING HEAT"/>
    <n v="3"/>
    <n v="12189.38"/>
    <n v="25437"/>
    <x v="1"/>
  </r>
  <r>
    <x v="0"/>
    <s v="NARRAGANSETT ELECTRIC"/>
    <x v="0"/>
    <x v="1"/>
    <s v="FEBRUARY"/>
    <x v="2"/>
    <s v="COMMERCIAL"/>
    <n v="122"/>
    <s v="B32     - Elec B-32 T&amp;D C&amp;I 200 kW Back Up Svc"/>
    <s v="B32"/>
    <s v="ELEC B-32"/>
    <n v="300"/>
    <s v="COMMERCIAL-NO BUILDING HEAT"/>
    <n v="1"/>
    <n v="38583.46"/>
    <n v="386962"/>
    <x v="1"/>
  </r>
  <r>
    <x v="0"/>
    <s v="NARRAGANSETT ELECTRIC"/>
    <x v="0"/>
    <x v="1"/>
    <s v="FEBRUARY"/>
    <x v="0"/>
    <s v="RESIDENTIAL"/>
    <n v="13"/>
    <s v="G02     - Elec G-02 Large C&amp;I-Std Ofr"/>
    <s v="G02"/>
    <s v="ELEC G-02"/>
    <n v="200"/>
    <s v="RESIDENCE SERVICE - NO HEAT"/>
    <n v="5"/>
    <n v="17643.29"/>
    <n v="85405"/>
    <x v="5"/>
  </r>
  <r>
    <x v="0"/>
    <s v="NARRAGANSETT ELECTRIC"/>
    <x v="0"/>
    <x v="1"/>
    <s v="FEBRUARY"/>
    <x v="2"/>
    <s v="COMMERCIAL"/>
    <n v="629"/>
    <s v="S14     - Lighting S-14 Co Lighting-Std Ofr Variable"/>
    <s v="S14"/>
    <s v="LIGHTING S-14"/>
    <n v="300"/>
    <s v="COMMERCIAL-NO BUILDING HEAT"/>
    <n v="9"/>
    <n v="408.54"/>
    <n v="1317"/>
    <x v="3"/>
  </r>
  <r>
    <x v="0"/>
    <s v="NARRAGANSETT ELECTRIC"/>
    <x v="0"/>
    <x v="1"/>
    <s v="FEBRUARY"/>
    <x v="0"/>
    <s v="RESIDENTIAL"/>
    <n v="628"/>
    <s v="S10     - Lighting S-10 Private Lightg-Std Ofr Variable"/>
    <s v="S10"/>
    <s v="LIGHTING S-10"/>
    <n v="200"/>
    <s v="RESIDENCE SERVICE - NO HEAT"/>
    <n v="252"/>
    <n v="16898.349999999999"/>
    <n v="37025"/>
    <x v="3"/>
  </r>
  <r>
    <x v="0"/>
    <s v="NARRAGANSETT ELECTRIC"/>
    <x v="0"/>
    <x v="1"/>
    <s v="FEBRUARY"/>
    <x v="2"/>
    <s v="COMMERCIAL"/>
    <n v="616"/>
    <s v="S10     - Lighting S-10 T&amp;D Private Lighting(Clsd)"/>
    <s v="S10"/>
    <s v="LIGHTING S-10"/>
    <n v="4532"/>
    <s v="DELIVERY ONLY - COMMERCIAL"/>
    <n v="307"/>
    <n v="17605.79"/>
    <n v="114665"/>
    <x v="3"/>
  </r>
  <r>
    <x v="0"/>
    <s v="NARRAGANSETT ELECTRIC"/>
    <x v="0"/>
    <x v="1"/>
    <s v="FEBRUARY"/>
    <x v="0"/>
    <s v="RESIDENTIAL"/>
    <n v="5"/>
    <s v="C06     - Elec C-06 Small C&amp;I-Std Ofr"/>
    <s v="C06"/>
    <s v="ELEC C-06"/>
    <n v="200"/>
    <s v="RESIDENCE SERVICE - NO HEAT"/>
    <n v="668"/>
    <n v="71803.09"/>
    <n v="301982"/>
    <x v="2"/>
  </r>
  <r>
    <x v="0"/>
    <s v="NARRAGANSETT ELECTRIC"/>
    <x v="0"/>
    <x v="1"/>
    <s v="FEBRUARY"/>
    <x v="2"/>
    <s v="COMMERCIAL"/>
    <n v="711"/>
    <s v="G3F-G   - Elec G-32 T&amp;D 200 kW Dem PK/OP"/>
    <s v="G32"/>
    <s v="ELEC G-32"/>
    <n v="4532"/>
    <s v="DELIVERY ONLY - COMMERCIAL"/>
    <n v="307"/>
    <n v="4386560.83"/>
    <n v="64030532"/>
    <x v="1"/>
  </r>
  <r>
    <x v="0"/>
    <s v="NARRAGANSETT ELECTRIC"/>
    <x v="0"/>
    <x v="1"/>
    <s v="FEBRUARY"/>
    <x v="2"/>
    <s v="COMMERCIAL"/>
    <n v="617"/>
    <s v="S14     - Lighting S-14 T&amp;D Co Owned St Lighting"/>
    <s v="S14"/>
    <s v="LIGHTING S-14"/>
    <n v="4532"/>
    <s v="DELIVERY ONLY - COMMERCIAL"/>
    <n v="1"/>
    <n v="836.48"/>
    <n v="5147"/>
    <x v="3"/>
  </r>
  <r>
    <x v="0"/>
    <s v="NARRAGANSETT ELECTRIC"/>
    <x v="0"/>
    <x v="1"/>
    <s v="FEBRUARY"/>
    <x v="4"/>
    <s v="STEAM-HEAT"/>
    <n v="628"/>
    <s v="S10     - Lighting S-10 Private Lightg-Std Ofr Variable"/>
    <s v="S10"/>
    <s v="LIGHTING S-10"/>
    <n v="207"/>
    <s v="RESIDENCE SERVICE - WITH HEAT"/>
    <n v="7"/>
    <n v="215.77"/>
    <n v="659"/>
    <x v="3"/>
  </r>
  <r>
    <x v="0"/>
    <s v="NARRAGANSETT ELECTRIC"/>
    <x v="0"/>
    <x v="1"/>
    <s v="FEBRUARY"/>
    <x v="3"/>
    <s v="STRT-AND-HWY-LT"/>
    <n v="628"/>
    <s v="S10     - Lighting S-10 Private Lightg-Std Ofr Variable"/>
    <s v="S10"/>
    <s v="LIGHTING S-10"/>
    <n v="700"/>
    <s v="PUBLIC STREET &amp; HIWAY LIGHTING"/>
    <n v="235"/>
    <n v="23913.17"/>
    <n v="80739"/>
    <x v="3"/>
  </r>
  <r>
    <x v="0"/>
    <s v="NARRAGANSETT ELECTRIC"/>
    <x v="0"/>
    <x v="1"/>
    <s v="FEBRUARY"/>
    <x v="4"/>
    <s v="STEAM-HEAT"/>
    <n v="1"/>
    <s v="A16     - Elec A-16 Residential-Std Ofr"/>
    <s v="A16"/>
    <s v="ELEC A-16"/>
    <n v="207"/>
    <s v="RESIDENCE SERVICE - WITH HEAT"/>
    <n v="14823"/>
    <n v="3973631.88"/>
    <n v="17638181"/>
    <x v="0"/>
  </r>
  <r>
    <x v="0"/>
    <s v="NARRAGANSETT ELECTRIC"/>
    <x v="0"/>
    <x v="1"/>
    <s v="FEBRUARY"/>
    <x v="2"/>
    <s v="COMMERCIAL"/>
    <n v="903"/>
    <s v="A16     - Elec A-16 T&amp;D Residential"/>
    <s v="A16"/>
    <s v="ELEC A-16"/>
    <n v="4532"/>
    <s v="DELIVERY ONLY - COMMERCIAL"/>
    <n v="100"/>
    <n v="21701.45"/>
    <n v="200468"/>
    <x v="0"/>
  </r>
  <r>
    <x v="0"/>
    <s v="NARRAGANSETT ELECTRIC"/>
    <x v="0"/>
    <x v="1"/>
    <s v="FEBRUARY"/>
    <x v="0"/>
    <s v="RESIDENTIAL"/>
    <n v="905"/>
    <s v="A60     - Elec A-60 T&amp;D Resi Low Income"/>
    <s v="A60"/>
    <s v="ELEC A-60"/>
    <n v="4512"/>
    <s v="DELIVERY ONLY - RESIDENTIAL"/>
    <n v="5541"/>
    <n v="116509.07"/>
    <n v="2519729"/>
    <x v="4"/>
  </r>
  <r>
    <x v="0"/>
    <s v="NARRAGANSETT ELECTRIC"/>
    <x v="0"/>
    <x v="1"/>
    <s v="FEBRUARY"/>
    <x v="3"/>
    <s v="STRT-AND-HWY-LT"/>
    <n v="605"/>
    <s v="S10     - Lighting S-10 Private Lightg-Std Ofr(Clsd)"/>
    <s v="S10"/>
    <s v="LIGHTING S-10"/>
    <n v="700"/>
    <s v="PUBLIC STREET &amp; HIWAY LIGHTING"/>
    <n v="14"/>
    <n v="1189.47"/>
    <n v="4283"/>
    <x v="3"/>
  </r>
  <r>
    <x v="0"/>
    <s v="NARRAGANSETT ELECTRIC"/>
    <x v="0"/>
    <x v="1"/>
    <s v="FEBRUARY"/>
    <x v="3"/>
    <s v="STRT-AND-HWY-LT"/>
    <n v="619"/>
    <s v="S5T     - Lighting S-05 T&amp;D Cust Owned"/>
    <s v="S5A"/>
    <s v="N/A"/>
    <n v="4562"/>
    <s v="DELIVERY ONLY - STREET LIGHT"/>
    <n v="94"/>
    <n v="920454"/>
    <n v="8284291"/>
    <x v="3"/>
  </r>
  <r>
    <x v="0"/>
    <s v="NARRAGANSETT ELECTRIC"/>
    <x v="0"/>
    <x v="1"/>
    <s v="FEBRUARY"/>
    <x v="3"/>
    <s v="STRT-AND-HWY-LT"/>
    <n v="626"/>
    <s v="S6A     - Lighting S-06 Decorative-Variable"/>
    <s v="S6A"/>
    <s v="N/A"/>
    <n v="700"/>
    <s v="PUBLIC STREET &amp; HIWAY LIGHTING"/>
    <n v="2"/>
    <n v="604.1"/>
    <n v="440"/>
    <x v="3"/>
  </r>
  <r>
    <x v="0"/>
    <s v="NARRAGANSETT ELECTRIC"/>
    <x v="0"/>
    <x v="1"/>
    <s v="FEBRUARY"/>
    <x v="4"/>
    <s v="STEAM-HEAT"/>
    <n v="905"/>
    <s v="A60     - Elec A-60 T&amp;D Resi Low Income"/>
    <s v="A60"/>
    <s v="ELEC A-60"/>
    <n v="4513"/>
    <s v="DELIVERY ONLY - RESIDENT HEAT"/>
    <n v="147"/>
    <n v="5739.08"/>
    <n v="131658"/>
    <x v="4"/>
  </r>
  <r>
    <x v="0"/>
    <s v="NARRAGANSETT ELECTRIC"/>
    <x v="0"/>
    <x v="1"/>
    <s v="FEBRUARY"/>
    <x v="2"/>
    <s v="COMMERCIAL"/>
    <n v="5"/>
    <s v="C06     - Elec C-06 Small C&amp;I-Std Ofr"/>
    <s v="C06"/>
    <s v="ELEC C-06"/>
    <n v="300"/>
    <s v="COMMERCIAL-NO BUILDING HEAT"/>
    <n v="39220"/>
    <n v="7295945.7599999998"/>
    <n v="41052740"/>
    <x v="2"/>
  </r>
  <r>
    <x v="0"/>
    <s v="NARRAGANSETT ELECTRIC"/>
    <x v="0"/>
    <x v="1"/>
    <s v="FEBRUARY"/>
    <x v="0"/>
    <s v="RESIDENTIAL"/>
    <n v="950"/>
    <s v="C06     - Elec C-06 T&amp;D Small C&amp;I"/>
    <s v="C06"/>
    <s v="ELEC C-06"/>
    <n v="4512"/>
    <s v="DELIVERY ONLY - RESIDENTIAL"/>
    <n v="82"/>
    <n v="9262.81"/>
    <n v="83464"/>
    <x v="2"/>
  </r>
  <r>
    <x v="0"/>
    <s v="NARRAGANSETT ELECTRIC"/>
    <x v="0"/>
    <x v="1"/>
    <s v="FEBRUARY"/>
    <x v="2"/>
    <s v="COMMERCIAL"/>
    <n v="34"/>
    <s v="C08     - Elec C-06 Sm C&amp;I Unmetered-Std Ofr"/>
    <s v="C08"/>
    <s v="ELEC C-06 UNMETERED"/>
    <n v="300"/>
    <s v="COMMERCIAL-NO BUILDING HEAT"/>
    <n v="121"/>
    <n v="16298.93"/>
    <n v="70099"/>
    <x v="2"/>
  </r>
  <r>
    <x v="0"/>
    <s v="NARRAGANSETT ELECTRIC"/>
    <x v="0"/>
    <x v="1"/>
    <s v="FEBRUARY"/>
    <x v="2"/>
    <s v="COMMERCIAL"/>
    <n v="13"/>
    <s v="G02     - Elec G-02 Large C&amp;I-Std Ofr"/>
    <s v="G02"/>
    <s v="ELEC G-02"/>
    <n v="300"/>
    <s v="COMMERCIAL-NO BUILDING HEAT"/>
    <n v="4063"/>
    <n v="8945461.1300000008"/>
    <n v="36486423"/>
    <x v="5"/>
  </r>
  <r>
    <x v="0"/>
    <s v="NARRAGANSETT ELECTRIC"/>
    <x v="0"/>
    <x v="1"/>
    <s v="FEBRUARY"/>
    <x v="1"/>
    <s v="INDUSTRIAL"/>
    <n v="53"/>
    <s v="G02     - Elec G-02 Large C&amp;I-Std Ofr Fixed"/>
    <s v="G02"/>
    <s v="ELEC G-02"/>
    <n v="460"/>
    <s v="INDUSTRIAL GENERAL - 60 HERTZ"/>
    <n v="7"/>
    <n v="15349.66"/>
    <n v="64566"/>
    <x v="5"/>
  </r>
  <r>
    <x v="0"/>
    <s v="NARRAGANSETT ELECTRIC"/>
    <x v="0"/>
    <x v="1"/>
    <s v="FEBRUARY"/>
    <x v="2"/>
    <s v="COMMERCIAL"/>
    <n v="705"/>
    <s v="G3F-G   - Elec G-32 200 kW Dem PK/OP-Std Ofr"/>
    <s v="G32"/>
    <s v="ELEC G-32"/>
    <n v="300"/>
    <s v="COMMERCIAL-NO BUILDING HEAT"/>
    <n v="104"/>
    <n v="2002701.13"/>
    <n v="7894908"/>
    <x v="1"/>
  </r>
  <r>
    <x v="0"/>
    <s v="NARRAGANSETT ELECTRIC"/>
    <x v="0"/>
    <x v="1"/>
    <s v="FEBRUARY"/>
    <x v="1"/>
    <s v="INDUSTRIAL"/>
    <n v="711"/>
    <s v="G3F-G   - Elec G-32 T&amp;D 200 kW Dem PK/OP"/>
    <s v="G32"/>
    <s v="ELEC G-32"/>
    <n v="4552"/>
    <s v="DELIVERY ONLY - INDUSTRIAL"/>
    <n v="72"/>
    <n v="895725.8"/>
    <n v="12255372"/>
    <x v="1"/>
  </r>
  <r>
    <x v="0"/>
    <s v="NARRAGANSETT ELECTRIC"/>
    <x v="0"/>
    <x v="1"/>
    <s v="FEBRUARY"/>
    <x v="1"/>
    <s v="INDUSTRIAL"/>
    <n v="944"/>
    <s v="M1B     - Elec M-1 Opt B Station Pwr Delivery Svc"/>
    <s v="M1B"/>
    <s v="M-1 Opt B"/>
    <n v="4552"/>
    <s v="DELIVERY ONLY - INDUSTRIAL"/>
    <n v="1"/>
    <n v="9809.52"/>
    <n v="531403"/>
    <x v="3"/>
  </r>
  <r>
    <x v="0"/>
    <s v="NARRAGANSETT ELECTRIC"/>
    <x v="0"/>
    <x v="1"/>
    <s v="FEBRUARY"/>
    <x v="1"/>
    <s v="INDUSTRIAL"/>
    <n v="628"/>
    <s v="S10     - Lighting S-10 Private Lightg-Std Ofr Variable"/>
    <s v="S10"/>
    <s v="LIGHTING S-10"/>
    <n v="460"/>
    <s v="INDUSTRIAL GENERAL - 60 HERTZ"/>
    <n v="58"/>
    <n v="10972.92"/>
    <n v="36778"/>
    <x v="3"/>
  </r>
  <r>
    <x v="0"/>
    <s v="NARRAGANSETT ELECTRIC"/>
    <x v="0"/>
    <x v="1"/>
    <s v="FEBRUARY"/>
    <x v="3"/>
    <s v="STRT-AND-HWY-LT"/>
    <n v="616"/>
    <s v="S10     - Lighting S-10 T&amp;D Private Lighting(Clsd)"/>
    <s v="S10"/>
    <s v="LIGHTING S-10"/>
    <n v="4562"/>
    <s v="DELIVERY ONLY - STREET LIGHT"/>
    <n v="70"/>
    <n v="4271.13"/>
    <n v="28722"/>
    <x v="3"/>
  </r>
  <r>
    <x v="0"/>
    <s v="NARRAGANSETT ELECTRIC"/>
    <x v="0"/>
    <x v="1"/>
    <s v="FEBRUARY"/>
    <x v="3"/>
    <s v="STRT-AND-HWY-LT"/>
    <n v="631"/>
    <s v="S5V     - Lighting S-05 Cust Owned-Variable"/>
    <s v="S5A"/>
    <s v="N/A"/>
    <n v="700"/>
    <s v="PUBLIC STREET &amp; HIWAY LIGHTING"/>
    <n v="9"/>
    <n v="631.63"/>
    <n v="2590"/>
    <x v="3"/>
  </r>
  <r>
    <x v="0"/>
    <s v="NARRAGANSETT ELECTRIC"/>
    <x v="0"/>
    <x v="1"/>
    <s v="FEBRUARY"/>
    <x v="0"/>
    <s v="RESIDENTIAL"/>
    <n v="903"/>
    <s v="A16     - Elec A-16 T&amp;D Residential"/>
    <s v="A16"/>
    <s v="ELEC A-16"/>
    <n v="4512"/>
    <s v="DELIVERY ONLY - RESIDENTIAL"/>
    <n v="41796"/>
    <n v="2668480.9900000002"/>
    <n v="22615329"/>
    <x v="0"/>
  </r>
  <r>
    <x v="0"/>
    <s v="NARRAGANSETT ELECTRIC"/>
    <x v="0"/>
    <x v="1"/>
    <s v="FEBRUARY"/>
    <x v="4"/>
    <s v="STEAM-HEAT"/>
    <n v="6"/>
    <s v="A60     - Elec A-60 Resi Low Income-Std Ofr"/>
    <s v="A60"/>
    <s v="ELEC A-60"/>
    <n v="207"/>
    <s v="RESIDENCE SERVICE - WITH HEAT"/>
    <n v="973"/>
    <n v="193618.45"/>
    <n v="1173928"/>
    <x v="4"/>
  </r>
  <r>
    <x v="0"/>
    <s v="NARRAGANSETT ELECTRIC"/>
    <x v="0"/>
    <x v="1"/>
    <s v="FEBRUARY"/>
    <x v="2"/>
    <s v="COMMERCIAL"/>
    <n v="6"/>
    <s v="A60     - Elec A-60 Resi Low Income-Std Ofr"/>
    <s v="A60"/>
    <s v="ELEC A-60"/>
    <n v="300"/>
    <s v="COMMERCIAL-NO BUILDING HEAT"/>
    <n v="3"/>
    <n v="161.56"/>
    <n v="940"/>
    <x v="4"/>
  </r>
  <r>
    <x v="0"/>
    <s v="NARRAGANSETT ELECTRIC"/>
    <x v="0"/>
    <x v="1"/>
    <s v="FEBRUARY"/>
    <x v="0"/>
    <s v="RESIDENTIAL"/>
    <n v="55"/>
    <s v="C06     - Elec C-06 Small C&amp;I-Std Ofr Variable"/>
    <s v="C06"/>
    <s v="ELEC C-06"/>
    <n v="200"/>
    <s v="RESIDENCE SERVICE - NO HEAT"/>
    <n v="1"/>
    <n v="23.11"/>
    <n v="42"/>
    <x v="2"/>
  </r>
  <r>
    <x v="0"/>
    <s v="NARRAGANSETT ELECTRIC"/>
    <x v="0"/>
    <x v="1"/>
    <s v="FEBRUARY"/>
    <x v="3"/>
    <s v="STRT-AND-HWY-LT"/>
    <n v="951"/>
    <s v="C08     - Elec C-06 T&amp;D Sm C&amp;I Unmetered"/>
    <s v="C08"/>
    <s v="ELEC C-06 UNMETERED"/>
    <n v="4562"/>
    <s v="DELIVERY ONLY - STREET LIGHT"/>
    <n v="216"/>
    <n v="9130.82"/>
    <n v="67567"/>
    <x v="2"/>
  </r>
  <r>
    <x v="0"/>
    <s v="NARRAGANSETT ELECTRIC"/>
    <x v="0"/>
    <x v="1"/>
    <s v="FEBRUARY"/>
    <x v="1"/>
    <s v="INDUSTRIAL"/>
    <n v="700"/>
    <s v="G32     - Elec G-32 200 kW Dem PK/SH/OP-Std Ofr"/>
    <s v="G32"/>
    <s v="ELEC G-32"/>
    <n v="460"/>
    <s v="INDUSTRIAL GENERAL - 60 HERTZ"/>
    <n v="46"/>
    <n v="779071.46"/>
    <n v="3275233"/>
    <x v="1"/>
  </r>
  <r>
    <x v="0"/>
    <s v="NARRAGANSETT ELECTRIC"/>
    <x v="0"/>
    <x v="1"/>
    <s v="FEBRUARY"/>
    <x v="2"/>
    <s v="COMMERCIAL"/>
    <n v="710"/>
    <s v="G32     - Elec G-32 T&amp;D 200 kW Dem PK/SH/OP"/>
    <s v="G32"/>
    <s v="ELEC G-32"/>
    <n v="4532"/>
    <s v="DELIVERY ONLY - COMMERCIAL"/>
    <n v="285"/>
    <n v="4074158.25"/>
    <n v="58438492"/>
    <x v="1"/>
  </r>
  <r>
    <x v="0"/>
    <s v="NARRAGANSETT ELECTRIC"/>
    <x v="0"/>
    <x v="1"/>
    <s v="FEBRUARY"/>
    <x v="3"/>
    <s v="STRT-AND-HWY-LT"/>
    <n v="617"/>
    <s v="S14     - Lighting S-14 T&amp;D Co Owned St Lighting"/>
    <s v="S14"/>
    <s v="LIGHTING S-14"/>
    <n v="4562"/>
    <s v="DELIVERY ONLY - STREET LIGHT"/>
    <n v="126"/>
    <n v="485891.31"/>
    <n v="1708997"/>
    <x v="3"/>
  </r>
  <r>
    <x v="0"/>
    <s v="NARRAGANSETT ELECTRIC"/>
    <x v="0"/>
    <x v="1"/>
    <s v="FEBRUARY"/>
    <x v="2"/>
    <s v="COMMERCIAL"/>
    <n v="431"/>
    <s v="01EN    - Gas 01EN Marketer Charges FT1"/>
    <s v="01EN"/>
    <s v="N/A"/>
    <n v="1673"/>
    <s v="GAS/T MARKETER TRAN 1"/>
    <n v="4"/>
    <n v="-609375.31000000006"/>
    <n v="0"/>
    <x v="9"/>
  </r>
  <r>
    <x v="0"/>
    <s v="NARRAGANSETT ELECTRIC"/>
    <x v="0"/>
    <x v="1"/>
    <s v="FEBRUARY"/>
    <x v="2"/>
    <s v="COMMERCIAL"/>
    <n v="439"/>
    <s v="14EN    - Gas 14EN Non-Firm Sales Extra Large Low"/>
    <s v="14EN"/>
    <s v="N/A"/>
    <n v="300"/>
    <s v="COMMERCIAL-NO BUILDING HEAT"/>
    <n v="1"/>
    <n v="271189.53999999998"/>
    <n v="215435.83"/>
    <x v="7"/>
  </r>
  <r>
    <x v="0"/>
    <s v="NARRAGANSETT ELECTRIC"/>
    <x v="0"/>
    <x v="1"/>
    <s v="FEBRUARY"/>
    <x v="2"/>
    <s v="COMMERCIAL"/>
    <n v="407"/>
    <s v="22EN    - Gas 22EN C&amp;I Medium FT1"/>
    <s v="22EN"/>
    <s v="N/A"/>
    <n v="1670"/>
    <s v="GAS/T FIRM COMMERCIAL"/>
    <n v="327"/>
    <n v="331773.53000000003"/>
    <n v="932949.37"/>
    <x v="6"/>
  </r>
  <r>
    <x v="0"/>
    <s v="NARRAGANSETT ELECTRIC"/>
    <x v="0"/>
    <x v="1"/>
    <s v="FEBRUARY"/>
    <x v="1"/>
    <s v="INDUSTRIAL"/>
    <n v="419"/>
    <s v="23EN    - Gas 23EN C&amp;I Large High Load FT1"/>
    <s v="23EN"/>
    <s v="N/A"/>
    <n v="1671"/>
    <s v="GAS/T FIRM INDUSTRIAL"/>
    <n v="55"/>
    <n v="147924.66"/>
    <n v="495873.93"/>
    <x v="7"/>
  </r>
  <r>
    <x v="0"/>
    <s v="NARRAGANSETT ELECTRIC"/>
    <x v="0"/>
    <x v="1"/>
    <s v="FEBRUARY"/>
    <x v="1"/>
    <s v="INDUSTRIAL"/>
    <n v="422"/>
    <s v="2421    - Gas 2421 C&amp;I Extra Large High Load FT2"/>
    <n v="2421"/>
    <s v="N/A"/>
    <n v="1671"/>
    <s v="GAS/T FIRM INDUSTRIAL"/>
    <n v="12"/>
    <n v="71141.740000000005"/>
    <n v="413761.87"/>
    <x v="7"/>
  </r>
  <r>
    <x v="0"/>
    <s v="NARRAGANSETT ELECTRIC"/>
    <x v="0"/>
    <x v="1"/>
    <s v="FEBRUARY"/>
    <x v="1"/>
    <s v="INDUSTRIAL"/>
    <n v="411"/>
    <s v="33EN    - Gas 33EN C&amp;I Large Low Load FT1"/>
    <s v="33EN"/>
    <s v="N/A"/>
    <n v="1670"/>
    <s v="GAS/T FIRM COMMERCIAL"/>
    <n v="6"/>
    <n v="27265.29"/>
    <n v="77714.53"/>
    <x v="7"/>
  </r>
  <r>
    <x v="0"/>
    <s v="NARRAGANSETT ELECTRIC"/>
    <x v="0"/>
    <x v="1"/>
    <s v="FEBRUARY"/>
    <x v="2"/>
    <s v="COMMERCIAL"/>
    <n v="410"/>
    <s v="3321    - Gas 3321 C&amp;I Large Low Load FT2"/>
    <n v="3321"/>
    <s v="N/A"/>
    <n v="1670"/>
    <s v="GAS/T FIRM COMMERCIAL"/>
    <n v="208"/>
    <n v="852357.05"/>
    <n v="2344226.61"/>
    <x v="7"/>
  </r>
  <r>
    <x v="0"/>
    <s v="NARRAGANSETT ELECTRIC"/>
    <x v="0"/>
    <x v="1"/>
    <s v="FEBRUARY"/>
    <x v="1"/>
    <s v="INDUSTRIAL"/>
    <n v="410"/>
    <s v="3321    - Gas 3321 C&amp;I Large Low Load FT2"/>
    <n v="3321"/>
    <s v="N/A"/>
    <n v="1670"/>
    <s v="GAS/T FIRM COMMERCIAL"/>
    <n v="18"/>
    <n v="74693.42"/>
    <n v="204947.08"/>
    <x v="7"/>
  </r>
  <r>
    <x v="0"/>
    <s v="NARRAGANSETT ELECTRIC"/>
    <x v="0"/>
    <x v="1"/>
    <s v="FEBRUARY"/>
    <x v="2"/>
    <s v="COMMERCIAL"/>
    <n v="432"/>
    <s v="02EN    - Gas 02EN Marketer Charges FT2"/>
    <s v="02EN"/>
    <s v="N/A"/>
    <n v="1674"/>
    <s v="GAS/T MARKETER TRAN 2"/>
    <n v="5"/>
    <n v="887381.17"/>
    <n v="0"/>
    <x v="9"/>
  </r>
  <r>
    <x v="0"/>
    <s v="NARRAGANSETT ELECTRIC"/>
    <x v="0"/>
    <x v="1"/>
    <s v="FEBRUARY"/>
    <x v="0"/>
    <s v="RESIDENTIAL"/>
    <n v="401"/>
    <s v="1012    - Gas 1012 Res Non Heat"/>
    <n v="1012"/>
    <s v="N/A"/>
    <n v="200"/>
    <s v="RESIDENCE SERVICE - NO HEAT"/>
    <n v="18040"/>
    <n v="950587.75"/>
    <n v="559675.93999999994"/>
    <x v="10"/>
  </r>
  <r>
    <x v="0"/>
    <s v="NARRAGANSETT ELECTRIC"/>
    <x v="0"/>
    <x v="1"/>
    <s v="FEBRUARY"/>
    <x v="4"/>
    <s v="STEAM-HEAT"/>
    <n v="402"/>
    <s v="1301    - Gas 1301 Res Low Inc Heat"/>
    <n v="1301"/>
    <s v="N/A"/>
    <n v="207"/>
    <s v="RESIDENCE SERVICE - WITH HEAT"/>
    <n v="18712"/>
    <n v="3136475.1"/>
    <n v="2955618.75"/>
    <x v="11"/>
  </r>
  <r>
    <x v="0"/>
    <s v="NARRAGANSETT ELECTRIC"/>
    <x v="0"/>
    <x v="1"/>
    <s v="FEBRUARY"/>
    <x v="1"/>
    <s v="INDUSTRIAL"/>
    <n v="409"/>
    <s v="3367    - Gas 3367 C&amp;I Large Low Load"/>
    <n v="3367"/>
    <s v="N/A"/>
    <n v="400"/>
    <s v="INDUSTRIAL"/>
    <n v="8"/>
    <n v="52416.82"/>
    <n v="46093.53"/>
    <x v="7"/>
  </r>
  <r>
    <x v="0"/>
    <s v="NARRAGANSETT ELECTRIC"/>
    <x v="0"/>
    <x v="1"/>
    <s v="FEBRUARY"/>
    <x v="2"/>
    <s v="COMMERCIAL"/>
    <n v="414"/>
    <s v="3421    - Gas 3421 C&amp;I Extra Large Low Load FT2"/>
    <n v="3421"/>
    <s v="N/A"/>
    <n v="1670"/>
    <s v="GAS/T FIRM COMMERCIAL"/>
    <n v="1"/>
    <n v="3672.14"/>
    <n v="18427.73"/>
    <x v="7"/>
  </r>
  <r>
    <x v="0"/>
    <s v="NARRAGANSETT ELECTRIC"/>
    <x v="0"/>
    <x v="1"/>
    <s v="FEBRUARY"/>
    <x v="2"/>
    <s v="COMMERCIAL"/>
    <n v="440"/>
    <s v="74EN    - Gas 74EN Non-Firm Trans Extra Large Low"/>
    <s v="74EN"/>
    <s v="N/A"/>
    <n v="1672"/>
    <s v="GAS/T C&amp;I NON FIRM"/>
    <n v="1"/>
    <n v="50934.14"/>
    <n v="375724.43"/>
    <x v="7"/>
  </r>
  <r>
    <x v="0"/>
    <s v="NARRAGANSETT ELECTRIC"/>
    <x v="0"/>
    <x v="1"/>
    <s v="FEBRUARY"/>
    <x v="2"/>
    <s v="COMMERCIAL"/>
    <n v="441"/>
    <s v="17EN    - Gas 17EN Non-Firm Sales Extra Large High"/>
    <s v="17EN"/>
    <s v="N/A"/>
    <n v="300"/>
    <s v="COMMERCIAL-NO BUILDING HEAT"/>
    <n v="1"/>
    <n v="625"/>
    <n v="0"/>
    <x v="7"/>
  </r>
  <r>
    <x v="0"/>
    <s v="NARRAGANSETT ELECTRIC"/>
    <x v="0"/>
    <x v="1"/>
    <s v="FEBRUARY"/>
    <x v="2"/>
    <s v="COMMERCIAL"/>
    <n v="419"/>
    <s v="23EN    - Gas 23EN C&amp;I Large High Load FT1"/>
    <s v="23EN"/>
    <s v="N/A"/>
    <n v="1671"/>
    <s v="GAS/T FIRM INDUSTRIAL"/>
    <n v="9"/>
    <n v="15821.42"/>
    <n v="52984.23"/>
    <x v="7"/>
  </r>
  <r>
    <x v="0"/>
    <s v="NARRAGANSETT ELECTRIC"/>
    <x v="0"/>
    <x v="1"/>
    <s v="FEBRUARY"/>
    <x v="1"/>
    <s v="INDUSTRIAL"/>
    <n v="417"/>
    <s v="2367    - Gas 2367 C&amp;I Large High Load"/>
    <n v="2367"/>
    <s v="N/A"/>
    <n v="400"/>
    <s v="INDUSTRIAL"/>
    <n v="30"/>
    <n v="164435.79"/>
    <n v="175765.64"/>
    <x v="7"/>
  </r>
  <r>
    <x v="0"/>
    <s v="NARRAGANSETT ELECTRIC"/>
    <x v="0"/>
    <x v="1"/>
    <s v="FEBRUARY"/>
    <x v="1"/>
    <s v="INDUSTRIAL"/>
    <n v="421"/>
    <s v="2496    - Gas 2496 C&amp;I Extra Large High Load"/>
    <n v="2496"/>
    <s v="N/A"/>
    <n v="400"/>
    <s v="INDUSTRIAL"/>
    <n v="2"/>
    <n v="33989.599999999999"/>
    <n v="41117.599999999999"/>
    <x v="7"/>
  </r>
  <r>
    <x v="0"/>
    <s v="NARRAGANSETT ELECTRIC"/>
    <x v="0"/>
    <x v="1"/>
    <s v="FEBRUARY"/>
    <x v="1"/>
    <s v="INDUSTRIAL"/>
    <n v="415"/>
    <s v="34EN    - Gas 34EN C&amp;I Extra Large Low Load FT1"/>
    <s v="34EN"/>
    <s v="N/A"/>
    <n v="1670"/>
    <s v="GAS/T FIRM COMMERCIAL"/>
    <n v="3"/>
    <n v="18376.79"/>
    <n v="123656.65"/>
    <x v="7"/>
  </r>
  <r>
    <x v="0"/>
    <s v="NARRAGANSETT ELECTRIC"/>
    <x v="0"/>
    <x v="1"/>
    <s v="FEBRUARY"/>
    <x v="2"/>
    <s v="COMMERCIAL"/>
    <n v="442"/>
    <s v="77EN    - Gas 77EN Non-Firm Trans Extra Large High"/>
    <s v="77EN"/>
    <s v="N/A"/>
    <n v="1672"/>
    <s v="GAS/T C&amp;I NON FIRM"/>
    <n v="8"/>
    <n v="63708.93"/>
    <n v="502556.57"/>
    <x v="7"/>
  </r>
  <r>
    <x v="0"/>
    <s v="NARRAGANSETT ELECTRIC"/>
    <x v="0"/>
    <x v="1"/>
    <s v="FEBRUARY"/>
    <x v="1"/>
    <s v="INDUSTRIAL"/>
    <n v="407"/>
    <s v="22EN    - Gas 22EN C&amp;I Medium FT1"/>
    <s v="22EN"/>
    <s v="N/A"/>
    <n v="1670"/>
    <s v="GAS/T FIRM COMMERCIAL"/>
    <n v="5"/>
    <n v="4405.26"/>
    <n v="11430.94"/>
    <x v="6"/>
  </r>
  <r>
    <x v="0"/>
    <s v="NARRAGANSETT ELECTRIC"/>
    <x v="0"/>
    <x v="1"/>
    <s v="FEBRUARY"/>
    <x v="1"/>
    <s v="INDUSTRIAL"/>
    <n v="405"/>
    <s v="2237    - Gas 2237 C&amp;I Medium"/>
    <n v="2237"/>
    <s v="N/A"/>
    <n v="400"/>
    <s v="INDUSTRIAL"/>
    <n v="15"/>
    <n v="54139.31"/>
    <n v="50329.83"/>
    <x v="6"/>
  </r>
  <r>
    <x v="0"/>
    <s v="NARRAGANSETT ELECTRIC"/>
    <x v="0"/>
    <x v="1"/>
    <s v="FEBRUARY"/>
    <x v="2"/>
    <s v="COMMERCIAL"/>
    <n v="423"/>
    <s v="24EN    - Gas 24EN C&amp;I Extra Large High Load FT1"/>
    <s v="24EN"/>
    <s v="N/A"/>
    <n v="1671"/>
    <s v="GAS/T FIRM INDUSTRIAL"/>
    <n v="12"/>
    <n v="150349.71"/>
    <n v="1140723.97"/>
    <x v="7"/>
  </r>
  <r>
    <x v="0"/>
    <s v="NARRAGANSETT ELECTRIC"/>
    <x v="0"/>
    <x v="1"/>
    <s v="FEBRUARY"/>
    <x v="1"/>
    <s v="INDUSTRIAL"/>
    <n v="424"/>
    <s v="2431    - Gas 2431 C&amp;I Extra Large High Load TSS"/>
    <n v="2431"/>
    <s v="N/A"/>
    <n v="400"/>
    <s v="INDUSTRIAL"/>
    <n v="1"/>
    <n v="9674.08"/>
    <n v="4783.32"/>
    <x v="7"/>
  </r>
  <r>
    <x v="0"/>
    <s v="NARRAGANSETT ELECTRIC"/>
    <x v="0"/>
    <x v="1"/>
    <s v="FEBRUARY"/>
    <x v="2"/>
    <s v="COMMERCIAL"/>
    <n v="412"/>
    <s v="3331    - Gas 3331 C&amp;I Large Low Load TSS"/>
    <n v="3331"/>
    <s v="N/A"/>
    <n v="300"/>
    <s v="COMMERCIAL-NO BUILDING HEAT"/>
    <n v="1"/>
    <n v="12211.73"/>
    <n v="11203.31"/>
    <x v="7"/>
  </r>
  <r>
    <x v="0"/>
    <s v="NARRAGANSETT ELECTRIC"/>
    <x v="0"/>
    <x v="1"/>
    <s v="FEBRUARY"/>
    <x v="1"/>
    <s v="INDUSTRIAL"/>
    <n v="414"/>
    <s v="3421    - Gas 3421 C&amp;I Extra Large Low Load FT2"/>
    <n v="3421"/>
    <s v="N/A"/>
    <n v="1670"/>
    <s v="GAS/T FIRM COMMERCIAL"/>
    <n v="1"/>
    <n v="5481.42"/>
    <n v="35705.980000000003"/>
    <x v="7"/>
  </r>
  <r>
    <x v="0"/>
    <s v="NARRAGANSETT ELECTRIC"/>
    <x v="0"/>
    <x v="1"/>
    <s v="FEBRUARY"/>
    <x v="1"/>
    <s v="INDUSTRIAL"/>
    <n v="425"/>
    <s v="58ENLL  - Gas 58ENLL Default C&amp;I Large Low Load"/>
    <s v="58LL"/>
    <s v="N/A"/>
    <n v="1675"/>
    <s v="GAS/T DEFAULT SERVICE"/>
    <n v="1"/>
    <n v="23542.04"/>
    <n v="13593.94"/>
    <x v="7"/>
  </r>
  <r>
    <x v="0"/>
    <s v="NARRAGANSETT ELECTRIC"/>
    <x v="0"/>
    <x v="1"/>
    <s v="FEBRUARY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1"/>
    <s v="FEBRUARY"/>
    <x v="4"/>
    <s v="STEAM-HEAT"/>
    <n v="401"/>
    <s v="1012    - Gas 1012 Res Non Heat"/>
    <n v="1012"/>
    <s v="N/A"/>
    <n v="200"/>
    <s v="RESIDENCE SERVICE - NO HEAT"/>
    <n v="7"/>
    <n v="2078.9"/>
    <n v="1595.47"/>
    <x v="10"/>
  </r>
  <r>
    <x v="0"/>
    <s v="NARRAGANSETT ELECTRIC"/>
    <x v="0"/>
    <x v="1"/>
    <s v="FEBRUARY"/>
    <x v="4"/>
    <s v="STEAM-HEAT"/>
    <n v="400"/>
    <s v="1247    - Gas 1247 Res Heat"/>
    <n v="1247"/>
    <s v="N/A"/>
    <n v="207"/>
    <s v="RESIDENCE SERVICE - WITH HEAT"/>
    <n v="210103"/>
    <n v="48135788.009999998"/>
    <n v="33529802.760000002"/>
    <x v="10"/>
  </r>
  <r>
    <x v="0"/>
    <s v="NARRAGANSETT ELECTRIC"/>
    <x v="0"/>
    <x v="1"/>
    <s v="FEBRUARY"/>
    <x v="1"/>
    <s v="INDUSTRIAL"/>
    <n v="404"/>
    <s v="2107    - Gas 2107 C&amp;I Small"/>
    <n v="2107"/>
    <s v="N/A"/>
    <n v="400"/>
    <s v="INDUSTRIAL"/>
    <n v="7"/>
    <n v="6881.71"/>
    <n v="5435.31"/>
    <x v="8"/>
  </r>
  <r>
    <x v="0"/>
    <s v="NARRAGANSETT ELECTRIC"/>
    <x v="0"/>
    <x v="1"/>
    <s v="FEBRUARY"/>
    <x v="1"/>
    <s v="INDUSTRIAL"/>
    <n v="443"/>
    <s v="2121    - Gas 2121 C&amp;I Small FT2"/>
    <n v="2121"/>
    <s v="N/A"/>
    <n v="1670"/>
    <s v="GAS/T FIRM COMMERCIAL"/>
    <n v="2"/>
    <n v="618.63"/>
    <n v="1114.46"/>
    <x v="8"/>
  </r>
  <r>
    <x v="0"/>
    <s v="NARRAGANSETT ELECTRIC"/>
    <x v="0"/>
    <x v="1"/>
    <s v="FEBRUARY"/>
    <x v="2"/>
    <s v="COMMERCIAL"/>
    <n v="405"/>
    <s v="2237    - Gas 2237 C&amp;I Medium"/>
    <n v="2237"/>
    <s v="N/A"/>
    <n v="300"/>
    <s v="COMMERCIAL-NO BUILDING HEAT"/>
    <n v="3382"/>
    <n v="6258025.46"/>
    <n v="5631446.6500000004"/>
    <x v="6"/>
  </r>
  <r>
    <x v="0"/>
    <s v="NARRAGANSETT ELECTRIC"/>
    <x v="0"/>
    <x v="1"/>
    <s v="FEBRUARY"/>
    <x v="1"/>
    <s v="INDUSTRIAL"/>
    <n v="420"/>
    <s v="2331    - Gas 2331 C&amp;I Large High Load TSS"/>
    <n v="2331"/>
    <s v="N/A"/>
    <n v="400"/>
    <s v="INDUSTRIAL"/>
    <n v="1"/>
    <n v="10101.9"/>
    <n v="10769.68"/>
    <x v="7"/>
  </r>
  <r>
    <x v="0"/>
    <s v="NARRAGANSETT ELECTRIC"/>
    <x v="0"/>
    <x v="1"/>
    <s v="FEBRUARY"/>
    <x v="1"/>
    <s v="INDUSTRIAL"/>
    <n v="423"/>
    <s v="24EN    - Gas 24EN C&amp;I Extra Large High Load FT1"/>
    <s v="24EN"/>
    <s v="N/A"/>
    <n v="1671"/>
    <s v="GAS/T FIRM INDUSTRIAL"/>
    <n v="52"/>
    <n v="681609.31"/>
    <n v="4662416.54"/>
    <x v="7"/>
  </r>
  <r>
    <x v="0"/>
    <s v="NARRAGANSETT ELECTRIC"/>
    <x v="0"/>
    <x v="1"/>
    <s v="FEBRUARY"/>
    <x v="2"/>
    <s v="COMMERCIAL"/>
    <n v="422"/>
    <s v="2421    - Gas 2421 C&amp;I Extra Large High Load FT2"/>
    <n v="2421"/>
    <s v="N/A"/>
    <n v="1671"/>
    <s v="GAS/T FIRM INDUSTRIAL"/>
    <n v="3"/>
    <n v="11211.22"/>
    <n v="51301.21"/>
    <x v="7"/>
  </r>
  <r>
    <x v="0"/>
    <s v="NARRAGANSETT ELECTRIC"/>
    <x v="0"/>
    <x v="1"/>
    <s v="FEBRUARY"/>
    <x v="2"/>
    <s v="COMMERCIAL"/>
    <n v="409"/>
    <s v="3367    - Gas 3367 C&amp;I Large Low Load"/>
    <n v="3367"/>
    <s v="N/A"/>
    <n v="300"/>
    <s v="COMMERCIAL-NO BUILDING HEAT"/>
    <n v="112"/>
    <n v="1296966.3799999999"/>
    <n v="1184921.4099999999"/>
    <x v="7"/>
  </r>
  <r>
    <x v="0"/>
    <s v="NARRAGANSETT ELECTRIC"/>
    <x v="0"/>
    <x v="1"/>
    <s v="FEBRUARY"/>
    <x v="2"/>
    <s v="COMMERCIAL"/>
    <n v="425"/>
    <s v="58ENLL  - Gas 58ENLL Default C&amp;I Large Low Load"/>
    <s v="58LL"/>
    <s v="N/A"/>
    <n v="1675"/>
    <s v="GAS/T DEFAULT SERVICE"/>
    <n v="3"/>
    <n v="68365.210000000006"/>
    <n v="39664.269999999997"/>
    <x v="7"/>
  </r>
  <r>
    <x v="0"/>
    <s v="NARRAGANSETT ELECTRIC"/>
    <x v="0"/>
    <x v="1"/>
    <s v="FEBRUARY"/>
    <x v="2"/>
    <s v="COMMERCIAL"/>
    <n v="428"/>
    <s v="58ENXLH - Gas 58ENXLH Default C&amp;I Extra Large High Load"/>
    <s v="58XH"/>
    <s v="N/A"/>
    <n v="1675"/>
    <s v="GAS/T DEFAULT SERVICE"/>
    <n v="1"/>
    <n v="69389.850000000006"/>
    <n v="44918.3"/>
    <x v="7"/>
  </r>
  <r>
    <x v="0"/>
    <s v="NARRAGANSETT ELECTRIC"/>
    <x v="0"/>
    <x v="1"/>
    <s v="FEBRUARY"/>
    <x v="0"/>
    <s v="RESIDENTIAL"/>
    <n v="400"/>
    <s v="1247    - Gas 1247 Res Heat"/>
    <n v="1247"/>
    <s v="N/A"/>
    <n v="207"/>
    <s v="RESIDENCE SERVICE - WITH HEAT"/>
    <n v="9"/>
    <n v="2084.19"/>
    <n v="1443.03"/>
    <x v="10"/>
  </r>
  <r>
    <x v="0"/>
    <s v="NARRAGANSETT ELECTRIC"/>
    <x v="0"/>
    <x v="1"/>
    <s v="FEBRUARY"/>
    <x v="2"/>
    <s v="COMMERCIAL"/>
    <n v="406"/>
    <s v="2221    - Gas 2221 C&amp;I Medium FT2"/>
    <n v="2221"/>
    <s v="N/A"/>
    <n v="1670"/>
    <s v="GAS/T FIRM COMMERCIAL"/>
    <n v="1456"/>
    <n v="1163486.74"/>
    <n v="3110480.54"/>
    <x v="6"/>
  </r>
  <r>
    <x v="0"/>
    <s v="NARRAGANSETT ELECTRIC"/>
    <x v="0"/>
    <x v="1"/>
    <s v="FEBRUARY"/>
    <x v="1"/>
    <s v="INDUSTRIAL"/>
    <n v="408"/>
    <s v="2231    - Gas 2231 C&amp;I Medium TSS"/>
    <n v="2231"/>
    <s v="N/A"/>
    <n v="400"/>
    <s v="INDUSTRIAL"/>
    <n v="2"/>
    <n v="4793.9799999999996"/>
    <n v="4361.0200000000004"/>
    <x v="6"/>
  </r>
  <r>
    <x v="0"/>
    <s v="NARRAGANSETT ELECTRIC"/>
    <x v="0"/>
    <x v="1"/>
    <s v="FEBRUARY"/>
    <x v="2"/>
    <s v="COMMERCIAL"/>
    <n v="420"/>
    <s v="2331    - Gas 2331 C&amp;I Large High Load TSS"/>
    <n v="2331"/>
    <s v="N/A"/>
    <n v="300"/>
    <s v="COMMERCIAL-NO BUILDING HEAT"/>
    <n v="1"/>
    <n v="6329.28"/>
    <n v="6859.8"/>
    <x v="7"/>
  </r>
  <r>
    <x v="0"/>
    <s v="NARRAGANSETT ELECTRIC"/>
    <x v="0"/>
    <x v="1"/>
    <s v="FEBRUARY"/>
    <x v="2"/>
    <s v="COMMERCIAL"/>
    <n v="417"/>
    <s v="2367    - Gas 2367 C&amp;I Large High Load"/>
    <n v="2367"/>
    <s v="N/A"/>
    <n v="300"/>
    <s v="COMMERCIAL-NO BUILDING HEAT"/>
    <n v="29"/>
    <n v="177945.1"/>
    <n v="193386.89"/>
    <x v="7"/>
  </r>
  <r>
    <x v="0"/>
    <s v="NARRAGANSETT ELECTRIC"/>
    <x v="0"/>
    <x v="1"/>
    <s v="FEBRUARY"/>
    <x v="2"/>
    <s v="COMMERCIAL"/>
    <n v="421"/>
    <s v="2496    - Gas 2496 C&amp;I Extra Large High Load"/>
    <n v="2496"/>
    <s v="N/A"/>
    <n v="300"/>
    <s v="COMMERCIAL-NO BUILDING HEAT"/>
    <n v="1"/>
    <n v="15876.62"/>
    <n v="19565.88"/>
    <x v="7"/>
  </r>
  <r>
    <x v="0"/>
    <s v="NARRAGANSETT ELECTRIC"/>
    <x v="0"/>
    <x v="1"/>
    <s v="FEBRUARY"/>
    <x v="2"/>
    <s v="COMMERCIAL"/>
    <n v="411"/>
    <s v="33EN    - Gas 33EN C&amp;I Large Low Load FT1"/>
    <s v="33EN"/>
    <s v="N/A"/>
    <n v="1670"/>
    <s v="GAS/T FIRM COMMERCIAL"/>
    <n v="111"/>
    <n v="490055.14"/>
    <n v="1392492.47"/>
    <x v="7"/>
  </r>
  <r>
    <x v="0"/>
    <s v="NARRAGANSETT ELECTRIC"/>
    <x v="0"/>
    <x v="1"/>
    <s v="FEBRUARY"/>
    <x v="0"/>
    <s v="RESIDENTIAL"/>
    <n v="403"/>
    <s v="1101    - Gas 1101 Res Low Inc Non Heat"/>
    <n v="1101"/>
    <s v="N/A"/>
    <n v="200"/>
    <s v="RESIDENCE SERVICE - NO HEAT"/>
    <n v="423"/>
    <n v="25662.38"/>
    <n v="23418.080000000002"/>
    <x v="11"/>
  </r>
  <r>
    <x v="0"/>
    <s v="NARRAGANSETT ELECTRIC"/>
    <x v="0"/>
    <x v="1"/>
    <s v="FEBRUARY"/>
    <x v="2"/>
    <s v="COMMERCIAL"/>
    <n v="404"/>
    <s v="2107    - Gas 2107 C&amp;I Small"/>
    <n v="2107"/>
    <s v="N/A"/>
    <n v="300"/>
    <s v="COMMERCIAL-NO BUILDING HEAT"/>
    <n v="18541"/>
    <n v="6271096.4699999997"/>
    <n v="4690303.75"/>
    <x v="8"/>
  </r>
  <r>
    <x v="0"/>
    <s v="NARRAGANSETT ELECTRIC"/>
    <x v="0"/>
    <x v="1"/>
    <s v="FEBRUARY"/>
    <x v="2"/>
    <s v="COMMERCIAL"/>
    <n v="443"/>
    <s v="2121    - Gas 2121 C&amp;I Small FT2"/>
    <n v="2121"/>
    <s v="N/A"/>
    <n v="1670"/>
    <s v="GAS/T FIRM COMMERCIAL"/>
    <n v="719"/>
    <n v="173571.34"/>
    <n v="304671.69"/>
    <x v="8"/>
  </r>
  <r>
    <x v="0"/>
    <s v="NARRAGANSETT ELECTRIC"/>
    <x v="0"/>
    <x v="1"/>
    <s v="FEBRUARY"/>
    <x v="2"/>
    <s v="COMMERCIAL"/>
    <n v="444"/>
    <s v="2131    - Gas 2131 C&amp;I Small TSS"/>
    <n v="2131"/>
    <s v="N/A"/>
    <n v="300"/>
    <s v="COMMERCIAL-NO BUILDING HEAT"/>
    <n v="27"/>
    <n v="37368.629999999997"/>
    <n v="29272.7"/>
    <x v="8"/>
  </r>
  <r>
    <x v="0"/>
    <s v="NARRAGANSETT ELECTRIC"/>
    <x v="0"/>
    <x v="1"/>
    <s v="FEBRUARY"/>
    <x v="2"/>
    <s v="COMMERCIAL"/>
    <n v="418"/>
    <s v="2321    - Gas 2321 C&amp;I Large High Load FT2"/>
    <n v="2321"/>
    <s v="N/A"/>
    <n v="1671"/>
    <s v="GAS/T FIRM INDUSTRIAL"/>
    <n v="34"/>
    <n v="88413.9"/>
    <n v="296665.31"/>
    <x v="7"/>
  </r>
  <r>
    <x v="0"/>
    <s v="NARRAGANSETT ELECTRIC"/>
    <x v="0"/>
    <x v="1"/>
    <s v="FEBRUARY"/>
    <x v="4"/>
    <s v="STEAM-HEAT"/>
    <n v="404"/>
    <s v="2107    - Gas 2107 C&amp;I Small"/>
    <n v="0"/>
    <s v="N/A"/>
    <n v="0"/>
    <s v="N/A"/>
    <n v="1"/>
    <n v="102.1"/>
    <n v="61.8"/>
    <x v="9"/>
  </r>
  <r>
    <x v="0"/>
    <s v="NARRAGANSETT ELECTRIC"/>
    <x v="0"/>
    <x v="1"/>
    <s v="FEBRUARY"/>
    <x v="1"/>
    <s v="INDUSTRIAL"/>
    <n v="406"/>
    <s v="2221    - Gas 2221 C&amp;I Medium FT2"/>
    <n v="2221"/>
    <s v="N/A"/>
    <n v="1670"/>
    <s v="GAS/T FIRM COMMERCIAL"/>
    <n v="19"/>
    <n v="25636.52"/>
    <n v="70747.58"/>
    <x v="6"/>
  </r>
  <r>
    <x v="0"/>
    <s v="NARRAGANSETT ELECTRIC"/>
    <x v="0"/>
    <x v="1"/>
    <s v="FEBRUARY"/>
    <x v="2"/>
    <s v="COMMERCIAL"/>
    <n v="408"/>
    <s v="2231    - Gas 2231 C&amp;I Medium TSS"/>
    <n v="2231"/>
    <s v="N/A"/>
    <n v="300"/>
    <s v="COMMERCIAL-NO BUILDING HEAT"/>
    <n v="64"/>
    <n v="131031.91"/>
    <n v="117747.02"/>
    <x v="6"/>
  </r>
  <r>
    <x v="0"/>
    <s v="NARRAGANSETT ELECTRIC"/>
    <x v="0"/>
    <x v="1"/>
    <s v="FEBRUARY"/>
    <x v="1"/>
    <s v="INDUSTRIAL"/>
    <n v="418"/>
    <s v="2321    - Gas 2321 C&amp;I Large High Load FT2"/>
    <n v="2321"/>
    <s v="N/A"/>
    <n v="1671"/>
    <s v="GAS/T FIRM INDUSTRIAL"/>
    <n v="55"/>
    <n v="129679.98"/>
    <n v="426849.57"/>
    <x v="7"/>
  </r>
  <r>
    <x v="0"/>
    <s v="NARRAGANSETT ELECTRIC"/>
    <x v="0"/>
    <x v="1"/>
    <s v="FEBRUARY"/>
    <x v="2"/>
    <s v="COMMERCIAL"/>
    <n v="424"/>
    <s v="2431    - Gas 2431 C&amp;I Extra Large High Load TSS"/>
    <n v="2431"/>
    <s v="N/A"/>
    <n v="300"/>
    <s v="COMMERCIAL-NO BUILDING HEAT"/>
    <n v="1"/>
    <n v="5331.07"/>
    <n v="608.73"/>
    <x v="7"/>
  </r>
  <r>
    <x v="0"/>
    <s v="NARRAGANSETT ELECTRIC"/>
    <x v="0"/>
    <x v="1"/>
    <s v="FEBRUARY"/>
    <x v="2"/>
    <s v="COMMERCIAL"/>
    <n v="415"/>
    <s v="34EN    - Gas 34EN C&amp;I Extra Large Low Load FT1"/>
    <s v="34EN"/>
    <s v="N/A"/>
    <n v="1670"/>
    <s v="GAS/T FIRM COMMERCIAL"/>
    <n v="26"/>
    <n v="292772.06"/>
    <n v="2089827.98"/>
    <x v="7"/>
  </r>
  <r>
    <x v="0"/>
    <s v="NARRAGANSETT ELECTRIC"/>
    <x v="0"/>
    <x v="1"/>
    <s v="FEBRUARY"/>
    <x v="2"/>
    <s v="COMMERCIAL"/>
    <n v="413"/>
    <s v="3496    - Gas 3496 C&amp;I Extra Large Low Load"/>
    <n v="3496"/>
    <s v="N/A"/>
    <n v="300"/>
    <s v="COMMERCIAL-NO BUILDING HEAT"/>
    <n v="4"/>
    <n v="108499.55"/>
    <n v="123320.84"/>
    <x v="7"/>
  </r>
  <r>
    <x v="0"/>
    <s v="NARRAGANSETT ELECTRIC"/>
    <x v="0"/>
    <x v="1"/>
    <s v="FEBRUARY"/>
    <x v="1"/>
    <s v="INDUSTRIAL"/>
    <n v="426"/>
    <s v="58ENLH  - Gas 58ENLH  Default C&amp;I Large High Load"/>
    <s v="58HL"/>
    <s v="N/A"/>
    <n v="1675"/>
    <s v="GAS/T DEFAULT SERVICE"/>
    <n v="1"/>
    <n v="20594.93"/>
    <n v="12347.64"/>
    <x v="7"/>
  </r>
  <r>
    <x v="0"/>
    <s v="NARRAGANSETT ELECTRIC"/>
    <x v="0"/>
    <x v="2"/>
    <s v="MARCH"/>
    <x v="2"/>
    <s v="COMMERCIAL"/>
    <n v="710"/>
    <s v="G32     - Elec G-32 T&amp;D 200 kW Dem PK/SH/OP"/>
    <s v="G32"/>
    <s v="ELEC G-32"/>
    <n v="4532"/>
    <s v="DELIVERY ONLY - COMMERCIAL"/>
    <n v="292"/>
    <n v="3960771.88"/>
    <n v="57554697"/>
    <x v="1"/>
  </r>
  <r>
    <x v="0"/>
    <s v="NARRAGANSETT ELECTRIC"/>
    <x v="0"/>
    <x v="2"/>
    <s v="MARCH"/>
    <x v="1"/>
    <s v="INDUSTRIAL"/>
    <n v="53"/>
    <s v="G02     - Elec G-02 Large C&amp;I-Std Ofr Fixed"/>
    <s v="G02"/>
    <s v="ELEC G-02"/>
    <n v="460"/>
    <s v="INDUSTRIAL GENERAL - 60 HERTZ"/>
    <n v="8"/>
    <n v="17813.93"/>
    <n v="75018"/>
    <x v="5"/>
  </r>
  <r>
    <x v="0"/>
    <s v="NARRAGANSETT ELECTRIC"/>
    <x v="0"/>
    <x v="2"/>
    <s v="MARCH"/>
    <x v="4"/>
    <s v="STEAM-HEAT"/>
    <n v="628"/>
    <s v="S10     - Lighting S-10 Private Lightg-Std Ofr Variable"/>
    <s v="S10"/>
    <s v="LIGHTING S-10"/>
    <n v="207"/>
    <s v="RESIDENCE SERVICE - WITH HEAT"/>
    <n v="7"/>
    <n v="198.54"/>
    <n v="633"/>
    <x v="3"/>
  </r>
  <r>
    <x v="0"/>
    <s v="NARRAGANSETT ELECTRIC"/>
    <x v="0"/>
    <x v="2"/>
    <s v="MARCH"/>
    <x v="0"/>
    <s v="RESIDENTIAL"/>
    <n v="950"/>
    <s v="C06     - Elec C-06 T&amp;D Small C&amp;I"/>
    <s v="C06"/>
    <s v="ELEC C-06"/>
    <n v="4512"/>
    <s v="DELIVERY ONLY - RESIDENTIAL"/>
    <n v="83"/>
    <n v="8612.43"/>
    <n v="76619"/>
    <x v="2"/>
  </r>
  <r>
    <x v="0"/>
    <s v="NARRAGANSETT ELECTRIC"/>
    <x v="0"/>
    <x v="2"/>
    <s v="MARCH"/>
    <x v="1"/>
    <s v="INDUSTRIAL"/>
    <n v="1"/>
    <s v="A16     - Elec A-16 Residential-Std Ofr"/>
    <s v="A16"/>
    <s v="ELEC A-16"/>
    <n v="460"/>
    <s v="INDUSTRIAL GENERAL - 60 HERTZ"/>
    <n v="1"/>
    <n v="66.56"/>
    <n v="267"/>
    <x v="0"/>
  </r>
  <r>
    <x v="0"/>
    <s v="NARRAGANSETT ELECTRIC"/>
    <x v="0"/>
    <x v="2"/>
    <s v="MARCH"/>
    <x v="4"/>
    <s v="STEAM-HEAT"/>
    <n v="905"/>
    <s v="A60     - Elec A-60 T&amp;D Resi Low Income"/>
    <s v="A60"/>
    <s v="ELEC A-60"/>
    <n v="4513"/>
    <s v="DELIVERY ONLY - RESIDENT HEAT"/>
    <n v="144"/>
    <n v="5879.67"/>
    <n v="129949"/>
    <x v="4"/>
  </r>
  <r>
    <x v="0"/>
    <s v="NARRAGANSETT ELECTRIC"/>
    <x v="0"/>
    <x v="2"/>
    <s v="MARCH"/>
    <x v="2"/>
    <s v="COMMERCIAL"/>
    <n v="122"/>
    <s v="B32     - Elec B-32 T&amp;D C&amp;I 200 kW Back Up Svc"/>
    <s v="B32"/>
    <s v="ELEC B-32"/>
    <n v="300"/>
    <s v="COMMERCIAL-NO BUILDING HEAT"/>
    <n v="1"/>
    <n v="27239.39"/>
    <n v="203600"/>
    <x v="1"/>
  </r>
  <r>
    <x v="0"/>
    <s v="NARRAGANSETT ELECTRIC"/>
    <x v="0"/>
    <x v="2"/>
    <s v="MARCH"/>
    <x v="2"/>
    <s v="COMMERCIAL"/>
    <n v="924"/>
    <s v="X01     - Elec X01 T&amp;D Elec Propulsion"/>
    <s v="X01"/>
    <s v="ELEC X01"/>
    <n v="4532"/>
    <s v="DELIVERY ONLY - COMMERCIAL"/>
    <n v="1"/>
    <n v="162276.38"/>
    <n v="1855729"/>
    <x v="1"/>
  </r>
  <r>
    <x v="0"/>
    <s v="NARRAGANSETT ELECTRIC"/>
    <x v="0"/>
    <x v="2"/>
    <s v="MARCH"/>
    <x v="2"/>
    <s v="COMMERCIAL"/>
    <n v="13"/>
    <s v="G02     - Elec G-02 Large C&amp;I-Std Ofr"/>
    <s v="G02"/>
    <s v="ELEC G-02"/>
    <n v="300"/>
    <s v="COMMERCIAL-NO BUILDING HEAT"/>
    <n v="4158"/>
    <n v="8907961.9800000004"/>
    <n v="38316927"/>
    <x v="5"/>
  </r>
  <r>
    <x v="0"/>
    <s v="NARRAGANSETT ELECTRIC"/>
    <x v="0"/>
    <x v="2"/>
    <s v="MARCH"/>
    <x v="3"/>
    <s v="STRT-AND-HWY-LT"/>
    <n v="610"/>
    <s v="S14     - Lighting S-14 Co Owned St Lighting-Std Ofr"/>
    <s v="S14"/>
    <s v="LIGHTING S-14"/>
    <n v="700"/>
    <s v="PUBLIC STREET &amp; HIWAY LIGHTING"/>
    <n v="8"/>
    <n v="3199.35"/>
    <n v="5300"/>
    <x v="3"/>
  </r>
  <r>
    <x v="0"/>
    <s v="NARRAGANSETT ELECTRIC"/>
    <x v="0"/>
    <x v="2"/>
    <s v="MARCH"/>
    <x v="3"/>
    <s v="STRT-AND-HWY-LT"/>
    <n v="629"/>
    <s v="S14     - Lighting S-14 Co Lighting-Std Ofr Variable"/>
    <s v="S14"/>
    <s v="LIGHTING S-14"/>
    <n v="700"/>
    <s v="PUBLIC STREET &amp; HIWAY LIGHTING"/>
    <n v="151"/>
    <n v="74362.070000000007"/>
    <n v="177393"/>
    <x v="3"/>
  </r>
  <r>
    <x v="0"/>
    <s v="NARRAGANSETT ELECTRIC"/>
    <x v="0"/>
    <x v="2"/>
    <s v="MARCH"/>
    <x v="2"/>
    <s v="COMMERCIAL"/>
    <n v="55"/>
    <s v="C06     - Elec C-06 Small C&amp;I-Std Ofr Variable"/>
    <s v="C06"/>
    <s v="ELEC C-06"/>
    <n v="300"/>
    <s v="COMMERCIAL-NO BUILDING HEAT"/>
    <n v="44"/>
    <n v="-23953.21"/>
    <n v="185750"/>
    <x v="2"/>
  </r>
  <r>
    <x v="0"/>
    <s v="NARRAGANSETT ELECTRIC"/>
    <x v="0"/>
    <x v="2"/>
    <s v="MARCH"/>
    <x v="0"/>
    <s v="RESIDENTIAL"/>
    <n v="1"/>
    <s v="A16     - Elec A-16 Residential-Std Ofr"/>
    <s v="A16"/>
    <s v="ELEC A-16"/>
    <n v="200"/>
    <s v="RESIDENCE SERVICE - NO HEAT"/>
    <n v="349601"/>
    <n v="41893941.789999999"/>
    <n v="179527045"/>
    <x v="0"/>
  </r>
  <r>
    <x v="0"/>
    <s v="NARRAGANSETT ELECTRIC"/>
    <x v="0"/>
    <x v="2"/>
    <s v="MARCH"/>
    <x v="2"/>
    <s v="COMMERCIAL"/>
    <n v="950"/>
    <s v="C06     - Elec C-06 T&amp;D Small C&amp;I"/>
    <s v="C06"/>
    <s v="ELEC C-06"/>
    <n v="4532"/>
    <s v="DELIVERY ONLY - COMMERCIAL"/>
    <n v="10052"/>
    <n v="1445422.14"/>
    <n v="13329911"/>
    <x v="2"/>
  </r>
  <r>
    <x v="0"/>
    <s v="NARRAGANSETT ELECTRIC"/>
    <x v="0"/>
    <x v="2"/>
    <s v="MARCH"/>
    <x v="0"/>
    <s v="RESIDENTIAL"/>
    <n v="34"/>
    <s v="C08     - Elec C-06 Sm C&amp;I Unmetered-Std Ofr"/>
    <s v="C08"/>
    <s v="ELEC C-06 UNMETERED"/>
    <n v="200"/>
    <s v="RESIDENCE SERVICE - NO HEAT"/>
    <n v="1"/>
    <n v="11.37"/>
    <n v="0"/>
    <x v="2"/>
  </r>
  <r>
    <x v="0"/>
    <s v="NARRAGANSETT ELECTRIC"/>
    <x v="0"/>
    <x v="2"/>
    <s v="MARCH"/>
    <x v="2"/>
    <s v="COMMERCIAL"/>
    <n v="711"/>
    <s v="G3F-G   - Elec G-32 T&amp;D 200 kW Dem PK/OP"/>
    <s v="G32"/>
    <s v="ELEC G-32"/>
    <n v="4532"/>
    <s v="DELIVERY ONLY - COMMERCIAL"/>
    <n v="313"/>
    <n v="4344067.1100000003"/>
    <n v="63673588"/>
    <x v="1"/>
  </r>
  <r>
    <x v="0"/>
    <s v="NARRAGANSETT ELECTRIC"/>
    <x v="0"/>
    <x v="2"/>
    <s v="MARCH"/>
    <x v="2"/>
    <s v="COMMERCIAL"/>
    <n v="1"/>
    <s v="A16     - Elec A-16 Residential-Std Ofr"/>
    <s v="A16"/>
    <s v="ELEC A-16"/>
    <n v="300"/>
    <s v="COMMERCIAL-NO BUILDING HEAT"/>
    <n v="744"/>
    <n v="237915.76"/>
    <n v="1057194"/>
    <x v="0"/>
  </r>
  <r>
    <x v="0"/>
    <s v="NARRAGANSETT ELECTRIC"/>
    <x v="0"/>
    <x v="2"/>
    <s v="MARCH"/>
    <x v="0"/>
    <s v="RESIDENTIAL"/>
    <n v="903"/>
    <s v="A16     - Elec A-16 T&amp;D Residential"/>
    <s v="A16"/>
    <s v="ELEC A-16"/>
    <n v="4512"/>
    <s v="DELIVERY ONLY - RESIDENTIAL"/>
    <n v="41195"/>
    <n v="2451415.33"/>
    <n v="20663897"/>
    <x v="0"/>
  </r>
  <r>
    <x v="0"/>
    <s v="NARRAGANSETT ELECTRIC"/>
    <x v="0"/>
    <x v="2"/>
    <s v="MARCH"/>
    <x v="2"/>
    <s v="COMMERCIAL"/>
    <n v="951"/>
    <s v="C08     - Elec C-06 T&amp;D Sm C&amp;I Unmetered"/>
    <s v="C08"/>
    <s v="ELEC C-06 UNMETERED"/>
    <n v="4532"/>
    <s v="DELIVERY ONLY - COMMERCIAL"/>
    <n v="112"/>
    <n v="8011.39"/>
    <n v="63052"/>
    <x v="2"/>
  </r>
  <r>
    <x v="0"/>
    <s v="NARRAGANSETT ELECTRIC"/>
    <x v="0"/>
    <x v="2"/>
    <s v="MARCH"/>
    <x v="3"/>
    <s v="STRT-AND-HWY-LT"/>
    <n v="951"/>
    <s v="C08     - Elec C-06 T&amp;D Sm C&amp;I Unmetered"/>
    <s v="C08"/>
    <s v="ELEC C-06 UNMETERED"/>
    <n v="4562"/>
    <s v="DELIVERY ONLY - STREET LIGHT"/>
    <n v="216"/>
    <n v="9130.82"/>
    <n v="67567"/>
    <x v="2"/>
  </r>
  <r>
    <x v="0"/>
    <s v="NARRAGANSETT ELECTRIC"/>
    <x v="0"/>
    <x v="2"/>
    <s v="MARCH"/>
    <x v="1"/>
    <s v="INDUSTRIAL"/>
    <n v="616"/>
    <s v="S10     - Lighting S-10 T&amp;D Private Lighting(Clsd)"/>
    <s v="S10"/>
    <s v="LIGHTING S-10"/>
    <n v="4552"/>
    <s v="DELIVERY ONLY - INDUSTRIAL"/>
    <n v="19"/>
    <n v="2470.9899999999998"/>
    <n v="14294"/>
    <x v="3"/>
  </r>
  <r>
    <x v="0"/>
    <s v="NARRAGANSETT ELECTRIC"/>
    <x v="0"/>
    <x v="2"/>
    <s v="MARCH"/>
    <x v="2"/>
    <s v="COMMERCIAL"/>
    <n v="705"/>
    <s v="G3F-G   - Elec G-32 200 kW Dem PK/OP-Std Ofr"/>
    <s v="G32"/>
    <s v="ELEC G-32"/>
    <n v="300"/>
    <s v="COMMERCIAL-NO BUILDING HEAT"/>
    <n v="105"/>
    <n v="1395899.15"/>
    <n v="5200140"/>
    <x v="1"/>
  </r>
  <r>
    <x v="0"/>
    <s v="NARRAGANSETT ELECTRIC"/>
    <x v="0"/>
    <x v="2"/>
    <s v="MARCH"/>
    <x v="1"/>
    <s v="INDUSTRIAL"/>
    <n v="705"/>
    <s v="G3F-G   - Elec G-32 200 kW Dem PK/OP-Std Ofr"/>
    <s v="G32"/>
    <s v="ELEC G-32"/>
    <n v="460"/>
    <s v="INDUSTRIAL GENERAL - 60 HERTZ"/>
    <n v="35"/>
    <n v="482524.01"/>
    <n v="2274044"/>
    <x v="1"/>
  </r>
  <r>
    <x v="0"/>
    <s v="NARRAGANSETT ELECTRIC"/>
    <x v="0"/>
    <x v="2"/>
    <s v="MARCH"/>
    <x v="3"/>
    <s v="STRT-AND-HWY-LT"/>
    <n v="628"/>
    <s v="S10     - Lighting S-10 Private Lightg-Std Ofr Variable"/>
    <s v="S10"/>
    <s v="LIGHTING S-10"/>
    <n v="700"/>
    <s v="PUBLIC STREET &amp; HIWAY LIGHTING"/>
    <n v="234"/>
    <n v="20420.07"/>
    <n v="71785"/>
    <x v="3"/>
  </r>
  <r>
    <x v="0"/>
    <s v="NARRAGANSETT ELECTRIC"/>
    <x v="0"/>
    <x v="2"/>
    <s v="MARCH"/>
    <x v="0"/>
    <s v="RESIDENTIAL"/>
    <n v="628"/>
    <s v="S10     - Lighting S-10 Private Lightg-Std Ofr Variable"/>
    <s v="S10"/>
    <s v="LIGHTING S-10"/>
    <n v="200"/>
    <s v="RESIDENCE SERVICE - NO HEAT"/>
    <n v="253"/>
    <n v="16223.76"/>
    <n v="35422"/>
    <x v="3"/>
  </r>
  <r>
    <x v="0"/>
    <s v="NARRAGANSETT ELECTRIC"/>
    <x v="0"/>
    <x v="2"/>
    <s v="MARCH"/>
    <x v="0"/>
    <s v="RESIDENTIAL"/>
    <n v="905"/>
    <s v="A60     - Elec A-60 T&amp;D Resi Low Income"/>
    <s v="A60"/>
    <s v="ELEC A-60"/>
    <n v="4512"/>
    <s v="DELIVERY ONLY - RESIDENTIAL"/>
    <n v="5486"/>
    <n v="106456.68"/>
    <n v="2306993"/>
    <x v="4"/>
  </r>
  <r>
    <x v="0"/>
    <s v="NARRAGANSETT ELECTRIC"/>
    <x v="0"/>
    <x v="2"/>
    <s v="MARCH"/>
    <x v="1"/>
    <s v="INDUSTRIAL"/>
    <n v="122"/>
    <s v="B32     - Elec B-32 T&amp;D C&amp;I 200 kW Back Up Svc"/>
    <s v="B32"/>
    <s v="ELEC B-32"/>
    <n v="460"/>
    <s v="INDUSTRIAL GENERAL - 60 HERTZ"/>
    <n v="1"/>
    <n v="49572.9"/>
    <n v="776115"/>
    <x v="1"/>
  </r>
  <r>
    <x v="0"/>
    <s v="NARRAGANSETT ELECTRIC"/>
    <x v="0"/>
    <x v="2"/>
    <s v="MARCH"/>
    <x v="2"/>
    <s v="COMMERCIAL"/>
    <n v="34"/>
    <s v="C08     - Elec C-06 Sm C&amp;I Unmetered-Std Ofr"/>
    <s v="C08"/>
    <s v="ELEC C-06 UNMETERED"/>
    <n v="300"/>
    <s v="COMMERCIAL-NO BUILDING HEAT"/>
    <n v="120"/>
    <n v="15884.9"/>
    <n v="68145"/>
    <x v="2"/>
  </r>
  <r>
    <x v="0"/>
    <s v="NARRAGANSETT ELECTRIC"/>
    <x v="0"/>
    <x v="2"/>
    <s v="MARCH"/>
    <x v="3"/>
    <s v="STRT-AND-HWY-LT"/>
    <n v="631"/>
    <s v="S5V     - Lighting S-05 Cust Owned-Variable"/>
    <s v="S5A"/>
    <s v="N/A"/>
    <n v="700"/>
    <s v="PUBLIC STREET &amp; HIWAY LIGHTING"/>
    <n v="9"/>
    <n v="536.08000000000004"/>
    <n v="2477"/>
    <x v="3"/>
  </r>
  <r>
    <x v="0"/>
    <s v="NARRAGANSETT ELECTRIC"/>
    <x v="0"/>
    <x v="2"/>
    <s v="MARCH"/>
    <x v="2"/>
    <s v="COMMERCIAL"/>
    <n v="700"/>
    <s v="G32     - Elec G-32 200 kW Dem PK/SH/OP-Std Ofr"/>
    <s v="G32"/>
    <s v="ELEC G-32"/>
    <n v="300"/>
    <s v="COMMERCIAL-NO BUILDING HEAT"/>
    <n v="83"/>
    <n v="1662895.66"/>
    <n v="7784044"/>
    <x v="1"/>
  </r>
  <r>
    <x v="0"/>
    <s v="NARRAGANSETT ELECTRIC"/>
    <x v="0"/>
    <x v="2"/>
    <s v="MARCH"/>
    <x v="1"/>
    <s v="INDUSTRIAL"/>
    <n v="943"/>
    <s v="M1A     - Elec M-1 Opt A Station Pwr Delivery Svc"/>
    <s v="M1A"/>
    <s v="M-1 Opt A"/>
    <n v="4552"/>
    <s v="DELIVERY ONLY - INDUSTRIAL"/>
    <n v="2"/>
    <n v="17239.060000000001"/>
    <n v="0"/>
    <x v="3"/>
  </r>
  <r>
    <x v="0"/>
    <s v="NARRAGANSETT ELECTRIC"/>
    <x v="0"/>
    <x v="2"/>
    <s v="MARCH"/>
    <x v="1"/>
    <s v="INDUSTRIAL"/>
    <n v="628"/>
    <s v="S10     - Lighting S-10 Private Lightg-Std Ofr Variable"/>
    <s v="S10"/>
    <s v="LIGHTING S-10"/>
    <n v="460"/>
    <s v="INDUSTRIAL GENERAL - 60 HERTZ"/>
    <n v="58"/>
    <n v="9938.36"/>
    <n v="34754"/>
    <x v="3"/>
  </r>
  <r>
    <x v="0"/>
    <s v="NARRAGANSETT ELECTRIC"/>
    <x v="0"/>
    <x v="2"/>
    <s v="MARCH"/>
    <x v="0"/>
    <s v="RESIDENTIAL"/>
    <n v="616"/>
    <s v="S10     - Lighting S-10 T&amp;D Private Lighting(Clsd)"/>
    <s v="S10"/>
    <s v="LIGHTING S-10"/>
    <n v="4512"/>
    <s v="DELIVERY ONLY - RESIDENTIAL"/>
    <n v="44"/>
    <n v="3899.89"/>
    <n v="17498"/>
    <x v="3"/>
  </r>
  <r>
    <x v="0"/>
    <s v="NARRAGANSETT ELECTRIC"/>
    <x v="0"/>
    <x v="2"/>
    <s v="MARCH"/>
    <x v="2"/>
    <s v="COMMERCIAL"/>
    <n v="629"/>
    <s v="S14     - Lighting S-14 Co Lighting-Std Ofr Variable"/>
    <s v="S14"/>
    <s v="LIGHTING S-14"/>
    <n v="300"/>
    <s v="COMMERCIAL-NO BUILDING HEAT"/>
    <n v="9"/>
    <n v="371.36"/>
    <n v="1260"/>
    <x v="3"/>
  </r>
  <r>
    <x v="0"/>
    <s v="NARRAGANSETT ELECTRIC"/>
    <x v="0"/>
    <x v="2"/>
    <s v="MARCH"/>
    <x v="2"/>
    <s v="COMMERCIAL"/>
    <n v="53"/>
    <s v="G02     - Elec G-02 Large C&amp;I-Std Ofr Fixed"/>
    <s v="G02"/>
    <s v="ELEC G-02"/>
    <n v="300"/>
    <s v="COMMERCIAL-NO BUILDING HEAT"/>
    <n v="174"/>
    <n v="468714.34"/>
    <n v="2161362"/>
    <x v="5"/>
  </r>
  <r>
    <x v="0"/>
    <s v="NARRAGANSETT ELECTRIC"/>
    <x v="0"/>
    <x v="2"/>
    <s v="MARCH"/>
    <x v="2"/>
    <s v="COMMERCIAL"/>
    <n v="617"/>
    <s v="S14     - Lighting S-14 T&amp;D Co Owned St Lighting"/>
    <s v="S14"/>
    <s v="LIGHTING S-14"/>
    <n v="4532"/>
    <s v="DELIVERY ONLY - COMMERCIAL"/>
    <n v="1"/>
    <n v="861.43"/>
    <n v="4924"/>
    <x v="3"/>
  </r>
  <r>
    <x v="0"/>
    <s v="NARRAGANSETT ELECTRIC"/>
    <x v="0"/>
    <x v="2"/>
    <s v="MARCH"/>
    <x v="4"/>
    <s v="STEAM-HEAT"/>
    <n v="1"/>
    <s v="A16     - Elec A-16 Residential-Std Ofr"/>
    <s v="A16"/>
    <s v="ELEC A-16"/>
    <n v="207"/>
    <s v="RESIDENCE SERVICE - WITH HEAT"/>
    <n v="14856"/>
    <n v="3609595.58"/>
    <n v="15994867"/>
    <x v="0"/>
  </r>
  <r>
    <x v="0"/>
    <s v="NARRAGANSETT ELECTRIC"/>
    <x v="0"/>
    <x v="2"/>
    <s v="MARCH"/>
    <x v="4"/>
    <s v="STEAM-HEAT"/>
    <n v="903"/>
    <s v="A16     - Elec A-16 T&amp;D Residential"/>
    <s v="A16"/>
    <s v="ELEC A-16"/>
    <n v="4513"/>
    <s v="DELIVERY ONLY - RESIDENT HEAT"/>
    <n v="1822"/>
    <n v="253994.48"/>
    <n v="2303060"/>
    <x v="0"/>
  </r>
  <r>
    <x v="0"/>
    <s v="NARRAGANSETT ELECTRIC"/>
    <x v="0"/>
    <x v="2"/>
    <s v="MARCH"/>
    <x v="2"/>
    <s v="COMMERCIAL"/>
    <n v="903"/>
    <s v="A16     - Elec A-16 T&amp;D Residential"/>
    <s v="A16"/>
    <s v="ELEC A-16"/>
    <n v="4532"/>
    <s v="DELIVERY ONLY - COMMERCIAL"/>
    <n v="90"/>
    <n v="20460.59"/>
    <n v="189854"/>
    <x v="0"/>
  </r>
  <r>
    <x v="0"/>
    <s v="NARRAGANSETT ELECTRIC"/>
    <x v="0"/>
    <x v="2"/>
    <s v="MARCH"/>
    <x v="0"/>
    <s v="RESIDENTIAL"/>
    <n v="55"/>
    <s v="C06     - Elec C-06 Small C&amp;I-Std Ofr Variable"/>
    <s v="C06"/>
    <s v="ELEC C-06"/>
    <n v="200"/>
    <s v="RESIDENCE SERVICE - NO HEAT"/>
    <n v="1"/>
    <n v="25.44"/>
    <n v="59"/>
    <x v="2"/>
  </r>
  <r>
    <x v="0"/>
    <s v="NARRAGANSETT ELECTRIC"/>
    <x v="0"/>
    <x v="2"/>
    <s v="MARCH"/>
    <x v="1"/>
    <s v="INDUSTRIAL"/>
    <n v="710"/>
    <s v="G32     - Elec G-32 T&amp;D 200 kW Dem PK/SH/OP"/>
    <s v="G32"/>
    <s v="ELEC G-32"/>
    <n v="4552"/>
    <s v="DELIVERY ONLY - INDUSTRIAL"/>
    <n v="91"/>
    <n v="2516130.94"/>
    <n v="39117815"/>
    <x v="1"/>
  </r>
  <r>
    <x v="0"/>
    <s v="NARRAGANSETT ELECTRIC"/>
    <x v="0"/>
    <x v="2"/>
    <s v="MARCH"/>
    <x v="1"/>
    <s v="INDUSTRIAL"/>
    <n v="711"/>
    <s v="G3F-G   - Elec G-32 T&amp;D 200 kW Dem PK/OP"/>
    <s v="G32"/>
    <s v="ELEC G-32"/>
    <n v="4552"/>
    <s v="DELIVERY ONLY - INDUSTRIAL"/>
    <n v="72"/>
    <n v="794387.35"/>
    <n v="10779185"/>
    <x v="1"/>
  </r>
  <r>
    <x v="0"/>
    <s v="NARRAGANSETT ELECTRIC"/>
    <x v="0"/>
    <x v="2"/>
    <s v="MARCH"/>
    <x v="2"/>
    <s v="COMMERCIAL"/>
    <n v="628"/>
    <s v="S10     - Lighting S-10 Private Lightg-Std Ofr Variable"/>
    <s v="S10"/>
    <s v="LIGHTING S-10"/>
    <n v="300"/>
    <s v="COMMERCIAL-NO BUILDING HEAT"/>
    <n v="1160"/>
    <n v="99632.27"/>
    <n v="337446"/>
    <x v="3"/>
  </r>
  <r>
    <x v="0"/>
    <s v="NARRAGANSETT ELECTRIC"/>
    <x v="0"/>
    <x v="2"/>
    <s v="MARCH"/>
    <x v="2"/>
    <s v="COMMERCIAL"/>
    <n v="616"/>
    <s v="S10     - Lighting S-10 T&amp;D Private Lighting(Clsd)"/>
    <s v="S10"/>
    <s v="LIGHTING S-10"/>
    <n v="4532"/>
    <s v="DELIVERY ONLY - COMMERCIAL"/>
    <n v="297"/>
    <n v="17614.78"/>
    <n v="106072"/>
    <x v="3"/>
  </r>
  <r>
    <x v="0"/>
    <s v="NARRAGANSETT ELECTRIC"/>
    <x v="0"/>
    <x v="2"/>
    <s v="MARCH"/>
    <x v="0"/>
    <s v="RESIDENTIAL"/>
    <n v="954"/>
    <s v="G02     - Elec G-02 T&amp;D Large C&amp;I"/>
    <s v="G02"/>
    <s v="ELEC G-02"/>
    <n v="4512"/>
    <s v="DELIVERY ONLY - RESIDENTIAL"/>
    <n v="1"/>
    <n v="1081.26"/>
    <n v="12745"/>
    <x v="5"/>
  </r>
  <r>
    <x v="0"/>
    <s v="NARRAGANSETT ELECTRIC"/>
    <x v="0"/>
    <x v="2"/>
    <s v="MARCH"/>
    <x v="1"/>
    <s v="INDUSTRIAL"/>
    <n v="5"/>
    <s v="C06     - Elec C-06 Small C&amp;I-Std Ofr"/>
    <s v="C06"/>
    <s v="ELEC C-06"/>
    <n v="460"/>
    <s v="INDUSTRIAL GENERAL - 60 HERTZ"/>
    <n v="828"/>
    <n v="315753.23"/>
    <n v="1445194"/>
    <x v="2"/>
  </r>
  <r>
    <x v="0"/>
    <s v="NARRAGANSETT ELECTRIC"/>
    <x v="0"/>
    <x v="2"/>
    <s v="MARCH"/>
    <x v="0"/>
    <s v="RESIDENTIAL"/>
    <n v="6"/>
    <s v="A60     - Elec A-60 Resi Low Income-Std Ofr"/>
    <s v="A60"/>
    <s v="ELEC A-60"/>
    <n v="200"/>
    <s v="RESIDENCE SERVICE - NO HEAT"/>
    <n v="27431"/>
    <n v="2471035.8199999998"/>
    <n v="14740590"/>
    <x v="4"/>
  </r>
  <r>
    <x v="0"/>
    <s v="NARRAGANSETT ELECTRIC"/>
    <x v="0"/>
    <x v="2"/>
    <s v="MARCH"/>
    <x v="0"/>
    <s v="RESIDENTIAL"/>
    <n v="5"/>
    <s v="C06     - Elec C-06 Small C&amp;I-Std Ofr"/>
    <s v="C06"/>
    <s v="ELEC C-06"/>
    <n v="200"/>
    <s v="RESIDENCE SERVICE - NO HEAT"/>
    <n v="662"/>
    <n v="68496.649999999994"/>
    <n v="288229"/>
    <x v="2"/>
  </r>
  <r>
    <x v="0"/>
    <s v="NARRAGANSETT ELECTRIC"/>
    <x v="0"/>
    <x v="2"/>
    <s v="MARCH"/>
    <x v="3"/>
    <s v="STRT-AND-HWY-LT"/>
    <n v="34"/>
    <s v="C08     - Elec C-06 Sm C&amp;I Unmetered-Std Ofr"/>
    <s v="C08"/>
    <s v="ELEC C-06 UNMETERED"/>
    <n v="700"/>
    <s v="PUBLIC STREET &amp; HIWAY LIGHTING"/>
    <n v="152"/>
    <n v="21256.97"/>
    <n v="91715"/>
    <x v="2"/>
  </r>
  <r>
    <x v="0"/>
    <s v="NARRAGANSETT ELECTRIC"/>
    <x v="0"/>
    <x v="2"/>
    <s v="MARCH"/>
    <x v="3"/>
    <s v="STRT-AND-HWY-LT"/>
    <n v="626"/>
    <s v="S6A     - Lighting S-06 Decorative-Variable"/>
    <s v="S6A"/>
    <s v="N/A"/>
    <n v="700"/>
    <s v="PUBLIC STREET &amp; HIWAY LIGHTING"/>
    <n v="2"/>
    <n v="815.5"/>
    <n v="420"/>
    <x v="3"/>
  </r>
  <r>
    <x v="0"/>
    <s v="NARRAGANSETT ELECTRIC"/>
    <x v="0"/>
    <x v="2"/>
    <s v="MARCH"/>
    <x v="1"/>
    <s v="INDUSTRIAL"/>
    <n v="944"/>
    <s v="M1B     - Elec M-1 Opt B Station Pwr Delivery Svc"/>
    <s v="M1B"/>
    <s v="M-1 Opt B"/>
    <n v="4552"/>
    <s v="DELIVERY ONLY - INDUSTRIAL"/>
    <n v="1"/>
    <n v="9512.9699999999993"/>
    <n v="503589"/>
    <x v="3"/>
  </r>
  <r>
    <x v="0"/>
    <s v="NARRAGANSETT ELECTRIC"/>
    <x v="0"/>
    <x v="2"/>
    <s v="MARCH"/>
    <x v="1"/>
    <s v="INDUSTRIAL"/>
    <n v="13"/>
    <s v="G02     - Elec G-02 Large C&amp;I-Std Ofr"/>
    <s v="G02"/>
    <s v="ELEC G-02"/>
    <n v="460"/>
    <s v="INDUSTRIAL GENERAL - 60 HERTZ"/>
    <n v="326"/>
    <n v="942587.44"/>
    <n v="4100319"/>
    <x v="5"/>
  </r>
  <r>
    <x v="0"/>
    <s v="NARRAGANSETT ELECTRIC"/>
    <x v="0"/>
    <x v="2"/>
    <s v="MARCH"/>
    <x v="2"/>
    <s v="COMMERCIAL"/>
    <n v="954"/>
    <s v="G02     - Elec G-02 T&amp;D Large C&amp;I"/>
    <s v="G02"/>
    <s v="ELEC G-02"/>
    <n v="4532"/>
    <s v="DELIVERY ONLY - COMMERCIAL"/>
    <n v="3409"/>
    <n v="4751782.32"/>
    <n v="55859250"/>
    <x v="5"/>
  </r>
  <r>
    <x v="0"/>
    <s v="NARRAGANSETT ELECTRIC"/>
    <x v="0"/>
    <x v="2"/>
    <s v="MARCH"/>
    <x v="1"/>
    <s v="INDUSTRIAL"/>
    <n v="954"/>
    <s v="G02     - Elec G-02 T&amp;D Large C&amp;I"/>
    <s v="G02"/>
    <s v="ELEC G-02"/>
    <n v="4552"/>
    <s v="DELIVERY ONLY - INDUSTRIAL"/>
    <n v="170"/>
    <n v="130936.75"/>
    <n v="634148"/>
    <x v="5"/>
  </r>
  <r>
    <x v="0"/>
    <s v="NARRAGANSETT ELECTRIC"/>
    <x v="0"/>
    <x v="2"/>
    <s v="MARCH"/>
    <x v="0"/>
    <s v="RESIDENTIAL"/>
    <n v="13"/>
    <s v="G02     - Elec G-02 Large C&amp;I-Std Ofr"/>
    <s v="G02"/>
    <s v="ELEC G-02"/>
    <n v="200"/>
    <s v="RESIDENCE SERVICE - NO HEAT"/>
    <n v="5"/>
    <n v="3968"/>
    <n v="14924"/>
    <x v="5"/>
  </r>
  <r>
    <x v="0"/>
    <s v="NARRAGANSETT ELECTRIC"/>
    <x v="0"/>
    <x v="2"/>
    <s v="MARCH"/>
    <x v="4"/>
    <s v="STEAM-HEAT"/>
    <n v="6"/>
    <s v="A60     - Elec A-60 Resi Low Income-Std Ofr"/>
    <s v="A60"/>
    <s v="ELEC A-60"/>
    <n v="207"/>
    <s v="RESIDENCE SERVICE - WITH HEAT"/>
    <n v="1038"/>
    <n v="194367.72"/>
    <n v="1178731"/>
    <x v="4"/>
  </r>
  <r>
    <x v="0"/>
    <s v="NARRAGANSETT ELECTRIC"/>
    <x v="0"/>
    <x v="2"/>
    <s v="MARCH"/>
    <x v="1"/>
    <s v="INDUSTRIAL"/>
    <n v="950"/>
    <s v="C06     - Elec C-06 T&amp;D Small C&amp;I"/>
    <s v="C06"/>
    <s v="ELEC C-06"/>
    <n v="4552"/>
    <s v="DELIVERY ONLY - INDUSTRIAL"/>
    <n v="124"/>
    <n v="32938.559999999998"/>
    <n v="321235"/>
    <x v="2"/>
  </r>
  <r>
    <x v="0"/>
    <s v="NARRAGANSETT ELECTRIC"/>
    <x v="0"/>
    <x v="2"/>
    <s v="MARCH"/>
    <x v="2"/>
    <s v="COMMERCIAL"/>
    <n v="54"/>
    <s v="C08     - Elec C-06 Sm C&amp;I Unmetered-Std Ofr Variable"/>
    <s v="C08"/>
    <s v="ELEC C-06 UNMETERED"/>
    <n v="300"/>
    <s v="COMMERCIAL-NO BUILDING HEAT"/>
    <n v="1"/>
    <n v="36.950000000000003"/>
    <n v="108"/>
    <x v="2"/>
  </r>
  <r>
    <x v="0"/>
    <s v="NARRAGANSETT ELECTRIC"/>
    <x v="0"/>
    <x v="2"/>
    <s v="MARCH"/>
    <x v="3"/>
    <s v="STRT-AND-HWY-LT"/>
    <n v="616"/>
    <s v="S10     - Lighting S-10 T&amp;D Private Lighting(Clsd)"/>
    <s v="S10"/>
    <s v="LIGHTING S-10"/>
    <n v="4562"/>
    <s v="DELIVERY ONLY - STREET LIGHT"/>
    <n v="71"/>
    <n v="4446.13"/>
    <n v="28004"/>
    <x v="3"/>
  </r>
  <r>
    <x v="0"/>
    <s v="NARRAGANSETT ELECTRIC"/>
    <x v="0"/>
    <x v="2"/>
    <s v="MARCH"/>
    <x v="3"/>
    <s v="STRT-AND-HWY-LT"/>
    <n v="619"/>
    <s v="S5T     - Lighting S-05 T&amp;D Cust Owned"/>
    <s v="S5A"/>
    <s v="N/A"/>
    <n v="4562"/>
    <s v="DELIVERY ONLY - STREET LIGHT"/>
    <n v="94"/>
    <n v="111219.2"/>
    <n v="1126522"/>
    <x v="3"/>
  </r>
  <r>
    <x v="0"/>
    <s v="NARRAGANSETT ELECTRIC"/>
    <x v="0"/>
    <x v="2"/>
    <s v="MARCH"/>
    <x v="1"/>
    <s v="INDUSTRIAL"/>
    <n v="700"/>
    <s v="G32     - Elec G-32 200 kW Dem PK/SH/OP-Std Ofr"/>
    <s v="G32"/>
    <s v="ELEC G-32"/>
    <n v="460"/>
    <s v="INDUSTRIAL GENERAL - 60 HERTZ"/>
    <n v="52"/>
    <n v="730932.62"/>
    <n v="3331361"/>
    <x v="1"/>
  </r>
  <r>
    <x v="0"/>
    <s v="NARRAGANSETT ELECTRIC"/>
    <x v="0"/>
    <x v="2"/>
    <s v="MARCH"/>
    <x v="3"/>
    <s v="STRT-AND-HWY-LT"/>
    <n v="605"/>
    <s v="S10     - Lighting S-10 Private Lightg-Std Ofr(Clsd)"/>
    <s v="S10"/>
    <s v="LIGHTING S-10"/>
    <n v="700"/>
    <s v="PUBLIC STREET &amp; HIWAY LIGHTING"/>
    <n v="15"/>
    <n v="1290.95"/>
    <n v="4470"/>
    <x v="3"/>
  </r>
  <r>
    <x v="0"/>
    <s v="NARRAGANSETT ELECTRIC"/>
    <x v="0"/>
    <x v="2"/>
    <s v="MARCH"/>
    <x v="3"/>
    <s v="STRT-AND-HWY-LT"/>
    <n v="617"/>
    <s v="S14     - Lighting S-14 T&amp;D Co Owned St Lighting"/>
    <s v="S14"/>
    <s v="LIGHTING S-14"/>
    <n v="4562"/>
    <s v="DELIVERY ONLY - STREET LIGHT"/>
    <n v="125"/>
    <n v="508432.61"/>
    <n v="1635967"/>
    <x v="3"/>
  </r>
  <r>
    <x v="0"/>
    <s v="NARRAGANSETT ELECTRIC"/>
    <x v="0"/>
    <x v="2"/>
    <s v="MARCH"/>
    <x v="2"/>
    <s v="COMMERCIAL"/>
    <n v="605"/>
    <s v="S10     - Lighting S-10 Private Lightg-Std Ofr(Clsd)"/>
    <s v="S10"/>
    <s v="LIGHTING S-10"/>
    <n v="300"/>
    <s v="COMMERCIAL-NO BUILDING HEAT"/>
    <n v="15"/>
    <n v="1020.45"/>
    <n v="3484"/>
    <x v="3"/>
  </r>
  <r>
    <x v="0"/>
    <s v="NARRAGANSETT ELECTRIC"/>
    <x v="0"/>
    <x v="2"/>
    <s v="MARCH"/>
    <x v="2"/>
    <s v="COMMERCIAL"/>
    <n v="5"/>
    <s v="C06     - Elec C-06 Small C&amp;I-Std Ofr"/>
    <s v="C06"/>
    <s v="ELEC C-06"/>
    <n v="300"/>
    <s v="COMMERCIAL-NO BUILDING HEAT"/>
    <n v="39610"/>
    <n v="6851052.9800000004"/>
    <n v="40194749"/>
    <x v="2"/>
  </r>
  <r>
    <x v="0"/>
    <s v="NARRAGANSETT ELECTRIC"/>
    <x v="0"/>
    <x v="2"/>
    <s v="MARCH"/>
    <x v="2"/>
    <s v="COMMERCIAL"/>
    <n v="6"/>
    <s v="A60     - Elec A-60 Resi Low Income-Std Ofr"/>
    <s v="A60"/>
    <s v="ELEC A-60"/>
    <n v="300"/>
    <s v="COMMERCIAL-NO BUILDING HEAT"/>
    <n v="2"/>
    <n v="-57.77"/>
    <n v="-303"/>
    <x v="4"/>
  </r>
  <r>
    <x v="0"/>
    <s v="NARRAGANSETT ELECTRIC"/>
    <x v="0"/>
    <x v="2"/>
    <s v="MARCH"/>
    <x v="2"/>
    <s v="COMMERCIAL"/>
    <n v="117"/>
    <s v="B32     - Elec B-32 C&amp;I 200 kW Back Up Svc-Std Ofr"/>
    <s v="B32"/>
    <s v="ELEC B-32"/>
    <n v="300"/>
    <s v="COMMERCIAL-NO BUILDING HEAT"/>
    <n v="2"/>
    <n v="6591.19"/>
    <n v="9022"/>
    <x v="1"/>
  </r>
  <r>
    <x v="0"/>
    <s v="NARRAGANSETT ELECTRIC"/>
    <x v="0"/>
    <x v="2"/>
    <s v="MARCH"/>
    <x v="2"/>
    <s v="COMMERCIAL"/>
    <n v="422"/>
    <s v="2421    - Gas 2421 C&amp;I Extra Large High Load FT2"/>
    <n v="2421"/>
    <s v="N/A"/>
    <n v="1671"/>
    <s v="GAS/T FIRM INDUSTRIAL"/>
    <n v="3"/>
    <n v="12349.51"/>
    <n v="65622.33"/>
    <x v="7"/>
  </r>
  <r>
    <x v="0"/>
    <s v="NARRAGANSETT ELECTRIC"/>
    <x v="0"/>
    <x v="2"/>
    <s v="MARCH"/>
    <x v="1"/>
    <s v="INDUSTRIAL"/>
    <n v="443"/>
    <s v="2121    - Gas 2121 C&amp;I Small FT2"/>
    <n v="2121"/>
    <s v="N/A"/>
    <n v="1670"/>
    <s v="GAS/T FIRM COMMERCIAL"/>
    <n v="2"/>
    <n v="572.47"/>
    <n v="1023.82"/>
    <x v="8"/>
  </r>
  <r>
    <x v="0"/>
    <s v="NARRAGANSETT ELECTRIC"/>
    <x v="0"/>
    <x v="2"/>
    <s v="MARCH"/>
    <x v="2"/>
    <s v="COMMERCIAL"/>
    <n v="406"/>
    <s v="2221    - Gas 2221 C&amp;I Medium FT2"/>
    <n v="2221"/>
    <s v="N/A"/>
    <n v="1670"/>
    <s v="GAS/T FIRM COMMERCIAL"/>
    <n v="1417"/>
    <n v="1069581.19"/>
    <n v="2805913.26"/>
    <x v="6"/>
  </r>
  <r>
    <x v="0"/>
    <s v="NARRAGANSETT ELECTRIC"/>
    <x v="0"/>
    <x v="2"/>
    <s v="MARCH"/>
    <x v="2"/>
    <s v="COMMERCIAL"/>
    <n v="425"/>
    <s v="58ENLL  - Gas 58ENLL Default C&amp;I Large Low Load"/>
    <s v="58LL"/>
    <s v="N/A"/>
    <n v="1675"/>
    <s v="GAS/T DEFAULT SERVICE"/>
    <n v="3"/>
    <n v="50321.01"/>
    <n v="34638.9"/>
    <x v="7"/>
  </r>
  <r>
    <x v="0"/>
    <s v="NARRAGANSETT ELECTRIC"/>
    <x v="0"/>
    <x v="2"/>
    <s v="MARCH"/>
    <x v="2"/>
    <s v="COMMERCIAL"/>
    <n v="432"/>
    <s v="02EN    - Gas 02EN Marketer Charges FT2"/>
    <s v="02EN"/>
    <s v="N/A"/>
    <n v="1674"/>
    <s v="GAS/T MARKETER TRAN 2"/>
    <n v="4"/>
    <n v="682245.18"/>
    <n v="0"/>
    <x v="9"/>
  </r>
  <r>
    <x v="0"/>
    <s v="NARRAGANSETT ELECTRIC"/>
    <x v="0"/>
    <x v="2"/>
    <s v="MARCH"/>
    <x v="2"/>
    <s v="COMMERCIAL"/>
    <n v="439"/>
    <s v="14EN    - Gas 14EN Non-Firm Sales Extra Large Low"/>
    <s v="14EN"/>
    <s v="N/A"/>
    <n v="300"/>
    <s v="COMMERCIAL-NO BUILDING HEAT"/>
    <n v="1"/>
    <n v="303571.32"/>
    <n v="248200.13"/>
    <x v="7"/>
  </r>
  <r>
    <x v="0"/>
    <s v="NARRAGANSETT ELECTRIC"/>
    <x v="0"/>
    <x v="2"/>
    <s v="MARCH"/>
    <x v="1"/>
    <s v="INDUSTRIAL"/>
    <n v="423"/>
    <s v="24EN    - Gas 24EN C&amp;I Extra Large High Load FT1"/>
    <s v="24EN"/>
    <s v="N/A"/>
    <n v="1671"/>
    <s v="GAS/T FIRM INDUSTRIAL"/>
    <n v="52"/>
    <n v="643558.63"/>
    <n v="4118718.68"/>
    <x v="7"/>
  </r>
  <r>
    <x v="0"/>
    <s v="NARRAGANSETT ELECTRIC"/>
    <x v="0"/>
    <x v="2"/>
    <s v="MARCH"/>
    <x v="2"/>
    <s v="COMMERCIAL"/>
    <n v="424"/>
    <s v="2431    - Gas 2431 C&amp;I Extra Large High Load TSS"/>
    <n v="2431"/>
    <s v="N/A"/>
    <n v="300"/>
    <s v="COMMERCIAL-NO BUILDING HEAT"/>
    <n v="1"/>
    <n v="4912.88"/>
    <n v="1.03"/>
    <x v="7"/>
  </r>
  <r>
    <x v="0"/>
    <s v="NARRAGANSETT ELECTRIC"/>
    <x v="0"/>
    <x v="2"/>
    <s v="MARCH"/>
    <x v="1"/>
    <s v="INDUSTRIAL"/>
    <n v="418"/>
    <s v="2321    - Gas 2321 C&amp;I Large High Load FT2"/>
    <n v="2321"/>
    <s v="N/A"/>
    <n v="1671"/>
    <s v="GAS/T FIRM INDUSTRIAL"/>
    <n v="55"/>
    <n v="122917.13"/>
    <n v="397051.92"/>
    <x v="7"/>
  </r>
  <r>
    <x v="0"/>
    <s v="NARRAGANSETT ELECTRIC"/>
    <x v="0"/>
    <x v="2"/>
    <s v="MARCH"/>
    <x v="1"/>
    <s v="INDUSTRIAL"/>
    <n v="417"/>
    <s v="2367    - Gas 2367 C&amp;I Large High Load"/>
    <n v="2367"/>
    <s v="N/A"/>
    <n v="400"/>
    <s v="INDUSTRIAL"/>
    <n v="31"/>
    <n v="169013.83"/>
    <n v="179945.74"/>
    <x v="7"/>
  </r>
  <r>
    <x v="0"/>
    <s v="NARRAGANSETT ELECTRIC"/>
    <x v="0"/>
    <x v="2"/>
    <s v="MARCH"/>
    <x v="1"/>
    <s v="INDUSTRIAL"/>
    <n v="425"/>
    <s v="58ENLL  - Gas 58ENLL Default C&amp;I Large Low Load"/>
    <s v="58LL"/>
    <s v="N/A"/>
    <n v="1675"/>
    <s v="GAS/T DEFAULT SERVICE"/>
    <n v="1"/>
    <n v="16472.490000000002"/>
    <n v="11231.12"/>
    <x v="7"/>
  </r>
  <r>
    <x v="0"/>
    <s v="NARRAGANSETT ELECTRIC"/>
    <x v="0"/>
    <x v="2"/>
    <s v="MARCH"/>
    <x v="2"/>
    <s v="COMMERCIAL"/>
    <n v="415"/>
    <s v="34EN    - Gas 34EN C&amp;I Extra Large Low Load FT1"/>
    <s v="34EN"/>
    <s v="N/A"/>
    <n v="1670"/>
    <s v="GAS/T FIRM COMMERCIAL"/>
    <n v="26"/>
    <n v="268196.84999999998"/>
    <n v="1797918.91"/>
    <x v="7"/>
  </r>
  <r>
    <x v="0"/>
    <s v="NARRAGANSETT ELECTRIC"/>
    <x v="0"/>
    <x v="2"/>
    <s v="MARCH"/>
    <x v="2"/>
    <s v="COMMERCIAL"/>
    <n v="441"/>
    <s v="17EN    - Gas 17EN Non-Firm Sales Extra Large High"/>
    <s v="17EN"/>
    <s v="N/A"/>
    <n v="300"/>
    <s v="COMMERCIAL-NO BUILDING HEAT"/>
    <n v="1"/>
    <n v="625"/>
    <n v="0"/>
    <x v="7"/>
  </r>
  <r>
    <x v="0"/>
    <s v="NARRAGANSETT ELECTRIC"/>
    <x v="0"/>
    <x v="2"/>
    <s v="MARCH"/>
    <x v="1"/>
    <s v="INDUSTRIAL"/>
    <n v="411"/>
    <s v="33EN    - Gas 33EN C&amp;I Large Low Load FT1"/>
    <s v="33EN"/>
    <s v="N/A"/>
    <n v="1670"/>
    <s v="GAS/T FIRM COMMERCIAL"/>
    <n v="6"/>
    <n v="23830.55"/>
    <n v="65613.06"/>
    <x v="7"/>
  </r>
  <r>
    <x v="0"/>
    <s v="NARRAGANSETT ELECTRIC"/>
    <x v="0"/>
    <x v="2"/>
    <s v="MARCH"/>
    <x v="1"/>
    <s v="INDUSTRIAL"/>
    <n v="419"/>
    <s v="23EN    - Gas 23EN C&amp;I Large High Load FT1"/>
    <s v="23EN"/>
    <s v="N/A"/>
    <n v="1671"/>
    <s v="GAS/T FIRM INDUSTRIAL"/>
    <n v="56"/>
    <n v="136658.9"/>
    <n v="433942.09"/>
    <x v="7"/>
  </r>
  <r>
    <x v="0"/>
    <s v="NARRAGANSETT ELECTRIC"/>
    <x v="0"/>
    <x v="2"/>
    <s v="MARCH"/>
    <x v="1"/>
    <s v="INDUSTRIAL"/>
    <n v="420"/>
    <s v="2331    - Gas 2331 C&amp;I Large High Load TSS"/>
    <n v="2331"/>
    <s v="N/A"/>
    <n v="400"/>
    <s v="INDUSTRIAL"/>
    <n v="1"/>
    <n v="10475.81"/>
    <n v="11219.79"/>
    <x v="7"/>
  </r>
  <r>
    <x v="0"/>
    <s v="NARRAGANSETT ELECTRIC"/>
    <x v="0"/>
    <x v="2"/>
    <s v="MARCH"/>
    <x v="1"/>
    <s v="INDUSTRIAL"/>
    <n v="406"/>
    <s v="2221    - Gas 2221 C&amp;I Medium FT2"/>
    <n v="2221"/>
    <s v="N/A"/>
    <n v="1670"/>
    <s v="GAS/T FIRM COMMERCIAL"/>
    <n v="19"/>
    <n v="23839.91"/>
    <n v="64089.919999999998"/>
    <x v="6"/>
  </r>
  <r>
    <x v="0"/>
    <s v="NARRAGANSETT ELECTRIC"/>
    <x v="0"/>
    <x v="2"/>
    <s v="MARCH"/>
    <x v="2"/>
    <s v="COMMERCIAL"/>
    <n v="440"/>
    <s v="74EN    - Gas 74EN Non-Firm Trans Extra Large Low"/>
    <s v="74EN"/>
    <s v="N/A"/>
    <n v="1672"/>
    <s v="GAS/T C&amp;I NON FIRM"/>
    <n v="1"/>
    <n v="51374.09"/>
    <n v="379010.13"/>
    <x v="7"/>
  </r>
  <r>
    <x v="0"/>
    <s v="NARRAGANSETT ELECTRIC"/>
    <x v="0"/>
    <x v="2"/>
    <s v="MARCH"/>
    <x v="1"/>
    <s v="INDUSTRIAL"/>
    <n v="415"/>
    <s v="34EN    - Gas 34EN C&amp;I Extra Large Low Load FT1"/>
    <s v="34EN"/>
    <s v="N/A"/>
    <n v="1670"/>
    <s v="GAS/T FIRM COMMERCIAL"/>
    <n v="3"/>
    <n v="16568.189999999999"/>
    <n v="102034.89"/>
    <x v="7"/>
  </r>
  <r>
    <x v="0"/>
    <s v="NARRAGANSETT ELECTRIC"/>
    <x v="0"/>
    <x v="2"/>
    <s v="MARCH"/>
    <x v="2"/>
    <s v="COMMERCIAL"/>
    <n v="414"/>
    <s v="3421    - Gas 3421 C&amp;I Extra Large Low Load FT2"/>
    <n v="3421"/>
    <s v="N/A"/>
    <n v="1670"/>
    <s v="GAS/T FIRM COMMERCIAL"/>
    <n v="1"/>
    <n v="4219.43"/>
    <n v="24909.52"/>
    <x v="7"/>
  </r>
  <r>
    <x v="0"/>
    <s v="NARRAGANSETT ELECTRIC"/>
    <x v="0"/>
    <x v="2"/>
    <s v="MARCH"/>
    <x v="0"/>
    <s v="RESIDENTIAL"/>
    <n v="403"/>
    <s v="1101    - Gas 1101 Res Low Inc Non Heat"/>
    <n v="1101"/>
    <s v="N/A"/>
    <n v="200"/>
    <s v="RESIDENCE SERVICE - NO HEAT"/>
    <n v="462"/>
    <n v="28033.89"/>
    <n v="25595.5"/>
    <x v="11"/>
  </r>
  <r>
    <x v="0"/>
    <s v="NARRAGANSETT ELECTRIC"/>
    <x v="0"/>
    <x v="2"/>
    <s v="MARCH"/>
    <x v="0"/>
    <s v="RESIDENTIAL"/>
    <n v="404"/>
    <s v="2107    - Gas 2107 C&amp;I Small"/>
    <n v="0"/>
    <s v="N/A"/>
    <n v="0"/>
    <s v="N/A"/>
    <n v="1"/>
    <n v="49"/>
    <n v="17.45"/>
    <x v="9"/>
  </r>
  <r>
    <x v="0"/>
    <s v="NARRAGANSETT ELECTRIC"/>
    <x v="0"/>
    <x v="2"/>
    <s v="MARCH"/>
    <x v="4"/>
    <s v="STEAM-HEAT"/>
    <n v="402"/>
    <s v="1301    - Gas 1301 Res Low Inc Heat"/>
    <n v="1301"/>
    <s v="N/A"/>
    <n v="207"/>
    <s v="RESIDENCE SERVICE - WITH HEAT"/>
    <n v="19198"/>
    <n v="2915841.12"/>
    <n v="2742145.17"/>
    <x v="11"/>
  </r>
  <r>
    <x v="0"/>
    <s v="NARRAGANSETT ELECTRIC"/>
    <x v="0"/>
    <x v="2"/>
    <s v="MARCH"/>
    <x v="1"/>
    <s v="INDUSTRIAL"/>
    <n v="424"/>
    <s v="2431    - Gas 2431 C&amp;I Extra Large High Load TSS"/>
    <n v="2431"/>
    <s v="N/A"/>
    <n v="400"/>
    <s v="INDUSTRIAL"/>
    <n v="1"/>
    <n v="10025.040000000001"/>
    <n v="5278.75"/>
    <x v="7"/>
  </r>
  <r>
    <x v="0"/>
    <s v="NARRAGANSETT ELECTRIC"/>
    <x v="0"/>
    <x v="2"/>
    <s v="MARCH"/>
    <x v="1"/>
    <s v="INDUSTRIAL"/>
    <n v="407"/>
    <s v="22EN    - Gas 22EN C&amp;I Medium FT1"/>
    <s v="22EN"/>
    <s v="N/A"/>
    <n v="1670"/>
    <s v="GAS/T FIRM COMMERCIAL"/>
    <n v="5"/>
    <n v="4070.91"/>
    <n v="10210.39"/>
    <x v="6"/>
  </r>
  <r>
    <x v="0"/>
    <s v="NARRAGANSETT ELECTRIC"/>
    <x v="0"/>
    <x v="2"/>
    <s v="MARCH"/>
    <x v="1"/>
    <s v="INDUSTRIAL"/>
    <n v="410"/>
    <s v="3321    - Gas 3321 C&amp;I Large Low Load FT2"/>
    <n v="3321"/>
    <s v="N/A"/>
    <n v="1670"/>
    <s v="GAS/T FIRM COMMERCIAL"/>
    <n v="18"/>
    <n v="72667.759999999995"/>
    <n v="197758.2"/>
    <x v="7"/>
  </r>
  <r>
    <x v="0"/>
    <s v="NARRAGANSETT ELECTRIC"/>
    <x v="0"/>
    <x v="2"/>
    <s v="MARCH"/>
    <x v="0"/>
    <s v="RESIDENTIAL"/>
    <n v="400"/>
    <s v="1247    - Gas 1247 Res Heat"/>
    <n v="1247"/>
    <s v="N/A"/>
    <n v="207"/>
    <s v="RESIDENCE SERVICE - WITH HEAT"/>
    <n v="8"/>
    <n v="1601.44"/>
    <n v="1101.07"/>
    <x v="10"/>
  </r>
  <r>
    <x v="0"/>
    <s v="NARRAGANSETT ELECTRIC"/>
    <x v="0"/>
    <x v="2"/>
    <s v="MARCH"/>
    <x v="2"/>
    <s v="COMMERCIAL"/>
    <n v="404"/>
    <s v="2107    - Gas 2107 C&amp;I Small"/>
    <n v="2107"/>
    <s v="N/A"/>
    <n v="300"/>
    <s v="COMMERCIAL-NO BUILDING HEAT"/>
    <n v="18483"/>
    <n v="5490064.9400000004"/>
    <n v="4064588.83"/>
    <x v="8"/>
  </r>
  <r>
    <x v="0"/>
    <s v="NARRAGANSETT ELECTRIC"/>
    <x v="0"/>
    <x v="2"/>
    <s v="MARCH"/>
    <x v="1"/>
    <s v="INDUSTRIAL"/>
    <n v="404"/>
    <s v="2107    - Gas 2107 C&amp;I Small"/>
    <n v="2107"/>
    <s v="N/A"/>
    <n v="400"/>
    <s v="INDUSTRIAL"/>
    <n v="7"/>
    <n v="2914.53"/>
    <n v="2220.6799999999998"/>
    <x v="8"/>
  </r>
  <r>
    <x v="0"/>
    <s v="NARRAGANSETT ELECTRIC"/>
    <x v="0"/>
    <x v="2"/>
    <s v="MARCH"/>
    <x v="2"/>
    <s v="COMMERCIAL"/>
    <n v="423"/>
    <s v="24EN    - Gas 24EN C&amp;I Extra Large High Load FT1"/>
    <s v="24EN"/>
    <s v="N/A"/>
    <n v="1671"/>
    <s v="GAS/T FIRM INDUSTRIAL"/>
    <n v="12"/>
    <n v="140186.04999999999"/>
    <n v="964090.3"/>
    <x v="7"/>
  </r>
  <r>
    <x v="0"/>
    <s v="NARRAGANSETT ELECTRIC"/>
    <x v="0"/>
    <x v="2"/>
    <s v="MARCH"/>
    <x v="2"/>
    <s v="COMMERCIAL"/>
    <n v="428"/>
    <s v="58ENXLH - Gas 58ENXLH Default C&amp;I Extra Large High Load"/>
    <s v="58XH"/>
    <s v="N/A"/>
    <n v="1675"/>
    <s v="GAS/T DEFAULT SERVICE"/>
    <n v="1"/>
    <n v="51431.88"/>
    <n v="40342.01"/>
    <x v="7"/>
  </r>
  <r>
    <x v="0"/>
    <s v="NARRAGANSETT ELECTRIC"/>
    <x v="0"/>
    <x v="2"/>
    <s v="MARCH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2"/>
    <s v="MARCH"/>
    <x v="1"/>
    <s v="INDUSTRIAL"/>
    <n v="409"/>
    <s v="3367    - Gas 3367 C&amp;I Large Low Load"/>
    <n v="3367"/>
    <s v="N/A"/>
    <n v="400"/>
    <s v="INDUSTRIAL"/>
    <n v="8"/>
    <n v="49867.63"/>
    <n v="43544.28"/>
    <x v="7"/>
  </r>
  <r>
    <x v="0"/>
    <s v="NARRAGANSETT ELECTRIC"/>
    <x v="0"/>
    <x v="2"/>
    <s v="MARCH"/>
    <x v="4"/>
    <s v="STEAM-HEAT"/>
    <n v="400"/>
    <s v="1247    - Gas 1247 Res Heat"/>
    <n v="1247"/>
    <s v="N/A"/>
    <n v="207"/>
    <s v="RESIDENCE SERVICE - WITH HEAT"/>
    <n v="208847"/>
    <n v="42980997.990000002"/>
    <n v="29734747.260000002"/>
    <x v="10"/>
  </r>
  <r>
    <x v="0"/>
    <s v="NARRAGANSETT ELECTRIC"/>
    <x v="0"/>
    <x v="2"/>
    <s v="MARCH"/>
    <x v="1"/>
    <s v="INDUSTRIAL"/>
    <n v="422"/>
    <s v="2421    - Gas 2421 C&amp;I Extra Large High Load FT2"/>
    <n v="2421"/>
    <s v="N/A"/>
    <n v="1671"/>
    <s v="GAS/T FIRM INDUSTRIAL"/>
    <n v="13"/>
    <n v="82730.78"/>
    <n v="441767.7"/>
    <x v="7"/>
  </r>
  <r>
    <x v="0"/>
    <s v="NARRAGANSETT ELECTRIC"/>
    <x v="0"/>
    <x v="2"/>
    <s v="MARCH"/>
    <x v="2"/>
    <s v="COMMERCIAL"/>
    <n v="421"/>
    <s v="2496    - Gas 2496 C&amp;I Extra Large High Load"/>
    <n v="2496"/>
    <s v="N/A"/>
    <n v="300"/>
    <s v="COMMERCIAL-NO BUILDING HEAT"/>
    <n v="1"/>
    <n v="14248.86"/>
    <n v="17267.95"/>
    <x v="7"/>
  </r>
  <r>
    <x v="0"/>
    <s v="NARRAGANSETT ELECTRIC"/>
    <x v="0"/>
    <x v="2"/>
    <s v="MARCH"/>
    <x v="2"/>
    <s v="COMMERCIAL"/>
    <n v="411"/>
    <s v="33EN    - Gas 33EN C&amp;I Large Low Load FT1"/>
    <s v="33EN"/>
    <s v="N/A"/>
    <n v="1670"/>
    <s v="GAS/T FIRM COMMERCIAL"/>
    <n v="111"/>
    <n v="422567.92"/>
    <n v="1154133.99"/>
    <x v="7"/>
  </r>
  <r>
    <x v="0"/>
    <s v="NARRAGANSETT ELECTRIC"/>
    <x v="0"/>
    <x v="2"/>
    <s v="MARCH"/>
    <x v="2"/>
    <s v="COMMERCIAL"/>
    <n v="410"/>
    <s v="3321    - Gas 3321 C&amp;I Large Low Load FT2"/>
    <n v="3321"/>
    <s v="N/A"/>
    <n v="1670"/>
    <s v="GAS/T FIRM COMMERCIAL"/>
    <n v="200"/>
    <n v="769269.95"/>
    <n v="2106574.16"/>
    <x v="7"/>
  </r>
  <r>
    <x v="0"/>
    <s v="NARRAGANSETT ELECTRIC"/>
    <x v="0"/>
    <x v="2"/>
    <s v="MARCH"/>
    <x v="2"/>
    <s v="COMMERCIAL"/>
    <n v="443"/>
    <s v="2121    - Gas 2121 C&amp;I Small FT2"/>
    <n v="2121"/>
    <s v="N/A"/>
    <n v="1670"/>
    <s v="GAS/T FIRM COMMERCIAL"/>
    <n v="714"/>
    <n v="157118.01999999999"/>
    <n v="273070.07"/>
    <x v="8"/>
  </r>
  <r>
    <x v="0"/>
    <s v="NARRAGANSETT ELECTRIC"/>
    <x v="0"/>
    <x v="2"/>
    <s v="MARCH"/>
    <x v="2"/>
    <s v="COMMERCIAL"/>
    <n v="419"/>
    <s v="23EN    - Gas 23EN C&amp;I Large High Load FT1"/>
    <s v="23EN"/>
    <s v="N/A"/>
    <n v="1671"/>
    <s v="GAS/T FIRM INDUSTRIAL"/>
    <n v="9"/>
    <n v="13767.61"/>
    <n v="42723.37"/>
    <x v="7"/>
  </r>
  <r>
    <x v="0"/>
    <s v="NARRAGANSETT ELECTRIC"/>
    <x v="0"/>
    <x v="2"/>
    <s v="MARCH"/>
    <x v="2"/>
    <s v="COMMERCIAL"/>
    <n v="420"/>
    <s v="2331    - Gas 2331 C&amp;I Large High Load TSS"/>
    <n v="2331"/>
    <s v="N/A"/>
    <n v="300"/>
    <s v="COMMERCIAL-NO BUILDING HEAT"/>
    <n v="1"/>
    <n v="6129.89"/>
    <n v="6619.81"/>
    <x v="7"/>
  </r>
  <r>
    <x v="0"/>
    <s v="NARRAGANSETT ELECTRIC"/>
    <x v="0"/>
    <x v="2"/>
    <s v="MARCH"/>
    <x v="2"/>
    <s v="COMMERCIAL"/>
    <n v="408"/>
    <s v="2231    - Gas 2231 C&amp;I Medium TSS"/>
    <n v="2231"/>
    <s v="N/A"/>
    <n v="300"/>
    <s v="COMMERCIAL-NO BUILDING HEAT"/>
    <n v="86"/>
    <n v="178941.48"/>
    <n v="159686.1"/>
    <x v="6"/>
  </r>
  <r>
    <x v="0"/>
    <s v="NARRAGANSETT ELECTRIC"/>
    <x v="0"/>
    <x v="2"/>
    <s v="MARCH"/>
    <x v="2"/>
    <s v="COMMERCIAL"/>
    <n v="405"/>
    <s v="2237    - Gas 2237 C&amp;I Medium"/>
    <n v="2237"/>
    <s v="N/A"/>
    <n v="300"/>
    <s v="COMMERCIAL-NO BUILDING HEAT"/>
    <n v="3359"/>
    <n v="5797824.54"/>
    <n v="5175469.91"/>
    <x v="6"/>
  </r>
  <r>
    <x v="0"/>
    <s v="NARRAGANSETT ELECTRIC"/>
    <x v="0"/>
    <x v="2"/>
    <s v="MARCH"/>
    <x v="2"/>
    <s v="COMMERCIAL"/>
    <n v="412"/>
    <s v="3331    - Gas 3331 C&amp;I Large Low Load TSS"/>
    <n v="3331"/>
    <s v="N/A"/>
    <n v="300"/>
    <s v="COMMERCIAL-NO BUILDING HEAT"/>
    <n v="1"/>
    <n v="12271.01"/>
    <n v="11262.02"/>
    <x v="7"/>
  </r>
  <r>
    <x v="0"/>
    <s v="NARRAGANSETT ELECTRIC"/>
    <x v="0"/>
    <x v="2"/>
    <s v="MARCH"/>
    <x v="2"/>
    <s v="COMMERCIAL"/>
    <n v="444"/>
    <s v="2131    - Gas 2131 C&amp;I Small TSS"/>
    <n v="2131"/>
    <s v="N/A"/>
    <n v="300"/>
    <s v="COMMERCIAL-NO BUILDING HEAT"/>
    <n v="32"/>
    <n v="36050.949999999997"/>
    <n v="28262.19"/>
    <x v="8"/>
  </r>
  <r>
    <x v="0"/>
    <s v="NARRAGANSETT ELECTRIC"/>
    <x v="0"/>
    <x v="2"/>
    <s v="MARCH"/>
    <x v="1"/>
    <s v="INDUSTRIAL"/>
    <n v="408"/>
    <s v="2231    - Gas 2231 C&amp;I Medium TSS"/>
    <n v="2231"/>
    <s v="N/A"/>
    <n v="400"/>
    <s v="INDUSTRIAL"/>
    <n v="2"/>
    <n v="4489.12"/>
    <n v="4056.14"/>
    <x v="6"/>
  </r>
  <r>
    <x v="0"/>
    <s v="NARRAGANSETT ELECTRIC"/>
    <x v="0"/>
    <x v="2"/>
    <s v="MARCH"/>
    <x v="2"/>
    <s v="COMMERCIAL"/>
    <n v="442"/>
    <s v="77EN    - Gas 77EN Non-Firm Trans Extra Large High"/>
    <s v="77EN"/>
    <s v="N/A"/>
    <n v="1672"/>
    <s v="GAS/T C&amp;I NON FIRM"/>
    <n v="8"/>
    <n v="73061.149999999994"/>
    <n v="660720.28"/>
    <x v="7"/>
  </r>
  <r>
    <x v="0"/>
    <s v="NARRAGANSETT ELECTRIC"/>
    <x v="0"/>
    <x v="2"/>
    <s v="MARCH"/>
    <x v="1"/>
    <s v="INDUSTRIAL"/>
    <n v="414"/>
    <s v="3421    - Gas 3421 C&amp;I Extra Large Low Load FT2"/>
    <n v="3421"/>
    <s v="N/A"/>
    <n v="1670"/>
    <s v="GAS/T FIRM COMMERCIAL"/>
    <n v="1"/>
    <n v="5243.99"/>
    <n v="32894.080000000002"/>
    <x v="7"/>
  </r>
  <r>
    <x v="0"/>
    <s v="NARRAGANSETT ELECTRIC"/>
    <x v="0"/>
    <x v="2"/>
    <s v="MARCH"/>
    <x v="0"/>
    <s v="RESIDENTIAL"/>
    <n v="401"/>
    <s v="1012    - Gas 1012 Res Non Heat"/>
    <n v="1012"/>
    <s v="N/A"/>
    <n v="200"/>
    <s v="RESIDENCE SERVICE - NO HEAT"/>
    <n v="17853"/>
    <n v="883457.35"/>
    <n v="488647.42"/>
    <x v="10"/>
  </r>
  <r>
    <x v="0"/>
    <s v="NARRAGANSETT ELECTRIC"/>
    <x v="0"/>
    <x v="2"/>
    <s v="MARCH"/>
    <x v="4"/>
    <s v="STEAM-HEAT"/>
    <n v="401"/>
    <s v="1012    - Gas 1012 Res Non Heat"/>
    <n v="1012"/>
    <s v="N/A"/>
    <n v="200"/>
    <s v="RESIDENCE SERVICE - NO HEAT"/>
    <n v="6"/>
    <n v="1480.32"/>
    <n v="1133"/>
    <x v="10"/>
  </r>
  <r>
    <x v="0"/>
    <s v="NARRAGANSETT ELECTRIC"/>
    <x v="0"/>
    <x v="2"/>
    <s v="MARCH"/>
    <x v="2"/>
    <s v="COMMERCIAL"/>
    <n v="430"/>
    <s v="S350    - Gas S350 Dominion Virginia Power"/>
    <s v="S350"/>
    <s v="N/A"/>
    <n v="300"/>
    <s v="COMMERCIAL-NO BUILDING HEAT"/>
    <n v="1"/>
    <n v="37499.26"/>
    <n v="2"/>
    <x v="3"/>
  </r>
  <r>
    <x v="0"/>
    <s v="NARRAGANSETT ELECTRIC"/>
    <x v="0"/>
    <x v="2"/>
    <s v="MARCH"/>
    <x v="1"/>
    <s v="INDUSTRIAL"/>
    <n v="421"/>
    <s v="2496    - Gas 2496 C&amp;I Extra Large High Load"/>
    <n v="2496"/>
    <s v="N/A"/>
    <n v="400"/>
    <s v="INDUSTRIAL"/>
    <n v="2"/>
    <n v="36873.72"/>
    <n v="45189.19"/>
    <x v="7"/>
  </r>
  <r>
    <x v="0"/>
    <s v="NARRAGANSETT ELECTRIC"/>
    <x v="0"/>
    <x v="2"/>
    <s v="MARCH"/>
    <x v="2"/>
    <s v="COMMERCIAL"/>
    <n v="407"/>
    <s v="22EN    - Gas 22EN C&amp;I Medium FT1"/>
    <s v="22EN"/>
    <s v="N/A"/>
    <n v="1670"/>
    <s v="GAS/T FIRM COMMERCIAL"/>
    <n v="327"/>
    <n v="292169.33"/>
    <n v="788860.18"/>
    <x v="6"/>
  </r>
  <r>
    <x v="0"/>
    <s v="NARRAGANSETT ELECTRIC"/>
    <x v="0"/>
    <x v="2"/>
    <s v="MARCH"/>
    <x v="2"/>
    <s v="COMMERCIAL"/>
    <n v="418"/>
    <s v="2321    - Gas 2321 C&amp;I Large High Load FT2"/>
    <n v="2321"/>
    <s v="N/A"/>
    <n v="1671"/>
    <s v="GAS/T FIRM INDUSTRIAL"/>
    <n v="34"/>
    <n v="84134.95"/>
    <n v="275444.86"/>
    <x v="7"/>
  </r>
  <r>
    <x v="0"/>
    <s v="NARRAGANSETT ELECTRIC"/>
    <x v="0"/>
    <x v="2"/>
    <s v="MARCH"/>
    <x v="2"/>
    <s v="COMMERCIAL"/>
    <n v="417"/>
    <s v="2367    - Gas 2367 C&amp;I Large High Load"/>
    <n v="2367"/>
    <s v="N/A"/>
    <n v="300"/>
    <s v="COMMERCIAL-NO BUILDING HEAT"/>
    <n v="29"/>
    <n v="162640.93"/>
    <n v="175324.12"/>
    <x v="7"/>
  </r>
  <r>
    <x v="0"/>
    <s v="NARRAGANSETT ELECTRIC"/>
    <x v="0"/>
    <x v="2"/>
    <s v="MARCH"/>
    <x v="1"/>
    <s v="INDUSTRIAL"/>
    <n v="405"/>
    <s v="2237    - Gas 2237 C&amp;I Medium"/>
    <n v="2237"/>
    <s v="N/A"/>
    <n v="400"/>
    <s v="INDUSTRIAL"/>
    <n v="14"/>
    <n v="47290.59"/>
    <n v="43380.62"/>
    <x v="6"/>
  </r>
  <r>
    <x v="0"/>
    <s v="NARRAGANSETT ELECTRIC"/>
    <x v="0"/>
    <x v="2"/>
    <s v="MARCH"/>
    <x v="2"/>
    <s v="COMMERCIAL"/>
    <n v="409"/>
    <s v="3367    - Gas 3367 C&amp;I Large Low Load"/>
    <n v="3367"/>
    <s v="N/A"/>
    <n v="300"/>
    <s v="COMMERCIAL-NO BUILDING HEAT"/>
    <n v="108"/>
    <n v="1181714.8500000001"/>
    <n v="1082120.29"/>
    <x v="7"/>
  </r>
  <r>
    <x v="0"/>
    <s v="NARRAGANSETT ELECTRIC"/>
    <x v="0"/>
    <x v="2"/>
    <s v="MARCH"/>
    <x v="2"/>
    <s v="COMMERCIAL"/>
    <n v="413"/>
    <s v="3496    - Gas 3496 C&amp;I Extra Large Low Load"/>
    <n v="3496"/>
    <s v="N/A"/>
    <n v="300"/>
    <s v="COMMERCIAL-NO BUILDING HEAT"/>
    <n v="4"/>
    <n v="105055.75"/>
    <n v="118570.36"/>
    <x v="7"/>
  </r>
  <r>
    <x v="0"/>
    <s v="NARRAGANSETT ELECTRIC"/>
    <x v="0"/>
    <x v="2"/>
    <s v="MARCH"/>
    <x v="4"/>
    <s v="STEAM-HEAT"/>
    <n v="404"/>
    <s v="2107    - Gas 2107 C&amp;I Small"/>
    <n v="0"/>
    <s v="N/A"/>
    <n v="0"/>
    <s v="N/A"/>
    <n v="1"/>
    <n v="52.49"/>
    <n v="21.63"/>
    <x v="9"/>
  </r>
  <r>
    <x v="0"/>
    <s v="NARRAGANSETT ELECTRIC"/>
    <x v="0"/>
    <x v="2"/>
    <s v="MARCH"/>
    <x v="2"/>
    <s v="COMMERCIAL"/>
    <n v="431"/>
    <s v="01EN    - Gas 01EN Marketer Charges FT1"/>
    <s v="01EN"/>
    <s v="N/A"/>
    <n v="1673"/>
    <s v="GAS/T MARKETER TRAN 1"/>
    <n v="3"/>
    <n v="-273940.63"/>
    <n v="0"/>
    <x v="9"/>
  </r>
  <r>
    <x v="0"/>
    <s v="NARRAGANSETT ELECTRIC"/>
    <x v="0"/>
    <x v="3"/>
    <s v="APRIL"/>
    <x v="3"/>
    <s v="STRT-AND-HWY-LT"/>
    <n v="616"/>
    <s v="S10     - Lighting S-10 T&amp;D Private Lighting(Clsd)"/>
    <s v="S10"/>
    <s v="LIGHTING S-10"/>
    <n v="4562"/>
    <s v="DELIVERY ONLY - STREET LIGHT"/>
    <n v="72"/>
    <n v="3702.44"/>
    <n v="22816"/>
    <x v="3"/>
  </r>
  <r>
    <x v="0"/>
    <s v="NARRAGANSETT ELECTRIC"/>
    <x v="0"/>
    <x v="3"/>
    <s v="APRIL"/>
    <x v="2"/>
    <s v="COMMERCIAL"/>
    <n v="950"/>
    <s v="C06     - Elec C-06 T&amp;D Small C&amp;I"/>
    <s v="C06"/>
    <s v="ELEC C-06"/>
    <n v="4532"/>
    <s v="DELIVERY ONLY - COMMERCIAL"/>
    <n v="9810"/>
    <n v="1263411.8999999999"/>
    <n v="11572567"/>
    <x v="2"/>
  </r>
  <r>
    <x v="0"/>
    <s v="NARRAGANSETT ELECTRIC"/>
    <x v="0"/>
    <x v="3"/>
    <s v="APRIL"/>
    <x v="1"/>
    <s v="INDUSTRIAL"/>
    <n v="705"/>
    <s v="G3F-G   - Elec G-32 200 kW Dem PK/OP-Std Ofr"/>
    <s v="G32"/>
    <s v="ELEC G-32"/>
    <n v="460"/>
    <s v="INDUSTRIAL GENERAL - 60 HERTZ"/>
    <n v="36"/>
    <n v="491268.03"/>
    <n v="2374843"/>
    <x v="1"/>
  </r>
  <r>
    <x v="0"/>
    <s v="NARRAGANSETT ELECTRIC"/>
    <x v="0"/>
    <x v="3"/>
    <s v="APRIL"/>
    <x v="0"/>
    <s v="RESIDENTIAL"/>
    <n v="13"/>
    <s v="G02     - Elec G-02 Large C&amp;I-Std Ofr"/>
    <s v="G02"/>
    <s v="ELEC G-02"/>
    <n v="200"/>
    <s v="RESIDENCE SERVICE - NO HEAT"/>
    <n v="5"/>
    <n v="3796.99"/>
    <n v="15224"/>
    <x v="5"/>
  </r>
  <r>
    <x v="0"/>
    <s v="NARRAGANSETT ELECTRIC"/>
    <x v="0"/>
    <x v="3"/>
    <s v="APRIL"/>
    <x v="1"/>
    <s v="INDUSTRIAL"/>
    <n v="122"/>
    <s v="B32     - Elec B-32 T&amp;D C&amp;I 200 kW Back Up Svc"/>
    <s v="B32"/>
    <s v="ELEC B-32"/>
    <n v="460"/>
    <s v="INDUSTRIAL GENERAL - 60 HERTZ"/>
    <n v="1"/>
    <n v="43014.32"/>
    <n v="638033"/>
    <x v="1"/>
  </r>
  <r>
    <x v="0"/>
    <s v="NARRAGANSETT ELECTRIC"/>
    <x v="0"/>
    <x v="3"/>
    <s v="APRIL"/>
    <x v="0"/>
    <s v="RESIDENTIAL"/>
    <n v="628"/>
    <s v="S10     - Lighting S-10 Private Lightg-Std Ofr Variable"/>
    <s v="S10"/>
    <s v="LIGHTING S-10"/>
    <n v="200"/>
    <s v="RESIDENCE SERVICE - NO HEAT"/>
    <n v="253"/>
    <n v="14688.88"/>
    <n v="30588"/>
    <x v="3"/>
  </r>
  <r>
    <x v="0"/>
    <s v="NARRAGANSETT ELECTRIC"/>
    <x v="0"/>
    <x v="3"/>
    <s v="APRIL"/>
    <x v="4"/>
    <s v="STEAM-HEAT"/>
    <n v="628"/>
    <s v="S10     - Lighting S-10 Private Lightg-Std Ofr Variable"/>
    <s v="S10"/>
    <s v="LIGHTING S-10"/>
    <n v="207"/>
    <s v="RESIDENCE SERVICE - WITH HEAT"/>
    <n v="7"/>
    <n v="168.57"/>
    <n v="540"/>
    <x v="3"/>
  </r>
  <r>
    <x v="0"/>
    <s v="NARRAGANSETT ELECTRIC"/>
    <x v="0"/>
    <x v="3"/>
    <s v="APRIL"/>
    <x v="0"/>
    <s v="RESIDENTIAL"/>
    <n v="616"/>
    <s v="S10     - Lighting S-10 T&amp;D Private Lighting(Clsd)"/>
    <s v="S10"/>
    <s v="LIGHTING S-10"/>
    <n v="4512"/>
    <s v="DELIVERY ONLY - RESIDENTIAL"/>
    <n v="44"/>
    <n v="3514.9"/>
    <n v="14962"/>
    <x v="3"/>
  </r>
  <r>
    <x v="0"/>
    <s v="NARRAGANSETT ELECTRIC"/>
    <x v="0"/>
    <x v="3"/>
    <s v="APRIL"/>
    <x v="3"/>
    <s v="STRT-AND-HWY-LT"/>
    <n v="619"/>
    <s v="S5T     - Lighting S-05 T&amp;D Cust Owned"/>
    <s v="S5A"/>
    <s v="N/A"/>
    <n v="4562"/>
    <s v="DELIVERY ONLY - STREET LIGHT"/>
    <n v="93"/>
    <n v="87229.67"/>
    <n v="974283"/>
    <x v="3"/>
  </r>
  <r>
    <x v="0"/>
    <s v="NARRAGANSETT ELECTRIC"/>
    <x v="0"/>
    <x v="3"/>
    <s v="APRIL"/>
    <x v="0"/>
    <s v="RESIDENTIAL"/>
    <n v="950"/>
    <s v="C06     - Elec C-06 T&amp;D Small C&amp;I"/>
    <s v="C06"/>
    <s v="ELEC C-06"/>
    <n v="4512"/>
    <s v="DELIVERY ONLY - RESIDENTIAL"/>
    <n v="81"/>
    <n v="7468.44"/>
    <n v="65515"/>
    <x v="2"/>
  </r>
  <r>
    <x v="0"/>
    <s v="NARRAGANSETT ELECTRIC"/>
    <x v="0"/>
    <x v="3"/>
    <s v="APRIL"/>
    <x v="2"/>
    <s v="COMMERCIAL"/>
    <n v="5"/>
    <s v="C06     - Elec C-06 Small C&amp;I-Std Ofr"/>
    <s v="C06"/>
    <s v="ELEC C-06"/>
    <n v="300"/>
    <s v="COMMERCIAL-NO BUILDING HEAT"/>
    <n v="38491"/>
    <n v="5124068.43"/>
    <n v="38914044"/>
    <x v="2"/>
  </r>
  <r>
    <x v="0"/>
    <s v="NARRAGANSETT ELECTRIC"/>
    <x v="0"/>
    <x v="3"/>
    <s v="APRIL"/>
    <x v="1"/>
    <s v="INDUSTRIAL"/>
    <n v="5"/>
    <s v="C06     - Elec C-06 Small C&amp;I-Std Ofr"/>
    <s v="C06"/>
    <s v="ELEC C-06"/>
    <n v="460"/>
    <s v="INDUSTRIAL GENERAL - 60 HERTZ"/>
    <n v="817"/>
    <n v="249799.82"/>
    <n v="1191431"/>
    <x v="2"/>
  </r>
  <r>
    <x v="0"/>
    <s v="NARRAGANSETT ELECTRIC"/>
    <x v="0"/>
    <x v="3"/>
    <s v="APRIL"/>
    <x v="0"/>
    <s v="RESIDENTIAL"/>
    <n v="55"/>
    <s v="C06     - Elec C-06 Small C&amp;I-Std Ofr Variable"/>
    <s v="C06"/>
    <s v="ELEC C-06"/>
    <n v="200"/>
    <s v="RESIDENCE SERVICE - NO HEAT"/>
    <n v="1"/>
    <n v="25.27"/>
    <n v="60"/>
    <x v="2"/>
  </r>
  <r>
    <x v="0"/>
    <s v="NARRAGANSETT ELECTRIC"/>
    <x v="0"/>
    <x v="3"/>
    <s v="APRIL"/>
    <x v="2"/>
    <s v="COMMERCIAL"/>
    <n v="924"/>
    <s v="X01     - Elec X01 T&amp;D Elec Propulsion"/>
    <s v="X01"/>
    <s v="ELEC X01"/>
    <n v="4532"/>
    <s v="DELIVERY ONLY - COMMERCIAL"/>
    <n v="1"/>
    <n v="168475.5"/>
    <n v="1907341"/>
    <x v="1"/>
  </r>
  <r>
    <x v="0"/>
    <s v="NARRAGANSETT ELECTRIC"/>
    <x v="0"/>
    <x v="3"/>
    <s v="APRIL"/>
    <x v="1"/>
    <s v="INDUSTRIAL"/>
    <n v="954"/>
    <s v="G02     - Elec G-02 T&amp;D Large C&amp;I"/>
    <s v="G02"/>
    <s v="ELEC G-02"/>
    <n v="4552"/>
    <s v="DELIVERY ONLY - INDUSTRIAL"/>
    <n v="168"/>
    <n v="306164.21000000002"/>
    <n v="3352064"/>
    <x v="5"/>
  </r>
  <r>
    <x v="0"/>
    <s v="NARRAGANSETT ELECTRIC"/>
    <x v="0"/>
    <x v="3"/>
    <s v="APRIL"/>
    <x v="2"/>
    <s v="COMMERCIAL"/>
    <n v="710"/>
    <s v="G32     - Elec G-32 T&amp;D 200 kW Dem PK/SH/OP"/>
    <s v="G32"/>
    <s v="ELEC G-32"/>
    <n v="4532"/>
    <s v="DELIVERY ONLY - COMMERCIAL"/>
    <n v="296"/>
    <n v="3905013.79"/>
    <n v="55901285"/>
    <x v="1"/>
  </r>
  <r>
    <x v="0"/>
    <s v="NARRAGANSETT ELECTRIC"/>
    <x v="0"/>
    <x v="3"/>
    <s v="APRIL"/>
    <x v="4"/>
    <s v="STEAM-HEAT"/>
    <n v="1"/>
    <s v="A16     - Elec A-16 Residential-Std Ofr"/>
    <s v="A16"/>
    <s v="ELEC A-16"/>
    <n v="207"/>
    <s v="RESIDENCE SERVICE - WITH HEAT"/>
    <n v="14496"/>
    <n v="2565131.61"/>
    <n v="11688181"/>
    <x v="0"/>
  </r>
  <r>
    <x v="0"/>
    <s v="NARRAGANSETT ELECTRIC"/>
    <x v="0"/>
    <x v="3"/>
    <s v="APRIL"/>
    <x v="0"/>
    <s v="RESIDENTIAL"/>
    <n v="905"/>
    <s v="A60     - Elec A-60 T&amp;D Resi Low Income"/>
    <s v="A60"/>
    <s v="ELEC A-60"/>
    <n v="4512"/>
    <s v="DELIVERY ONLY - RESIDENTIAL"/>
    <n v="5542"/>
    <n v="92520.12"/>
    <n v="2027075"/>
    <x v="4"/>
  </r>
  <r>
    <x v="0"/>
    <s v="NARRAGANSETT ELECTRIC"/>
    <x v="0"/>
    <x v="3"/>
    <s v="APRIL"/>
    <x v="2"/>
    <s v="COMMERCIAL"/>
    <n v="605"/>
    <s v="S10     - Lighting S-10 Private Lightg-Std Ofr(Clsd)"/>
    <s v="S10"/>
    <s v="LIGHTING S-10"/>
    <n v="300"/>
    <s v="COMMERCIAL-NO BUILDING HEAT"/>
    <n v="15"/>
    <n v="789.83"/>
    <n v="2949"/>
    <x v="3"/>
  </r>
  <r>
    <x v="0"/>
    <s v="NARRAGANSETT ELECTRIC"/>
    <x v="0"/>
    <x v="3"/>
    <s v="APRIL"/>
    <x v="1"/>
    <s v="INDUSTRIAL"/>
    <n v="628"/>
    <s v="S10     - Lighting S-10 Private Lightg-Std Ofr Variable"/>
    <s v="S10"/>
    <s v="LIGHTING S-10"/>
    <n v="460"/>
    <s v="INDUSTRIAL GENERAL - 60 HERTZ"/>
    <n v="57"/>
    <n v="8391.8700000000008"/>
    <n v="29903"/>
    <x v="3"/>
  </r>
  <r>
    <x v="0"/>
    <s v="NARRAGANSETT ELECTRIC"/>
    <x v="0"/>
    <x v="3"/>
    <s v="APRIL"/>
    <x v="1"/>
    <s v="INDUSTRIAL"/>
    <n v="616"/>
    <s v="S10     - Lighting S-10 T&amp;D Private Lighting(Clsd)"/>
    <s v="S10"/>
    <s v="LIGHTING S-10"/>
    <n v="4552"/>
    <s v="DELIVERY ONLY - INDUSTRIAL"/>
    <n v="19"/>
    <n v="2178.6999999999998"/>
    <n v="12215"/>
    <x v="3"/>
  </r>
  <r>
    <x v="0"/>
    <s v="NARRAGANSETT ELECTRIC"/>
    <x v="0"/>
    <x v="3"/>
    <s v="APRIL"/>
    <x v="0"/>
    <s v="RESIDENTIAL"/>
    <n v="34"/>
    <s v="C08     - Elec C-06 Sm C&amp;I Unmetered-Std Ofr"/>
    <s v="C08"/>
    <s v="ELEC C-06 UNMETERED"/>
    <n v="200"/>
    <s v="RESIDENCE SERVICE - NO HEAT"/>
    <n v="1"/>
    <n v="12.24"/>
    <n v="4"/>
    <x v="2"/>
  </r>
  <r>
    <x v="0"/>
    <s v="NARRAGANSETT ELECTRIC"/>
    <x v="0"/>
    <x v="3"/>
    <s v="APRIL"/>
    <x v="2"/>
    <s v="COMMERCIAL"/>
    <n v="54"/>
    <s v="C08     - Elec C-06 Sm C&amp;I Unmetered-Std Ofr Variable"/>
    <s v="C08"/>
    <s v="ELEC C-06 UNMETERED"/>
    <n v="300"/>
    <s v="COMMERCIAL-NO BUILDING HEAT"/>
    <n v="1"/>
    <n v="33.26"/>
    <n v="103"/>
    <x v="2"/>
  </r>
  <r>
    <x v="0"/>
    <s v="NARRAGANSETT ELECTRIC"/>
    <x v="0"/>
    <x v="3"/>
    <s v="APRIL"/>
    <x v="2"/>
    <s v="COMMERCIAL"/>
    <n v="13"/>
    <s v="G02     - Elec G-02 Large C&amp;I-Std Ofr"/>
    <s v="G02"/>
    <s v="ELEC G-02"/>
    <n v="300"/>
    <s v="COMMERCIAL-NO BUILDING HEAT"/>
    <n v="4072"/>
    <n v="7252559.96"/>
    <n v="33933909"/>
    <x v="5"/>
  </r>
  <r>
    <x v="0"/>
    <s v="NARRAGANSETT ELECTRIC"/>
    <x v="0"/>
    <x v="3"/>
    <s v="APRIL"/>
    <x v="1"/>
    <s v="INDUSTRIAL"/>
    <n v="710"/>
    <s v="G32     - Elec G-32 T&amp;D 200 kW Dem PK/SH/OP"/>
    <s v="G32"/>
    <s v="ELEC G-32"/>
    <n v="4552"/>
    <s v="DELIVERY ONLY - INDUSTRIAL"/>
    <n v="96"/>
    <n v="1959608.36"/>
    <n v="28859931"/>
    <x v="1"/>
  </r>
  <r>
    <x v="0"/>
    <s v="NARRAGANSETT ELECTRIC"/>
    <x v="0"/>
    <x v="3"/>
    <s v="APRIL"/>
    <x v="1"/>
    <s v="INDUSTRIAL"/>
    <n v="943"/>
    <s v="M1A     - Elec M-1 Opt A Station Pwr Delivery Svc"/>
    <s v="M1A"/>
    <s v="M-1 Opt A"/>
    <n v="4552"/>
    <s v="DELIVERY ONLY - INDUSTRIAL"/>
    <n v="2"/>
    <n v="17239.060000000001"/>
    <n v="0"/>
    <x v="3"/>
  </r>
  <r>
    <x v="0"/>
    <s v="NARRAGANSETT ELECTRIC"/>
    <x v="0"/>
    <x v="3"/>
    <s v="APRIL"/>
    <x v="2"/>
    <s v="COMMERCIAL"/>
    <n v="1"/>
    <s v="A16     - Elec A-16 Residential-Std Ofr"/>
    <s v="A16"/>
    <s v="ELEC A-16"/>
    <n v="300"/>
    <s v="COMMERCIAL-NO BUILDING HEAT"/>
    <n v="732"/>
    <n v="179083.35"/>
    <n v="816689"/>
    <x v="0"/>
  </r>
  <r>
    <x v="0"/>
    <s v="NARRAGANSETT ELECTRIC"/>
    <x v="0"/>
    <x v="3"/>
    <s v="APRIL"/>
    <x v="4"/>
    <s v="STEAM-HEAT"/>
    <n v="903"/>
    <s v="A16     - Elec A-16 T&amp;D Residential"/>
    <s v="A16"/>
    <s v="ELEC A-16"/>
    <n v="4513"/>
    <s v="DELIVERY ONLY - RESIDENT HEAT"/>
    <n v="1784"/>
    <n v="179575.4"/>
    <n v="1625137"/>
    <x v="0"/>
  </r>
  <r>
    <x v="0"/>
    <s v="NARRAGANSETT ELECTRIC"/>
    <x v="0"/>
    <x v="3"/>
    <s v="APRIL"/>
    <x v="2"/>
    <s v="COMMERCIAL"/>
    <n v="117"/>
    <s v="B32     - Elec B-32 C&amp;I 200 kW Back Up Svc-Std Ofr"/>
    <s v="B32"/>
    <s v="ELEC B-32"/>
    <n v="300"/>
    <s v="COMMERCIAL-NO BUILDING HEAT"/>
    <n v="3"/>
    <n v="14991.64"/>
    <n v="40100"/>
    <x v="1"/>
  </r>
  <r>
    <x v="0"/>
    <s v="NARRAGANSETT ELECTRIC"/>
    <x v="0"/>
    <x v="3"/>
    <s v="APRIL"/>
    <x v="2"/>
    <s v="COMMERCIAL"/>
    <n v="122"/>
    <s v="B32     - Elec B-32 T&amp;D C&amp;I 200 kW Back Up Svc"/>
    <s v="B32"/>
    <s v="ELEC B-32"/>
    <n v="300"/>
    <s v="COMMERCIAL-NO BUILDING HEAT"/>
    <n v="1"/>
    <n v="52938.41"/>
    <n v="688122"/>
    <x v="1"/>
  </r>
  <r>
    <x v="0"/>
    <s v="NARRAGANSETT ELECTRIC"/>
    <x v="0"/>
    <x v="3"/>
    <s v="APRIL"/>
    <x v="1"/>
    <s v="INDUSTRIAL"/>
    <n v="950"/>
    <s v="C06     - Elec C-06 T&amp;D Small C&amp;I"/>
    <s v="C06"/>
    <s v="ELEC C-06"/>
    <n v="4552"/>
    <s v="DELIVERY ONLY - INDUSTRIAL"/>
    <n v="124"/>
    <n v="34385.870000000003"/>
    <n v="341419"/>
    <x v="2"/>
  </r>
  <r>
    <x v="0"/>
    <s v="NARRAGANSETT ELECTRIC"/>
    <x v="0"/>
    <x v="3"/>
    <s v="APRIL"/>
    <x v="3"/>
    <s v="STRT-AND-HWY-LT"/>
    <n v="34"/>
    <s v="C08     - Elec C-06 Sm C&amp;I Unmetered-Std Ofr"/>
    <s v="C08"/>
    <s v="ELEC C-06 UNMETERED"/>
    <n v="700"/>
    <s v="PUBLIC STREET &amp; HIWAY LIGHTING"/>
    <n v="152"/>
    <n v="20991.66"/>
    <n v="91719"/>
    <x v="2"/>
  </r>
  <r>
    <x v="0"/>
    <s v="NARRAGANSETT ELECTRIC"/>
    <x v="0"/>
    <x v="3"/>
    <s v="APRIL"/>
    <x v="2"/>
    <s v="COMMERCIAL"/>
    <n v="951"/>
    <s v="C08     - Elec C-06 T&amp;D Sm C&amp;I Unmetered"/>
    <s v="C08"/>
    <s v="ELEC C-06 UNMETERED"/>
    <n v="4532"/>
    <s v="DELIVERY ONLY - COMMERCIAL"/>
    <n v="112"/>
    <n v="8000.06"/>
    <n v="63052"/>
    <x v="2"/>
  </r>
  <r>
    <x v="0"/>
    <s v="NARRAGANSETT ELECTRIC"/>
    <x v="0"/>
    <x v="3"/>
    <s v="APRIL"/>
    <x v="0"/>
    <s v="RESIDENTIAL"/>
    <n v="954"/>
    <s v="G02     - Elec G-02 T&amp;D Large C&amp;I"/>
    <s v="G02"/>
    <s v="ELEC G-02"/>
    <n v="4512"/>
    <s v="DELIVERY ONLY - RESIDENTIAL"/>
    <n v="1"/>
    <n v="1176.25"/>
    <n v="13235"/>
    <x v="5"/>
  </r>
  <r>
    <x v="0"/>
    <s v="NARRAGANSETT ELECTRIC"/>
    <x v="0"/>
    <x v="3"/>
    <s v="APRIL"/>
    <x v="1"/>
    <s v="INDUSTRIAL"/>
    <n v="700"/>
    <s v="G32     - Elec G-32 200 kW Dem PK/SH/OP-Std Ofr"/>
    <s v="G32"/>
    <s v="ELEC G-32"/>
    <n v="460"/>
    <s v="INDUSTRIAL GENERAL - 60 HERTZ"/>
    <n v="49"/>
    <n v="642653.96"/>
    <n v="3163661"/>
    <x v="1"/>
  </r>
  <r>
    <x v="0"/>
    <s v="NARRAGANSETT ELECTRIC"/>
    <x v="0"/>
    <x v="3"/>
    <s v="APRIL"/>
    <x v="0"/>
    <s v="RESIDENTIAL"/>
    <n v="1"/>
    <s v="A16     - Elec A-16 Residential-Std Ofr"/>
    <s v="A16"/>
    <s v="ELEC A-16"/>
    <n v="200"/>
    <s v="RESIDENCE SERVICE - NO HEAT"/>
    <n v="336055"/>
    <n v="34396749.850000001"/>
    <n v="151748820"/>
    <x v="0"/>
  </r>
  <r>
    <x v="0"/>
    <s v="NARRAGANSETT ELECTRIC"/>
    <x v="0"/>
    <x v="3"/>
    <s v="APRIL"/>
    <x v="1"/>
    <s v="INDUSTRIAL"/>
    <n v="1"/>
    <s v="A16     - Elec A-16 Residential-Std Ofr"/>
    <s v="A16"/>
    <s v="ELEC A-16"/>
    <n v="460"/>
    <s v="INDUSTRIAL GENERAL - 60 HERTZ"/>
    <n v="1"/>
    <n v="62.07"/>
    <n v="255"/>
    <x v="0"/>
  </r>
  <r>
    <x v="0"/>
    <s v="NARRAGANSETT ELECTRIC"/>
    <x v="0"/>
    <x v="3"/>
    <s v="APRIL"/>
    <x v="3"/>
    <s v="STRT-AND-HWY-LT"/>
    <n v="605"/>
    <s v="S10     - Lighting S-10 Private Lightg-Std Ofr(Clsd)"/>
    <s v="S10"/>
    <s v="LIGHTING S-10"/>
    <n v="700"/>
    <s v="PUBLIC STREET &amp; HIWAY LIGHTING"/>
    <n v="15"/>
    <n v="1057.76"/>
    <n v="4008"/>
    <x v="3"/>
  </r>
  <r>
    <x v="0"/>
    <s v="NARRAGANSETT ELECTRIC"/>
    <x v="0"/>
    <x v="3"/>
    <s v="APRIL"/>
    <x v="2"/>
    <s v="COMMERCIAL"/>
    <n v="616"/>
    <s v="S10     - Lighting S-10 T&amp;D Private Lighting(Clsd)"/>
    <s v="S10"/>
    <s v="LIGHTING S-10"/>
    <n v="4532"/>
    <s v="DELIVERY ONLY - COMMERCIAL"/>
    <n v="302"/>
    <n v="15069.76"/>
    <n v="87778"/>
    <x v="3"/>
  </r>
  <r>
    <x v="0"/>
    <s v="NARRAGANSETT ELECTRIC"/>
    <x v="0"/>
    <x v="3"/>
    <s v="APRIL"/>
    <x v="3"/>
    <s v="STRT-AND-HWY-LT"/>
    <n v="631"/>
    <s v="S5V     - Lighting S-05 Cust Owned-Variable"/>
    <s v="S5A"/>
    <s v="N/A"/>
    <n v="700"/>
    <s v="PUBLIC STREET &amp; HIWAY LIGHTING"/>
    <n v="9"/>
    <n v="417.45"/>
    <n v="2119"/>
    <x v="3"/>
  </r>
  <r>
    <x v="0"/>
    <s v="NARRAGANSETT ELECTRIC"/>
    <x v="0"/>
    <x v="3"/>
    <s v="APRIL"/>
    <x v="2"/>
    <s v="COMMERCIAL"/>
    <n v="954"/>
    <s v="G02     - Elec G-02 T&amp;D Large C&amp;I"/>
    <s v="G02"/>
    <s v="ELEC G-02"/>
    <n v="4532"/>
    <s v="DELIVERY ONLY - COMMERCIAL"/>
    <n v="3349"/>
    <n v="4400576.67"/>
    <n v="51396238"/>
    <x v="5"/>
  </r>
  <r>
    <x v="0"/>
    <s v="NARRAGANSETT ELECTRIC"/>
    <x v="0"/>
    <x v="3"/>
    <s v="APRIL"/>
    <x v="1"/>
    <s v="INDUSTRIAL"/>
    <n v="13"/>
    <s v="G02     - Elec G-02 Large C&amp;I-Std Ofr"/>
    <s v="G02"/>
    <s v="ELEC G-02"/>
    <n v="460"/>
    <s v="INDUSTRIAL GENERAL - 60 HERTZ"/>
    <n v="327"/>
    <n v="792465.4"/>
    <n v="3648654"/>
    <x v="5"/>
  </r>
  <r>
    <x v="0"/>
    <s v="NARRAGANSETT ELECTRIC"/>
    <x v="0"/>
    <x v="3"/>
    <s v="APRIL"/>
    <x v="1"/>
    <s v="INDUSTRIAL"/>
    <n v="53"/>
    <s v="G02     - Elec G-02 Large C&amp;I-Std Ofr Fixed"/>
    <s v="G02"/>
    <s v="ELEC G-02"/>
    <n v="460"/>
    <s v="INDUSTRIAL GENERAL - 60 HERTZ"/>
    <n v="9"/>
    <n v="2338.15"/>
    <n v="-18193"/>
    <x v="5"/>
  </r>
  <r>
    <x v="0"/>
    <s v="NARRAGANSETT ELECTRIC"/>
    <x v="0"/>
    <x v="3"/>
    <s v="APRIL"/>
    <x v="2"/>
    <s v="COMMERCIAL"/>
    <n v="711"/>
    <s v="G3F-G   - Elec G-32 T&amp;D 200 kW Dem PK/OP"/>
    <s v="G32"/>
    <s v="ELEC G-32"/>
    <n v="4532"/>
    <s v="DELIVERY ONLY - COMMERCIAL"/>
    <n v="320"/>
    <n v="4353872.5199999996"/>
    <n v="64551781"/>
    <x v="1"/>
  </r>
  <r>
    <x v="0"/>
    <s v="NARRAGANSETT ELECTRIC"/>
    <x v="0"/>
    <x v="3"/>
    <s v="APRIL"/>
    <x v="2"/>
    <s v="COMMERCIAL"/>
    <n v="700"/>
    <s v="G32     - Elec G-32 200 kW Dem PK/SH/OP-Std Ofr"/>
    <s v="G32"/>
    <s v="ELEC G-32"/>
    <n v="300"/>
    <s v="COMMERCIAL-NO BUILDING HEAT"/>
    <n v="80"/>
    <n v="1359712.71"/>
    <n v="7091881"/>
    <x v="1"/>
  </r>
  <r>
    <x v="0"/>
    <s v="NARRAGANSETT ELECTRIC"/>
    <x v="0"/>
    <x v="3"/>
    <s v="APRIL"/>
    <x v="0"/>
    <s v="RESIDENTIAL"/>
    <n v="903"/>
    <s v="A16     - Elec A-16 T&amp;D Residential"/>
    <s v="A16"/>
    <s v="ELEC A-16"/>
    <n v="4512"/>
    <s v="DELIVERY ONLY - RESIDENTIAL"/>
    <n v="40879"/>
    <n v="2095195.07"/>
    <n v="17695851"/>
    <x v="0"/>
  </r>
  <r>
    <x v="0"/>
    <s v="NARRAGANSETT ELECTRIC"/>
    <x v="0"/>
    <x v="3"/>
    <s v="APRIL"/>
    <x v="2"/>
    <s v="COMMERCIAL"/>
    <n v="903"/>
    <s v="A16     - Elec A-16 T&amp;D Residential"/>
    <s v="A16"/>
    <s v="ELEC A-16"/>
    <n v="4532"/>
    <s v="DELIVERY ONLY - COMMERCIAL"/>
    <n v="91"/>
    <n v="19221.37"/>
    <n v="179046"/>
    <x v="0"/>
  </r>
  <r>
    <x v="0"/>
    <s v="NARRAGANSETT ELECTRIC"/>
    <x v="0"/>
    <x v="3"/>
    <s v="APRIL"/>
    <x v="4"/>
    <s v="STEAM-HEAT"/>
    <n v="905"/>
    <s v="A60     - Elec A-60 T&amp;D Resi Low Income"/>
    <s v="A60"/>
    <s v="ELEC A-60"/>
    <n v="4513"/>
    <s v="DELIVERY ONLY - RESIDENT HEAT"/>
    <n v="142"/>
    <n v="4233.34"/>
    <n v="95609"/>
    <x v="4"/>
  </r>
  <r>
    <x v="0"/>
    <s v="NARRAGANSETT ELECTRIC"/>
    <x v="0"/>
    <x v="3"/>
    <s v="APRIL"/>
    <x v="4"/>
    <s v="STEAM-HEAT"/>
    <n v="6"/>
    <s v="A60     - Elec A-60 Resi Low Income-Std Ofr"/>
    <s v="A60"/>
    <s v="ELEC A-60"/>
    <n v="207"/>
    <s v="RESIDENCE SERVICE - WITH HEAT"/>
    <n v="1033"/>
    <n v="139487.44"/>
    <n v="877375"/>
    <x v="4"/>
  </r>
  <r>
    <x v="0"/>
    <s v="NARRAGANSETT ELECTRIC"/>
    <x v="0"/>
    <x v="3"/>
    <s v="APRIL"/>
    <x v="2"/>
    <s v="COMMERCIAL"/>
    <n v="6"/>
    <s v="A60     - Elec A-60 Resi Low Income-Std Ofr"/>
    <s v="A60"/>
    <s v="ELEC A-60"/>
    <n v="300"/>
    <s v="COMMERCIAL-NO BUILDING HEAT"/>
    <n v="1"/>
    <n v="34.200000000000003"/>
    <n v="195"/>
    <x v="4"/>
  </r>
  <r>
    <x v="0"/>
    <s v="NARRAGANSETT ELECTRIC"/>
    <x v="0"/>
    <x v="3"/>
    <s v="APRIL"/>
    <x v="2"/>
    <s v="COMMERCIAL"/>
    <n v="628"/>
    <s v="S10     - Lighting S-10 Private Lightg-Std Ofr Variable"/>
    <s v="S10"/>
    <s v="LIGHTING S-10"/>
    <n v="300"/>
    <s v="COMMERCIAL-NO BUILDING HEAT"/>
    <n v="1156"/>
    <n v="84541.440000000002"/>
    <n v="290897"/>
    <x v="3"/>
  </r>
  <r>
    <x v="0"/>
    <s v="NARRAGANSETT ELECTRIC"/>
    <x v="0"/>
    <x v="3"/>
    <s v="APRIL"/>
    <x v="2"/>
    <s v="COMMERCIAL"/>
    <n v="629"/>
    <s v="S14     - Lighting S-14 Co Lighting-Std Ofr Variable"/>
    <s v="S14"/>
    <s v="LIGHTING S-14"/>
    <n v="300"/>
    <s v="COMMERCIAL-NO BUILDING HEAT"/>
    <n v="10"/>
    <n v="1547.65"/>
    <n v="5283"/>
    <x v="3"/>
  </r>
  <r>
    <x v="0"/>
    <s v="NARRAGANSETT ELECTRIC"/>
    <x v="0"/>
    <x v="3"/>
    <s v="APRIL"/>
    <x v="3"/>
    <s v="STRT-AND-HWY-LT"/>
    <n v="626"/>
    <s v="S6A     - Lighting S-06 Decorative-Variable"/>
    <s v="S6A"/>
    <s v="N/A"/>
    <n v="700"/>
    <s v="PUBLIC STREET &amp; HIWAY LIGHTING"/>
    <n v="2"/>
    <n v="773.78"/>
    <n v="359"/>
    <x v="3"/>
  </r>
  <r>
    <x v="0"/>
    <s v="NARRAGANSETT ELECTRIC"/>
    <x v="0"/>
    <x v="3"/>
    <s v="APRIL"/>
    <x v="2"/>
    <s v="COMMERCIAL"/>
    <n v="34"/>
    <s v="C08     - Elec C-06 Sm C&amp;I Unmetered-Std Ofr"/>
    <s v="C08"/>
    <s v="ELEC C-06 UNMETERED"/>
    <n v="300"/>
    <s v="COMMERCIAL-NO BUILDING HEAT"/>
    <n v="121"/>
    <n v="15933.72"/>
    <n v="70163"/>
    <x v="2"/>
  </r>
  <r>
    <x v="0"/>
    <s v="NARRAGANSETT ELECTRIC"/>
    <x v="0"/>
    <x v="3"/>
    <s v="APRIL"/>
    <x v="2"/>
    <s v="COMMERCIAL"/>
    <n v="53"/>
    <s v="G02     - Elec G-02 Large C&amp;I-Std Ofr Fixed"/>
    <s v="G02"/>
    <s v="ELEC G-02"/>
    <n v="300"/>
    <s v="COMMERCIAL-NO BUILDING HEAT"/>
    <n v="174"/>
    <n v="465627.79"/>
    <n v="2327042"/>
    <x v="5"/>
  </r>
  <r>
    <x v="0"/>
    <s v="NARRAGANSETT ELECTRIC"/>
    <x v="0"/>
    <x v="3"/>
    <s v="APRIL"/>
    <x v="2"/>
    <s v="COMMERCIAL"/>
    <n v="705"/>
    <s v="G3F-G   - Elec G-32 200 kW Dem PK/OP-Std Ofr"/>
    <s v="G32"/>
    <s v="ELEC G-32"/>
    <n v="300"/>
    <s v="COMMERCIAL-NO BUILDING HEAT"/>
    <n v="102"/>
    <n v="3370075"/>
    <n v="18451865"/>
    <x v="1"/>
  </r>
  <r>
    <x v="0"/>
    <s v="NARRAGANSETT ELECTRIC"/>
    <x v="0"/>
    <x v="3"/>
    <s v="APRIL"/>
    <x v="1"/>
    <s v="INDUSTRIAL"/>
    <n v="711"/>
    <s v="G3F-G   - Elec G-32 T&amp;D 200 kW Dem PK/OP"/>
    <s v="G32"/>
    <s v="ELEC G-32"/>
    <n v="4552"/>
    <s v="DELIVERY ONLY - INDUSTRIAL"/>
    <n v="74"/>
    <n v="1237082.83"/>
    <n v="17995210"/>
    <x v="1"/>
  </r>
  <r>
    <x v="0"/>
    <s v="NARRAGANSETT ELECTRIC"/>
    <x v="0"/>
    <x v="3"/>
    <s v="APRIL"/>
    <x v="0"/>
    <s v="RESIDENTIAL"/>
    <n v="6"/>
    <s v="A60     - Elec A-60 Resi Low Income-Std Ofr"/>
    <s v="A60"/>
    <s v="ELEC A-60"/>
    <n v="200"/>
    <s v="RESIDENCE SERVICE - NO HEAT"/>
    <n v="27173"/>
    <n v="2041245.55"/>
    <n v="12649626"/>
    <x v="4"/>
  </r>
  <r>
    <x v="0"/>
    <s v="NARRAGANSETT ELECTRIC"/>
    <x v="0"/>
    <x v="3"/>
    <s v="APRIL"/>
    <x v="3"/>
    <s v="STRT-AND-HWY-LT"/>
    <n v="629"/>
    <s v="S14     - Lighting S-14 Co Lighting-Std Ofr Variable"/>
    <s v="S14"/>
    <s v="LIGHTING S-14"/>
    <n v="700"/>
    <s v="PUBLIC STREET &amp; HIWAY LIGHTING"/>
    <n v="151"/>
    <n v="68109.14"/>
    <n v="152254"/>
    <x v="3"/>
  </r>
  <r>
    <x v="0"/>
    <s v="NARRAGANSETT ELECTRIC"/>
    <x v="0"/>
    <x v="3"/>
    <s v="APRIL"/>
    <x v="3"/>
    <s v="STRT-AND-HWY-LT"/>
    <n v="617"/>
    <s v="S14     - Lighting S-14 T&amp;D Co Owned St Lighting"/>
    <s v="S14"/>
    <s v="LIGHTING S-14"/>
    <n v="4562"/>
    <s v="DELIVERY ONLY - STREET LIGHT"/>
    <n v="126"/>
    <n v="471731.13"/>
    <n v="1400334"/>
    <x v="3"/>
  </r>
  <r>
    <x v="0"/>
    <s v="NARRAGANSETT ELECTRIC"/>
    <x v="0"/>
    <x v="3"/>
    <s v="APRIL"/>
    <x v="3"/>
    <s v="STRT-AND-HWY-LT"/>
    <n v="610"/>
    <s v="S14     - Lighting S-14 Co Owned St Lighting-Std Ofr"/>
    <s v="S14"/>
    <s v="LIGHTING S-14"/>
    <n v="700"/>
    <s v="PUBLIC STREET &amp; HIWAY LIGHTING"/>
    <n v="8"/>
    <n v="2808.12"/>
    <n v="4530"/>
    <x v="3"/>
  </r>
  <r>
    <x v="0"/>
    <s v="NARRAGANSETT ELECTRIC"/>
    <x v="0"/>
    <x v="3"/>
    <s v="APRIL"/>
    <x v="3"/>
    <s v="STRT-AND-HWY-LT"/>
    <n v="628"/>
    <s v="S10     - Lighting S-10 Private Lightg-Std Ofr Variable"/>
    <s v="S10"/>
    <s v="LIGHTING S-10"/>
    <n v="700"/>
    <s v="PUBLIC STREET &amp; HIWAY LIGHTING"/>
    <n v="235"/>
    <n v="17749.25"/>
    <n v="63610"/>
    <x v="3"/>
  </r>
  <r>
    <x v="0"/>
    <s v="NARRAGANSETT ELECTRIC"/>
    <x v="0"/>
    <x v="3"/>
    <s v="APRIL"/>
    <x v="3"/>
    <s v="STRT-AND-HWY-LT"/>
    <n v="951"/>
    <s v="C08     - Elec C-06 T&amp;D Sm C&amp;I Unmetered"/>
    <s v="C08"/>
    <s v="ELEC C-06 UNMETERED"/>
    <n v="4562"/>
    <s v="DELIVERY ONLY - STREET LIGHT"/>
    <n v="216"/>
    <n v="9089.64"/>
    <n v="67567"/>
    <x v="2"/>
  </r>
  <r>
    <x v="0"/>
    <s v="NARRAGANSETT ELECTRIC"/>
    <x v="0"/>
    <x v="3"/>
    <s v="APRIL"/>
    <x v="2"/>
    <s v="COMMERCIAL"/>
    <n v="55"/>
    <s v="C06     - Elec C-06 Small C&amp;I-Std Ofr Variable"/>
    <s v="C06"/>
    <s v="ELEC C-06"/>
    <n v="300"/>
    <s v="COMMERCIAL-NO BUILDING HEAT"/>
    <n v="41"/>
    <n v="-47620.31"/>
    <n v="152851"/>
    <x v="2"/>
  </r>
  <r>
    <x v="0"/>
    <s v="NARRAGANSETT ELECTRIC"/>
    <x v="0"/>
    <x v="3"/>
    <s v="APRIL"/>
    <x v="0"/>
    <s v="RESIDENTIAL"/>
    <n v="5"/>
    <s v="C06     - Elec C-06 Small C&amp;I-Std Ofr"/>
    <s v="C06"/>
    <s v="ELEC C-06"/>
    <n v="200"/>
    <s v="RESIDENCE SERVICE - NO HEAT"/>
    <n v="651"/>
    <n v="56676.94"/>
    <n v="243856"/>
    <x v="2"/>
  </r>
  <r>
    <x v="0"/>
    <s v="NARRAGANSETT ELECTRIC"/>
    <x v="0"/>
    <x v="3"/>
    <s v="APRIL"/>
    <x v="1"/>
    <s v="INDUSTRIAL"/>
    <n v="944"/>
    <s v="M1B     - Elec M-1 Opt B Station Pwr Delivery Svc"/>
    <s v="M1B"/>
    <s v="M-1 Opt B"/>
    <n v="4552"/>
    <s v="DELIVERY ONLY - INDUSTRIAL"/>
    <n v="1"/>
    <n v="6957.79"/>
    <n v="263940"/>
    <x v="3"/>
  </r>
  <r>
    <x v="0"/>
    <s v="NARRAGANSETT ELECTRIC"/>
    <x v="0"/>
    <x v="3"/>
    <s v="APRIL"/>
    <x v="2"/>
    <s v="COMMERCIAL"/>
    <n v="414"/>
    <s v="3421    - Gas 3421 C&amp;I Extra Large Low Load FT2"/>
    <n v="3421"/>
    <s v="N/A"/>
    <n v="1670"/>
    <s v="GAS/T FIRM COMMERCIAL"/>
    <n v="1"/>
    <n v="3129.19"/>
    <n v="11646.21"/>
    <x v="7"/>
  </r>
  <r>
    <x v="0"/>
    <s v="NARRAGANSETT ELECTRIC"/>
    <x v="0"/>
    <x v="3"/>
    <s v="APRIL"/>
    <x v="1"/>
    <s v="INDUSTRIAL"/>
    <n v="414"/>
    <s v="3421    - Gas 3421 C&amp;I Extra Large Low Load FT2"/>
    <n v="3421"/>
    <s v="N/A"/>
    <n v="1670"/>
    <s v="GAS/T FIRM COMMERCIAL"/>
    <n v="1"/>
    <n v="3856.78"/>
    <n v="16165.85"/>
    <x v="7"/>
  </r>
  <r>
    <x v="0"/>
    <s v="NARRAGANSETT ELECTRIC"/>
    <x v="0"/>
    <x v="3"/>
    <s v="APRIL"/>
    <x v="4"/>
    <s v="STEAM-HEAT"/>
    <n v="404"/>
    <s v="2107    - Gas 2107 C&amp;I Small"/>
    <n v="0"/>
    <s v="N/A"/>
    <n v="0"/>
    <s v="N/A"/>
    <n v="1"/>
    <n v="59.1"/>
    <n v="26.78"/>
    <x v="9"/>
  </r>
  <r>
    <x v="0"/>
    <s v="NARRAGANSETT ELECTRIC"/>
    <x v="0"/>
    <x v="3"/>
    <s v="APRIL"/>
    <x v="2"/>
    <s v="COMMERCIAL"/>
    <n v="432"/>
    <s v="02EN    - Gas 02EN Marketer Charges FT2"/>
    <s v="02EN"/>
    <s v="N/A"/>
    <n v="1674"/>
    <s v="GAS/T MARKETER TRAN 2"/>
    <n v="4"/>
    <n v="844251.03"/>
    <n v="0"/>
    <x v="9"/>
  </r>
  <r>
    <x v="0"/>
    <s v="NARRAGANSETT ELECTRIC"/>
    <x v="0"/>
    <x v="3"/>
    <s v="APRIL"/>
    <x v="1"/>
    <s v="INDUSTRIAL"/>
    <n v="417"/>
    <s v="2367    - Gas 2367 C&amp;I Large High Load"/>
    <n v="2367"/>
    <s v="N/A"/>
    <n v="400"/>
    <s v="INDUSTRIAL"/>
    <n v="30"/>
    <n v="140188.04999999999"/>
    <n v="145498.37"/>
    <x v="7"/>
  </r>
  <r>
    <x v="0"/>
    <s v="NARRAGANSETT ELECTRIC"/>
    <x v="0"/>
    <x v="3"/>
    <s v="APRIL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3"/>
    <s v="APRIL"/>
    <x v="1"/>
    <s v="INDUSTRIAL"/>
    <n v="409"/>
    <s v="3367    - Gas 3367 C&amp;I Large Low Load"/>
    <n v="3367"/>
    <s v="N/A"/>
    <n v="400"/>
    <s v="INDUSTRIAL"/>
    <n v="8"/>
    <n v="30898.1"/>
    <n v="24619.06"/>
    <x v="7"/>
  </r>
  <r>
    <x v="0"/>
    <s v="NARRAGANSETT ELECTRIC"/>
    <x v="0"/>
    <x v="3"/>
    <s v="APRIL"/>
    <x v="2"/>
    <s v="COMMERCIAL"/>
    <n v="415"/>
    <s v="34EN    - Gas 34EN C&amp;I Extra Large Low Load FT1"/>
    <s v="34EN"/>
    <s v="N/A"/>
    <n v="1670"/>
    <s v="GAS/T FIRM COMMERCIAL"/>
    <n v="26"/>
    <n v="260812.84"/>
    <n v="1710398.6"/>
    <x v="7"/>
  </r>
  <r>
    <x v="0"/>
    <s v="NARRAGANSETT ELECTRIC"/>
    <x v="0"/>
    <x v="3"/>
    <s v="APRIL"/>
    <x v="2"/>
    <s v="COMMERCIAL"/>
    <n v="413"/>
    <s v="3496    - Gas 3496 C&amp;I Extra Large Low Load"/>
    <n v="3496"/>
    <s v="N/A"/>
    <n v="300"/>
    <s v="COMMERCIAL-NO BUILDING HEAT"/>
    <n v="4"/>
    <n v="80440.69"/>
    <n v="88086.32"/>
    <x v="7"/>
  </r>
  <r>
    <x v="0"/>
    <s v="NARRAGANSETT ELECTRIC"/>
    <x v="0"/>
    <x v="3"/>
    <s v="APRIL"/>
    <x v="1"/>
    <s v="INDUSTRIAL"/>
    <n v="425"/>
    <s v="58ENLL  - Gas 58ENLL Default C&amp;I Large Low Load"/>
    <s v="58LL"/>
    <s v="N/A"/>
    <n v="1675"/>
    <s v="GAS/T DEFAULT SERVICE"/>
    <n v="1"/>
    <n v="11163.8"/>
    <n v="10116.66"/>
    <x v="7"/>
  </r>
  <r>
    <x v="0"/>
    <s v="NARRAGANSETT ELECTRIC"/>
    <x v="0"/>
    <x v="3"/>
    <s v="APRIL"/>
    <x v="4"/>
    <s v="STEAM-HEAT"/>
    <n v="400"/>
    <s v="1247    - Gas 1247 Res Heat"/>
    <n v="1247"/>
    <s v="N/A"/>
    <n v="207"/>
    <s v="RESIDENCE SERVICE - WITH HEAT"/>
    <n v="202350"/>
    <n v="28907190.350000001"/>
    <n v="19252301.140000001"/>
    <x v="10"/>
  </r>
  <r>
    <x v="0"/>
    <s v="NARRAGANSETT ELECTRIC"/>
    <x v="0"/>
    <x v="3"/>
    <s v="APRIL"/>
    <x v="2"/>
    <s v="COMMERCIAL"/>
    <n v="439"/>
    <s v="14EN    - Gas 14EN Non-Firm Sales Extra Large Low"/>
    <s v="14EN"/>
    <s v="N/A"/>
    <n v="300"/>
    <s v="COMMERCIAL-NO BUILDING HEAT"/>
    <n v="1"/>
    <n v="147731.51"/>
    <n v="294022.77"/>
    <x v="7"/>
  </r>
  <r>
    <x v="0"/>
    <s v="NARRAGANSETT ELECTRIC"/>
    <x v="0"/>
    <x v="3"/>
    <s v="APRIL"/>
    <x v="2"/>
    <s v="COMMERCIAL"/>
    <n v="420"/>
    <s v="2331    - Gas 2331 C&amp;I Large High Load TSS"/>
    <n v="2331"/>
    <s v="N/A"/>
    <n v="300"/>
    <s v="COMMERCIAL-NO BUILDING HEAT"/>
    <n v="1"/>
    <n v="3965.57"/>
    <n v="3984.04"/>
    <x v="7"/>
  </r>
  <r>
    <x v="0"/>
    <s v="NARRAGANSETT ELECTRIC"/>
    <x v="0"/>
    <x v="3"/>
    <s v="APRIL"/>
    <x v="2"/>
    <s v="COMMERCIAL"/>
    <n v="417"/>
    <s v="2367    - Gas 2367 C&amp;I Large High Load"/>
    <n v="2367"/>
    <s v="N/A"/>
    <n v="300"/>
    <s v="COMMERCIAL-NO BUILDING HEAT"/>
    <n v="27"/>
    <n v="130101.43"/>
    <n v="137250.62"/>
    <x v="7"/>
  </r>
  <r>
    <x v="0"/>
    <s v="NARRAGANSETT ELECTRIC"/>
    <x v="0"/>
    <x v="3"/>
    <s v="APRIL"/>
    <x v="2"/>
    <s v="COMMERCIAL"/>
    <n v="423"/>
    <s v="24EN    - Gas 24EN C&amp;I Extra Large High Load FT1"/>
    <s v="24EN"/>
    <s v="N/A"/>
    <n v="1671"/>
    <s v="GAS/T FIRM INDUSTRIAL"/>
    <n v="12"/>
    <n v="138482.15"/>
    <n v="848692.19"/>
    <x v="7"/>
  </r>
  <r>
    <x v="0"/>
    <s v="NARRAGANSETT ELECTRIC"/>
    <x v="0"/>
    <x v="3"/>
    <s v="APRIL"/>
    <x v="1"/>
    <s v="INDUSTRIAL"/>
    <n v="404"/>
    <s v="2107    - Gas 2107 C&amp;I Small"/>
    <n v="2107"/>
    <s v="N/A"/>
    <n v="400"/>
    <s v="INDUSTRIAL"/>
    <n v="7"/>
    <n v="2928.28"/>
    <n v="2217.59"/>
    <x v="8"/>
  </r>
  <r>
    <x v="0"/>
    <s v="NARRAGANSETT ELECTRIC"/>
    <x v="0"/>
    <x v="3"/>
    <s v="APRIL"/>
    <x v="2"/>
    <s v="COMMERCIAL"/>
    <n v="443"/>
    <s v="2121    - Gas 2121 C&amp;I Small FT2"/>
    <n v="2121"/>
    <s v="N/A"/>
    <n v="1670"/>
    <s v="GAS/T FIRM COMMERCIAL"/>
    <n v="704"/>
    <n v="110631.94"/>
    <n v="180181.13"/>
    <x v="8"/>
  </r>
  <r>
    <x v="0"/>
    <s v="NARRAGANSETT ELECTRIC"/>
    <x v="0"/>
    <x v="3"/>
    <s v="APRIL"/>
    <x v="1"/>
    <s v="INDUSTRIAL"/>
    <n v="443"/>
    <s v="2121    - Gas 2121 C&amp;I Small FT2"/>
    <n v="2121"/>
    <s v="N/A"/>
    <n v="1670"/>
    <s v="GAS/T FIRM COMMERCIAL"/>
    <n v="2"/>
    <n v="332.46"/>
    <n v="539.72"/>
    <x v="8"/>
  </r>
  <r>
    <x v="0"/>
    <s v="NARRAGANSETT ELECTRIC"/>
    <x v="0"/>
    <x v="3"/>
    <s v="APRIL"/>
    <x v="2"/>
    <s v="COMMERCIAL"/>
    <n v="405"/>
    <s v="2237    - Gas 2237 C&amp;I Medium"/>
    <n v="2237"/>
    <s v="N/A"/>
    <n v="300"/>
    <s v="COMMERCIAL-NO BUILDING HEAT"/>
    <n v="3272"/>
    <n v="4237137.09"/>
    <n v="3615480.46"/>
    <x v="6"/>
  </r>
  <r>
    <x v="0"/>
    <s v="NARRAGANSETT ELECTRIC"/>
    <x v="0"/>
    <x v="3"/>
    <s v="APRIL"/>
    <x v="1"/>
    <s v="INDUSTRIAL"/>
    <n v="424"/>
    <s v="2431    - Gas 2431 C&amp;I Extra Large High Load TSS"/>
    <n v="2431"/>
    <s v="N/A"/>
    <n v="400"/>
    <s v="INDUSTRIAL"/>
    <n v="1"/>
    <n v="8912.44"/>
    <n v="3704.91"/>
    <x v="7"/>
  </r>
  <r>
    <x v="0"/>
    <s v="NARRAGANSETT ELECTRIC"/>
    <x v="0"/>
    <x v="3"/>
    <s v="APRIL"/>
    <x v="2"/>
    <s v="COMMERCIAL"/>
    <n v="410"/>
    <s v="3321    - Gas 3321 C&amp;I Large Low Load FT2"/>
    <n v="3321"/>
    <s v="N/A"/>
    <n v="1670"/>
    <s v="GAS/T FIRM COMMERCIAL"/>
    <n v="199"/>
    <n v="547690.37"/>
    <n v="1317940.96"/>
    <x v="7"/>
  </r>
  <r>
    <x v="0"/>
    <s v="NARRAGANSETT ELECTRIC"/>
    <x v="0"/>
    <x v="3"/>
    <s v="APRIL"/>
    <x v="0"/>
    <s v="RESIDENTIAL"/>
    <n v="400"/>
    <s v="1247    - Gas 1247 Res Heat"/>
    <n v="1247"/>
    <s v="N/A"/>
    <n v="207"/>
    <s v="RESIDENCE SERVICE - WITH HEAT"/>
    <n v="9"/>
    <n v="1070.72"/>
    <n v="708.64"/>
    <x v="10"/>
  </r>
  <r>
    <x v="0"/>
    <s v="NARRAGANSETT ELECTRIC"/>
    <x v="0"/>
    <x v="3"/>
    <s v="APRIL"/>
    <x v="1"/>
    <s v="INDUSTRIAL"/>
    <n v="419"/>
    <s v="23EN    - Gas 23EN C&amp;I Large High Load FT1"/>
    <s v="23EN"/>
    <s v="N/A"/>
    <n v="1671"/>
    <s v="GAS/T FIRM INDUSTRIAL"/>
    <n v="56"/>
    <n v="132476.79999999999"/>
    <n v="413030"/>
    <x v="7"/>
  </r>
  <r>
    <x v="0"/>
    <s v="NARRAGANSETT ELECTRIC"/>
    <x v="0"/>
    <x v="3"/>
    <s v="APRIL"/>
    <x v="2"/>
    <s v="COMMERCIAL"/>
    <n v="422"/>
    <s v="2421    - Gas 2421 C&amp;I Extra Large High Load FT2"/>
    <n v="2421"/>
    <s v="N/A"/>
    <n v="1671"/>
    <s v="GAS/T FIRM INDUSTRIAL"/>
    <n v="3"/>
    <n v="11845.43"/>
    <n v="58508.12"/>
    <x v="7"/>
  </r>
  <r>
    <x v="0"/>
    <s v="NARRAGANSETT ELECTRIC"/>
    <x v="0"/>
    <x v="3"/>
    <s v="APRIL"/>
    <x v="2"/>
    <s v="COMMERCIAL"/>
    <n v="421"/>
    <s v="2496    - Gas 2496 C&amp;I Extra Large High Load"/>
    <n v="2496"/>
    <s v="N/A"/>
    <n v="300"/>
    <s v="COMMERCIAL-NO BUILDING HEAT"/>
    <n v="1"/>
    <n v="10617.38"/>
    <n v="12084.99"/>
    <x v="7"/>
  </r>
  <r>
    <x v="0"/>
    <s v="NARRAGANSETT ELECTRIC"/>
    <x v="0"/>
    <x v="3"/>
    <s v="APRIL"/>
    <x v="2"/>
    <s v="COMMERCIAL"/>
    <n v="440"/>
    <s v="74EN    - Gas 74EN Non-Firm Trans Extra Large Low"/>
    <s v="74EN"/>
    <s v="N/A"/>
    <n v="1672"/>
    <s v="GAS/T C&amp;I NON FIRM"/>
    <n v="1"/>
    <n v="54149.25"/>
    <n v="399735.79"/>
    <x v="7"/>
  </r>
  <r>
    <x v="0"/>
    <s v="NARRAGANSETT ELECTRIC"/>
    <x v="0"/>
    <x v="3"/>
    <s v="APRIL"/>
    <x v="1"/>
    <s v="INDUSTRIAL"/>
    <n v="410"/>
    <s v="3321    - Gas 3321 C&amp;I Large Low Load FT2"/>
    <n v="3321"/>
    <s v="N/A"/>
    <n v="1670"/>
    <s v="GAS/T FIRM COMMERCIAL"/>
    <n v="18"/>
    <n v="52359.13"/>
    <n v="123443.98"/>
    <x v="7"/>
  </r>
  <r>
    <x v="0"/>
    <s v="NARRAGANSETT ELECTRIC"/>
    <x v="0"/>
    <x v="3"/>
    <s v="APRIL"/>
    <x v="2"/>
    <s v="COMMERCIAL"/>
    <n v="409"/>
    <s v="3367    - Gas 3367 C&amp;I Large Low Load"/>
    <n v="3367"/>
    <s v="N/A"/>
    <n v="300"/>
    <s v="COMMERCIAL-NO BUILDING HEAT"/>
    <n v="108"/>
    <n v="852607.71"/>
    <n v="746873.3"/>
    <x v="7"/>
  </r>
  <r>
    <x v="0"/>
    <s v="NARRAGANSETT ELECTRIC"/>
    <x v="0"/>
    <x v="3"/>
    <s v="APRIL"/>
    <x v="1"/>
    <s v="INDUSTRIAL"/>
    <n v="415"/>
    <s v="34EN    - Gas 34EN C&amp;I Extra Large Low Load FT1"/>
    <s v="34EN"/>
    <s v="N/A"/>
    <n v="1670"/>
    <s v="GAS/T FIRM COMMERCIAL"/>
    <n v="3"/>
    <n v="15660.01"/>
    <n v="91077.75"/>
    <x v="7"/>
  </r>
  <r>
    <x v="0"/>
    <s v="NARRAGANSETT ELECTRIC"/>
    <x v="0"/>
    <x v="3"/>
    <s v="APRIL"/>
    <x v="2"/>
    <s v="COMMERCIAL"/>
    <n v="418"/>
    <s v="2321    - Gas 2321 C&amp;I Large High Load FT2"/>
    <n v="2321"/>
    <s v="N/A"/>
    <n v="1671"/>
    <s v="GAS/T FIRM INDUSTRIAL"/>
    <n v="34"/>
    <n v="73983.600000000006"/>
    <n v="220770.6"/>
    <x v="7"/>
  </r>
  <r>
    <x v="0"/>
    <s v="NARRAGANSETT ELECTRIC"/>
    <x v="0"/>
    <x v="3"/>
    <s v="APRIL"/>
    <x v="2"/>
    <s v="COMMERCIAL"/>
    <n v="404"/>
    <s v="2107    - Gas 2107 C&amp;I Small"/>
    <n v="2107"/>
    <s v="N/A"/>
    <n v="300"/>
    <s v="COMMERCIAL-NO BUILDING HEAT"/>
    <n v="17623"/>
    <n v="3420570.53"/>
    <n v="2393230.14"/>
    <x v="8"/>
  </r>
  <r>
    <x v="0"/>
    <s v="NARRAGANSETT ELECTRIC"/>
    <x v="0"/>
    <x v="3"/>
    <s v="APRIL"/>
    <x v="2"/>
    <s v="COMMERCIAL"/>
    <n v="444"/>
    <s v="2131    - Gas 2131 C&amp;I Small TSS"/>
    <n v="2131"/>
    <s v="N/A"/>
    <n v="300"/>
    <s v="COMMERCIAL-NO BUILDING HEAT"/>
    <n v="32"/>
    <n v="16911.75"/>
    <n v="12956.84"/>
    <x v="8"/>
  </r>
  <r>
    <x v="0"/>
    <s v="NARRAGANSETT ELECTRIC"/>
    <x v="0"/>
    <x v="3"/>
    <s v="APRIL"/>
    <x v="1"/>
    <s v="INDUSTRIAL"/>
    <n v="405"/>
    <s v="2237    - Gas 2237 C&amp;I Medium"/>
    <n v="2237"/>
    <s v="N/A"/>
    <n v="400"/>
    <s v="INDUSTRIAL"/>
    <n v="14"/>
    <n v="37784.800000000003"/>
    <n v="33639.53"/>
    <x v="6"/>
  </r>
  <r>
    <x v="0"/>
    <s v="NARRAGANSETT ELECTRIC"/>
    <x v="0"/>
    <x v="3"/>
    <s v="APRIL"/>
    <x v="1"/>
    <s v="INDUSTRIAL"/>
    <n v="422"/>
    <s v="2421    - Gas 2421 C&amp;I Extra Large High Load FT2"/>
    <n v="2421"/>
    <s v="N/A"/>
    <n v="1671"/>
    <s v="GAS/T FIRM INDUSTRIAL"/>
    <n v="12"/>
    <n v="68330.460000000006"/>
    <n v="337006.77"/>
    <x v="7"/>
  </r>
  <r>
    <x v="0"/>
    <s v="NARRAGANSETT ELECTRIC"/>
    <x v="0"/>
    <x v="3"/>
    <s v="APRIL"/>
    <x v="2"/>
    <s v="COMMERCIAL"/>
    <n v="424"/>
    <s v="2431    - Gas 2431 C&amp;I Extra Large High Load TSS"/>
    <n v="2431"/>
    <s v="N/A"/>
    <n v="300"/>
    <s v="COMMERCIAL-NO BUILDING HEAT"/>
    <n v="1"/>
    <n v="5574.44"/>
    <n v="2151.67"/>
    <x v="7"/>
  </r>
  <r>
    <x v="0"/>
    <s v="NARRAGANSETT ELECTRIC"/>
    <x v="0"/>
    <x v="3"/>
    <s v="APRIL"/>
    <x v="2"/>
    <s v="COMMERCIAL"/>
    <n v="411"/>
    <s v="33EN    - Gas 33EN C&amp;I Large Low Load FT1"/>
    <s v="33EN"/>
    <s v="N/A"/>
    <n v="1670"/>
    <s v="GAS/T FIRM COMMERCIAL"/>
    <n v="111"/>
    <n v="403981.01"/>
    <n v="1085991.17"/>
    <x v="7"/>
  </r>
  <r>
    <x v="0"/>
    <s v="NARRAGANSETT ELECTRIC"/>
    <x v="0"/>
    <x v="3"/>
    <s v="APRIL"/>
    <x v="1"/>
    <s v="INDUSTRIAL"/>
    <n v="411"/>
    <s v="33EN    - Gas 33EN C&amp;I Large Low Load FT1"/>
    <s v="33EN"/>
    <s v="N/A"/>
    <n v="1670"/>
    <s v="GAS/T FIRM COMMERCIAL"/>
    <n v="6"/>
    <n v="22887.51"/>
    <n v="62303.67"/>
    <x v="7"/>
  </r>
  <r>
    <x v="0"/>
    <s v="NARRAGANSETT ELECTRIC"/>
    <x v="0"/>
    <x v="3"/>
    <s v="APRIL"/>
    <x v="2"/>
    <s v="COMMERCIAL"/>
    <n v="442"/>
    <s v="77EN    - Gas 77EN Non-Firm Trans Extra Large High"/>
    <s v="77EN"/>
    <s v="N/A"/>
    <n v="1672"/>
    <s v="GAS/T C&amp;I NON FIRM"/>
    <n v="8"/>
    <n v="77877.440000000002"/>
    <n v="621824.39"/>
    <x v="7"/>
  </r>
  <r>
    <x v="0"/>
    <s v="NARRAGANSETT ELECTRIC"/>
    <x v="0"/>
    <x v="3"/>
    <s v="APRIL"/>
    <x v="0"/>
    <s v="RESIDENTIAL"/>
    <n v="401"/>
    <s v="1012    - Gas 1012 Res Non Heat"/>
    <n v="1012"/>
    <s v="N/A"/>
    <n v="200"/>
    <s v="RESIDENCE SERVICE - NO HEAT"/>
    <n v="17493"/>
    <n v="730119.59"/>
    <n v="384957.64"/>
    <x v="10"/>
  </r>
  <r>
    <x v="0"/>
    <s v="NARRAGANSETT ELECTRIC"/>
    <x v="0"/>
    <x v="3"/>
    <s v="APRIL"/>
    <x v="2"/>
    <s v="COMMERCIAL"/>
    <n v="431"/>
    <s v="01EN    - Gas 01EN Marketer Charges FT1"/>
    <s v="01EN"/>
    <s v="N/A"/>
    <n v="1673"/>
    <s v="GAS/T MARKETER TRAN 1"/>
    <n v="3"/>
    <n v="-305068.44"/>
    <n v="0"/>
    <x v="9"/>
  </r>
  <r>
    <x v="0"/>
    <s v="NARRAGANSETT ELECTRIC"/>
    <x v="0"/>
    <x v="3"/>
    <s v="APRIL"/>
    <x v="1"/>
    <s v="INDUSTRIAL"/>
    <n v="418"/>
    <s v="2321    - Gas 2321 C&amp;I Large High Load FT2"/>
    <n v="2321"/>
    <s v="N/A"/>
    <n v="1671"/>
    <s v="GAS/T FIRM INDUSTRIAL"/>
    <n v="52"/>
    <n v="105187.49"/>
    <n v="315106.65999999997"/>
    <x v="7"/>
  </r>
  <r>
    <x v="0"/>
    <s v="NARRAGANSETT ELECTRIC"/>
    <x v="0"/>
    <x v="3"/>
    <s v="APRIL"/>
    <x v="1"/>
    <s v="INDUSTRIAL"/>
    <n v="407"/>
    <s v="22EN    - Gas 22EN C&amp;I Medium FT1"/>
    <s v="22EN"/>
    <s v="N/A"/>
    <n v="1670"/>
    <s v="GAS/T FIRM COMMERCIAL"/>
    <n v="5"/>
    <n v="4020.95"/>
    <n v="10028.08"/>
    <x v="6"/>
  </r>
  <r>
    <x v="0"/>
    <s v="NARRAGANSETT ELECTRIC"/>
    <x v="0"/>
    <x v="3"/>
    <s v="APRIL"/>
    <x v="2"/>
    <s v="COMMERCIAL"/>
    <n v="408"/>
    <s v="2231    - Gas 2231 C&amp;I Medium TSS"/>
    <n v="2231"/>
    <s v="N/A"/>
    <n v="300"/>
    <s v="COMMERCIAL-NO BUILDING HEAT"/>
    <n v="86"/>
    <n v="121254.6"/>
    <n v="104748.73"/>
    <x v="6"/>
  </r>
  <r>
    <x v="0"/>
    <s v="NARRAGANSETT ELECTRIC"/>
    <x v="0"/>
    <x v="3"/>
    <s v="APRIL"/>
    <x v="2"/>
    <s v="COMMERCIAL"/>
    <n v="425"/>
    <s v="58ENLL  - Gas 58ENLL Default C&amp;I Large Low Load"/>
    <s v="58LL"/>
    <s v="N/A"/>
    <n v="1675"/>
    <s v="GAS/T DEFAULT SERVICE"/>
    <n v="3"/>
    <n v="37884.86"/>
    <n v="35100.339999999997"/>
    <x v="7"/>
  </r>
  <r>
    <x v="0"/>
    <s v="NARRAGANSETT ELECTRIC"/>
    <x v="0"/>
    <x v="3"/>
    <s v="APRIL"/>
    <x v="4"/>
    <s v="STEAM-HEAT"/>
    <n v="402"/>
    <s v="1301    - Gas 1301 Res Low Inc Heat"/>
    <n v="1301"/>
    <s v="N/A"/>
    <n v="207"/>
    <s v="RESIDENCE SERVICE - WITH HEAT"/>
    <n v="19412"/>
    <n v="2044570.11"/>
    <n v="1846955.26"/>
    <x v="11"/>
  </r>
  <r>
    <x v="0"/>
    <s v="NARRAGANSETT ELECTRIC"/>
    <x v="0"/>
    <x v="3"/>
    <s v="APRIL"/>
    <x v="2"/>
    <s v="COMMERCIAL"/>
    <n v="406"/>
    <s v="2221    - Gas 2221 C&amp;I Medium FT2"/>
    <n v="2221"/>
    <s v="N/A"/>
    <n v="1670"/>
    <s v="GAS/T FIRM COMMERCIAL"/>
    <n v="1383"/>
    <n v="848470.99"/>
    <n v="1991932.88"/>
    <x v="6"/>
  </r>
  <r>
    <x v="0"/>
    <s v="NARRAGANSETT ELECTRIC"/>
    <x v="0"/>
    <x v="3"/>
    <s v="APRIL"/>
    <x v="2"/>
    <s v="COMMERCIAL"/>
    <n v="412"/>
    <s v="3331    - Gas 3331 C&amp;I Large Low Load TSS"/>
    <n v="3331"/>
    <s v="N/A"/>
    <n v="300"/>
    <s v="COMMERCIAL-NO BUILDING HEAT"/>
    <n v="2"/>
    <n v="10187.24"/>
    <n v="9165.9699999999993"/>
    <x v="7"/>
  </r>
  <r>
    <x v="0"/>
    <s v="NARRAGANSETT ELECTRIC"/>
    <x v="0"/>
    <x v="3"/>
    <s v="APRIL"/>
    <x v="2"/>
    <s v="COMMERCIAL"/>
    <n v="441"/>
    <s v="17EN    - Gas 17EN Non-Firm Sales Extra Large High"/>
    <s v="17EN"/>
    <s v="N/A"/>
    <n v="300"/>
    <s v="COMMERCIAL-NO BUILDING HEAT"/>
    <n v="1"/>
    <n v="625"/>
    <n v="0"/>
    <x v="7"/>
  </r>
  <r>
    <x v="0"/>
    <s v="NARRAGANSETT ELECTRIC"/>
    <x v="0"/>
    <x v="3"/>
    <s v="APRIL"/>
    <x v="4"/>
    <s v="STEAM-HEAT"/>
    <n v="401"/>
    <s v="1012    - Gas 1012 Res Non Heat"/>
    <n v="1012"/>
    <s v="N/A"/>
    <n v="200"/>
    <s v="RESIDENCE SERVICE - NO HEAT"/>
    <n v="7"/>
    <n v="1232.5"/>
    <n v="909.49"/>
    <x v="10"/>
  </r>
  <r>
    <x v="0"/>
    <s v="NARRAGANSETT ELECTRIC"/>
    <x v="0"/>
    <x v="3"/>
    <s v="APRIL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0"/>
    <x v="3"/>
    <s v="APRIL"/>
    <x v="2"/>
    <s v="COMMERCIAL"/>
    <n v="419"/>
    <s v="23EN    - Gas 23EN C&amp;I Large High Load FT1"/>
    <s v="23EN"/>
    <s v="N/A"/>
    <n v="1671"/>
    <s v="GAS/T FIRM INDUSTRIAL"/>
    <n v="9"/>
    <n v="13936.87"/>
    <n v="43586.51"/>
    <x v="7"/>
  </r>
  <r>
    <x v="0"/>
    <s v="NARRAGANSETT ELECTRIC"/>
    <x v="0"/>
    <x v="3"/>
    <s v="APRIL"/>
    <x v="2"/>
    <s v="COMMERCIAL"/>
    <n v="407"/>
    <s v="22EN    - Gas 22EN C&amp;I Medium FT1"/>
    <s v="22EN"/>
    <s v="N/A"/>
    <n v="1670"/>
    <s v="GAS/T FIRM COMMERCIAL"/>
    <n v="325"/>
    <n v="280123.59999999998"/>
    <n v="745784.25"/>
    <x v="6"/>
  </r>
  <r>
    <x v="0"/>
    <s v="NARRAGANSETT ELECTRIC"/>
    <x v="0"/>
    <x v="3"/>
    <s v="APRIL"/>
    <x v="1"/>
    <s v="INDUSTRIAL"/>
    <n v="406"/>
    <s v="2221    - Gas 2221 C&amp;I Medium FT2"/>
    <n v="2221"/>
    <s v="N/A"/>
    <n v="1670"/>
    <s v="GAS/T FIRM COMMERCIAL"/>
    <n v="19"/>
    <n v="20204.37"/>
    <n v="49868.31"/>
    <x v="6"/>
  </r>
  <r>
    <x v="0"/>
    <s v="NARRAGANSETT ELECTRIC"/>
    <x v="0"/>
    <x v="3"/>
    <s v="APRIL"/>
    <x v="1"/>
    <s v="INDUSTRIAL"/>
    <n v="408"/>
    <s v="2231    - Gas 2231 C&amp;I Medium TSS"/>
    <n v="2231"/>
    <s v="N/A"/>
    <n v="400"/>
    <s v="INDUSTRIAL"/>
    <n v="2"/>
    <n v="3526.09"/>
    <n v="3062.19"/>
    <x v="6"/>
  </r>
  <r>
    <x v="0"/>
    <s v="NARRAGANSETT ELECTRIC"/>
    <x v="0"/>
    <x v="3"/>
    <s v="APRIL"/>
    <x v="2"/>
    <s v="COMMERCIAL"/>
    <n v="428"/>
    <s v="58ENXLH - Gas 58ENXLH Default C&amp;I Extra Large High Load"/>
    <s v="58XH"/>
    <s v="N/A"/>
    <n v="1675"/>
    <s v="GAS/T DEFAULT SERVICE"/>
    <n v="1"/>
    <n v="35130.54"/>
    <n v="38758.9"/>
    <x v="7"/>
  </r>
  <r>
    <x v="0"/>
    <s v="NARRAGANSETT ELECTRIC"/>
    <x v="0"/>
    <x v="3"/>
    <s v="APRIL"/>
    <x v="0"/>
    <s v="RESIDENTIAL"/>
    <n v="403"/>
    <s v="1101    - Gas 1101 Res Low Inc Non Heat"/>
    <n v="1101"/>
    <s v="N/A"/>
    <n v="200"/>
    <s v="RESIDENCE SERVICE - NO HEAT"/>
    <n v="481"/>
    <n v="22191.8"/>
    <n v="18581.2"/>
    <x v="11"/>
  </r>
  <r>
    <x v="0"/>
    <s v="NARRAGANSETT ELECTRIC"/>
    <x v="0"/>
    <x v="3"/>
    <s v="APRIL"/>
    <x v="1"/>
    <s v="INDUSTRIAL"/>
    <n v="423"/>
    <s v="24EN    - Gas 24EN C&amp;I Extra Large High Load FT1"/>
    <s v="24EN"/>
    <s v="N/A"/>
    <n v="1671"/>
    <s v="GAS/T FIRM INDUSTRIAL"/>
    <n v="52"/>
    <n v="655920.72"/>
    <n v="4363295.2699999996"/>
    <x v="7"/>
  </r>
  <r>
    <x v="0"/>
    <s v="NARRAGANSETT ELECTRIC"/>
    <x v="0"/>
    <x v="3"/>
    <s v="APRIL"/>
    <x v="1"/>
    <s v="INDUSTRIAL"/>
    <n v="420"/>
    <s v="2331    - Gas 2331 C&amp;I Large High Load TSS"/>
    <n v="2331"/>
    <s v="N/A"/>
    <n v="400"/>
    <s v="INDUSTRIAL"/>
    <n v="1"/>
    <n v="8823.91"/>
    <n v="9226.74"/>
    <x v="7"/>
  </r>
  <r>
    <x v="0"/>
    <s v="NARRAGANSETT ELECTRIC"/>
    <x v="0"/>
    <x v="3"/>
    <s v="APRIL"/>
    <x v="1"/>
    <s v="INDUSTRIAL"/>
    <n v="421"/>
    <s v="2496    - Gas 2496 C&amp;I Extra Large High Load"/>
    <n v="2496"/>
    <s v="N/A"/>
    <n v="400"/>
    <s v="INDUSTRIAL"/>
    <n v="2"/>
    <n v="23086.21"/>
    <n v="25625.37"/>
    <x v="7"/>
  </r>
  <r>
    <x v="0"/>
    <s v="NARRAGANSETT ELECTRIC"/>
    <x v="0"/>
    <x v="4"/>
    <s v="MAY"/>
    <x v="3"/>
    <s v="STRT-AND-HWY-LT"/>
    <n v="628"/>
    <s v="S10     - Lighting S-10 Private Lightg-Std Ofr Variable"/>
    <s v="S10"/>
    <s v="LIGHTING S-10"/>
    <n v="700"/>
    <s v="PUBLIC STREET &amp; HIWAY LIGHTING"/>
    <n v="233"/>
    <n v="15454.74"/>
    <n v="54181"/>
    <x v="3"/>
  </r>
  <r>
    <x v="0"/>
    <s v="NARRAGANSETT ELECTRIC"/>
    <x v="0"/>
    <x v="4"/>
    <s v="MAY"/>
    <x v="1"/>
    <s v="INDUSTRIAL"/>
    <n v="700"/>
    <s v="G32     - Elec G-32 200 kW Dem PK/SH/OP-Std Ofr"/>
    <s v="G32"/>
    <s v="ELEC G-32"/>
    <n v="460"/>
    <s v="INDUSTRIAL GENERAL - 60 HERTZ"/>
    <n v="47"/>
    <n v="-148922.66"/>
    <n v="-1462531"/>
    <x v="1"/>
  </r>
  <r>
    <x v="0"/>
    <s v="NARRAGANSETT ELECTRIC"/>
    <x v="0"/>
    <x v="4"/>
    <s v="MAY"/>
    <x v="1"/>
    <s v="INDUSTRIAL"/>
    <n v="1"/>
    <s v="A16     - Elec A-16 Residential-Std Ofr"/>
    <s v="A16"/>
    <s v="ELEC A-16"/>
    <n v="460"/>
    <s v="INDUSTRIAL GENERAL - 60 HERTZ"/>
    <n v="1"/>
    <n v="68.83"/>
    <n v="307"/>
    <x v="0"/>
  </r>
  <r>
    <x v="0"/>
    <s v="NARRAGANSETT ELECTRIC"/>
    <x v="0"/>
    <x v="4"/>
    <s v="MAY"/>
    <x v="0"/>
    <s v="RESIDENTIAL"/>
    <n v="34"/>
    <s v="C08     - Elec C-06 Sm C&amp;I Unmetered-Std Ofr"/>
    <s v="C08"/>
    <s v="ELEC C-06 UNMETERED"/>
    <n v="200"/>
    <s v="RESIDENCE SERVICE - NO HEAT"/>
    <n v="1"/>
    <n v="14.27"/>
    <n v="15"/>
    <x v="2"/>
  </r>
  <r>
    <x v="0"/>
    <s v="NARRAGANSETT ELECTRIC"/>
    <x v="0"/>
    <x v="4"/>
    <s v="MAY"/>
    <x v="3"/>
    <s v="STRT-AND-HWY-LT"/>
    <n v="617"/>
    <s v="S14     - Lighting S-14 T&amp;D Co Owned St Lighting"/>
    <s v="S14"/>
    <s v="LIGHTING S-14"/>
    <n v="4562"/>
    <s v="DELIVERY ONLY - STREET LIGHT"/>
    <n v="127"/>
    <n v="447738.39"/>
    <n v="1179896"/>
    <x v="3"/>
  </r>
  <r>
    <x v="0"/>
    <s v="NARRAGANSETT ELECTRIC"/>
    <x v="0"/>
    <x v="4"/>
    <s v="MAY"/>
    <x v="1"/>
    <s v="INDUSTRIAL"/>
    <n v="944"/>
    <s v="M1B     - Elec M-1 Opt B Station Pwr Delivery Svc"/>
    <s v="M1B"/>
    <s v="M-1 Opt B"/>
    <n v="4552"/>
    <s v="DELIVERY ONLY - INDUSTRIAL"/>
    <n v="1"/>
    <n v="6087.04"/>
    <n v="187019"/>
    <x v="3"/>
  </r>
  <r>
    <x v="0"/>
    <s v="NARRAGANSETT ELECTRIC"/>
    <x v="0"/>
    <x v="4"/>
    <s v="MAY"/>
    <x v="2"/>
    <s v="COMMERCIAL"/>
    <n v="53"/>
    <s v="G02     - Elec G-02 Large C&amp;I-Std Ofr Fixed"/>
    <s v="G02"/>
    <s v="ELEC G-02"/>
    <n v="300"/>
    <s v="COMMERCIAL-NO BUILDING HEAT"/>
    <n v="174"/>
    <n v="382166.44"/>
    <n v="2150773"/>
    <x v="5"/>
  </r>
  <r>
    <x v="0"/>
    <s v="NARRAGANSETT ELECTRIC"/>
    <x v="0"/>
    <x v="4"/>
    <s v="MAY"/>
    <x v="2"/>
    <s v="COMMERCIAL"/>
    <n v="55"/>
    <s v="C06     - Elec C-06 Small C&amp;I-Std Ofr Variable"/>
    <s v="C06"/>
    <s v="ELEC C-06"/>
    <n v="300"/>
    <s v="COMMERCIAL-NO BUILDING HEAT"/>
    <n v="45"/>
    <n v="-75667.64"/>
    <n v="154899"/>
    <x v="2"/>
  </r>
  <r>
    <x v="0"/>
    <s v="NARRAGANSETT ELECTRIC"/>
    <x v="0"/>
    <x v="4"/>
    <s v="MAY"/>
    <x v="3"/>
    <s v="STRT-AND-HWY-LT"/>
    <n v="631"/>
    <s v="S5V     - Lighting S-05 Cust Owned-Variable"/>
    <s v="S5A"/>
    <s v="N/A"/>
    <n v="700"/>
    <s v="PUBLIC STREET &amp; HIWAY LIGHTING"/>
    <n v="9"/>
    <n v="346.78"/>
    <n v="1857"/>
    <x v="3"/>
  </r>
  <r>
    <x v="0"/>
    <s v="NARRAGANSETT ELECTRIC"/>
    <x v="0"/>
    <x v="4"/>
    <s v="MAY"/>
    <x v="4"/>
    <s v="STEAM-HEAT"/>
    <n v="628"/>
    <s v="S10     - Lighting S-10 Private Lightg-Std Ofr Variable"/>
    <s v="S10"/>
    <s v="LIGHTING S-10"/>
    <n v="207"/>
    <s v="RESIDENCE SERVICE - WITH HEAT"/>
    <n v="7"/>
    <n v="153.09"/>
    <n v="473"/>
    <x v="3"/>
  </r>
  <r>
    <x v="0"/>
    <s v="NARRAGANSETT ELECTRIC"/>
    <x v="0"/>
    <x v="4"/>
    <s v="MAY"/>
    <x v="2"/>
    <s v="COMMERCIAL"/>
    <n v="616"/>
    <s v="S10     - Lighting S-10 T&amp;D Private Lighting(Clsd)"/>
    <s v="S10"/>
    <s v="LIGHTING S-10"/>
    <n v="4532"/>
    <s v="DELIVERY ONLY - COMMERCIAL"/>
    <n v="307"/>
    <n v="13888.54"/>
    <n v="74531"/>
    <x v="3"/>
  </r>
  <r>
    <x v="0"/>
    <s v="NARRAGANSETT ELECTRIC"/>
    <x v="0"/>
    <x v="4"/>
    <s v="MAY"/>
    <x v="1"/>
    <s v="INDUSTRIAL"/>
    <n v="13"/>
    <s v="G02     - Elec G-02 Large C&amp;I-Std Ofr"/>
    <s v="G02"/>
    <s v="ELEC G-02"/>
    <n v="460"/>
    <s v="INDUSTRIAL GENERAL - 60 HERTZ"/>
    <n v="318"/>
    <n v="700216.02"/>
    <n v="3338668"/>
    <x v="5"/>
  </r>
  <r>
    <x v="0"/>
    <s v="NARRAGANSETT ELECTRIC"/>
    <x v="0"/>
    <x v="4"/>
    <s v="MAY"/>
    <x v="0"/>
    <s v="RESIDENTIAL"/>
    <n v="905"/>
    <s v="A60     - Elec A-60 T&amp;D Resi Low Income"/>
    <s v="A60"/>
    <s v="ELEC A-60"/>
    <n v="4512"/>
    <s v="DELIVERY ONLY - RESIDENTIAL"/>
    <n v="5681"/>
    <n v="93353.919999999998"/>
    <n v="2070308"/>
    <x v="4"/>
  </r>
  <r>
    <x v="0"/>
    <s v="NARRAGANSETT ELECTRIC"/>
    <x v="0"/>
    <x v="4"/>
    <s v="MAY"/>
    <x v="4"/>
    <s v="STEAM-HEAT"/>
    <n v="6"/>
    <s v="A60     - Elec A-60 Resi Low Income-Std Ofr"/>
    <s v="A60"/>
    <s v="ELEC A-60"/>
    <n v="207"/>
    <s v="RESIDENCE SERVICE - WITH HEAT"/>
    <n v="1064"/>
    <n v="104844.01"/>
    <n v="695659"/>
    <x v="4"/>
  </r>
  <r>
    <x v="0"/>
    <s v="NARRAGANSETT ELECTRIC"/>
    <x v="0"/>
    <x v="4"/>
    <s v="MAY"/>
    <x v="2"/>
    <s v="COMMERCIAL"/>
    <n v="1"/>
    <s v="A16     - Elec A-16 Residential-Std Ofr"/>
    <s v="A16"/>
    <s v="ELEC A-16"/>
    <n v="300"/>
    <s v="COMMERCIAL-NO BUILDING HEAT"/>
    <n v="737"/>
    <n v="177036.39"/>
    <n v="862251"/>
    <x v="0"/>
  </r>
  <r>
    <x v="0"/>
    <s v="NARRAGANSETT ELECTRIC"/>
    <x v="0"/>
    <x v="4"/>
    <s v="MAY"/>
    <x v="0"/>
    <s v="RESIDENTIAL"/>
    <n v="903"/>
    <s v="A16     - Elec A-16 T&amp;D Residential"/>
    <s v="A16"/>
    <s v="ELEC A-16"/>
    <n v="4512"/>
    <s v="DELIVERY ONLY - RESIDENTIAL"/>
    <n v="41388"/>
    <n v="2109509.62"/>
    <n v="17986169"/>
    <x v="0"/>
  </r>
  <r>
    <x v="0"/>
    <s v="NARRAGANSETT ELECTRIC"/>
    <x v="0"/>
    <x v="4"/>
    <s v="MAY"/>
    <x v="4"/>
    <s v="STEAM-HEAT"/>
    <n v="1"/>
    <s v="A16     - Elec A-16 Residential-Std Ofr"/>
    <s v="A16"/>
    <s v="ELEC A-16"/>
    <n v="207"/>
    <s v="RESIDENCE SERVICE - WITH HEAT"/>
    <n v="14847"/>
    <n v="1986413.89"/>
    <n v="9513762"/>
    <x v="0"/>
  </r>
  <r>
    <x v="0"/>
    <s v="NARRAGANSETT ELECTRIC"/>
    <x v="0"/>
    <x v="4"/>
    <s v="MAY"/>
    <x v="4"/>
    <s v="STEAM-HEAT"/>
    <n v="903"/>
    <s v="A16     - Elec A-16 T&amp;D Residential"/>
    <s v="A16"/>
    <s v="ELEC A-16"/>
    <n v="4513"/>
    <s v="DELIVERY ONLY - RESIDENT HEAT"/>
    <n v="1812"/>
    <n v="144747.9"/>
    <n v="1305387"/>
    <x v="0"/>
  </r>
  <r>
    <x v="0"/>
    <s v="NARRAGANSETT ELECTRIC"/>
    <x v="0"/>
    <x v="4"/>
    <s v="MAY"/>
    <x v="4"/>
    <s v="STEAM-HEAT"/>
    <n v="905"/>
    <s v="A60     - Elec A-60 T&amp;D Resi Low Income"/>
    <s v="A60"/>
    <s v="ELEC A-60"/>
    <n v="4513"/>
    <s v="DELIVERY ONLY - RESIDENT HEAT"/>
    <n v="154"/>
    <n v="3577.99"/>
    <n v="81285"/>
    <x v="4"/>
  </r>
  <r>
    <x v="0"/>
    <s v="NARRAGANSETT ELECTRIC"/>
    <x v="0"/>
    <x v="4"/>
    <s v="MAY"/>
    <x v="1"/>
    <s v="INDUSTRIAL"/>
    <n v="122"/>
    <s v="B32     - Elec B-32 T&amp;D C&amp;I 200 kW Back Up Svc"/>
    <s v="B32"/>
    <s v="ELEC B-32"/>
    <n v="460"/>
    <s v="INDUSTRIAL GENERAL - 60 HERTZ"/>
    <n v="1"/>
    <n v="22523.39"/>
    <n v="331441"/>
    <x v="1"/>
  </r>
  <r>
    <x v="0"/>
    <s v="NARRAGANSETT ELECTRIC"/>
    <x v="0"/>
    <x v="4"/>
    <s v="MAY"/>
    <x v="1"/>
    <s v="INDUSTRIAL"/>
    <n v="5"/>
    <s v="C06     - Elec C-06 Small C&amp;I-Std Ofr"/>
    <s v="C06"/>
    <s v="ELEC C-06"/>
    <n v="460"/>
    <s v="INDUSTRIAL GENERAL - 60 HERTZ"/>
    <n v="815"/>
    <n v="227444.22"/>
    <n v="1154855"/>
    <x v="2"/>
  </r>
  <r>
    <x v="0"/>
    <s v="NARRAGANSETT ELECTRIC"/>
    <x v="0"/>
    <x v="4"/>
    <s v="MAY"/>
    <x v="3"/>
    <s v="STRT-AND-HWY-LT"/>
    <n v="34"/>
    <s v="C08     - Elec C-06 Sm C&amp;I Unmetered-Std Ofr"/>
    <s v="C08"/>
    <s v="ELEC C-06 UNMETERED"/>
    <n v="700"/>
    <s v="PUBLIC STREET &amp; HIWAY LIGHTING"/>
    <n v="152"/>
    <n v="19464.87"/>
    <n v="91732"/>
    <x v="2"/>
  </r>
  <r>
    <x v="0"/>
    <s v="NARRAGANSETT ELECTRIC"/>
    <x v="0"/>
    <x v="4"/>
    <s v="MAY"/>
    <x v="3"/>
    <s v="STRT-AND-HWY-LT"/>
    <n v="951"/>
    <s v="C08     - Elec C-06 T&amp;D Sm C&amp;I Unmetered"/>
    <s v="C08"/>
    <s v="ELEC C-06 UNMETERED"/>
    <n v="4562"/>
    <s v="DELIVERY ONLY - STREET LIGHT"/>
    <n v="216"/>
    <n v="9059.11"/>
    <n v="67567"/>
    <x v="2"/>
  </r>
  <r>
    <x v="0"/>
    <s v="NARRAGANSETT ELECTRIC"/>
    <x v="0"/>
    <x v="4"/>
    <s v="MAY"/>
    <x v="2"/>
    <s v="COMMERCIAL"/>
    <n v="903"/>
    <s v="A16     - Elec A-16 T&amp;D Residential"/>
    <s v="A16"/>
    <s v="ELEC A-16"/>
    <n v="4532"/>
    <s v="DELIVERY ONLY - COMMERCIAL"/>
    <n v="94"/>
    <n v="18039.61"/>
    <n v="170135"/>
    <x v="0"/>
  </r>
  <r>
    <x v="0"/>
    <s v="NARRAGANSETT ELECTRIC"/>
    <x v="0"/>
    <x v="4"/>
    <s v="MAY"/>
    <x v="2"/>
    <s v="COMMERCIAL"/>
    <n v="5"/>
    <s v="C06     - Elec C-06 Small C&amp;I-Std Ofr"/>
    <s v="C06"/>
    <s v="ELEC C-06"/>
    <n v="300"/>
    <s v="COMMERCIAL-NO BUILDING HEAT"/>
    <n v="38851"/>
    <n v="5062811.9000000004"/>
    <n v="36141070"/>
    <x v="2"/>
  </r>
  <r>
    <x v="0"/>
    <s v="NARRAGANSETT ELECTRIC"/>
    <x v="0"/>
    <x v="4"/>
    <s v="MAY"/>
    <x v="1"/>
    <s v="INDUSTRIAL"/>
    <n v="710"/>
    <s v="G32     - Elec G-32 T&amp;D 200 kW Dem PK/SH/OP"/>
    <s v="G32"/>
    <s v="ELEC G-32"/>
    <n v="4552"/>
    <s v="DELIVERY ONLY - INDUSTRIAL"/>
    <n v="93"/>
    <n v="1767431.49"/>
    <n v="26678494"/>
    <x v="1"/>
  </r>
  <r>
    <x v="0"/>
    <s v="NARRAGANSETT ELECTRIC"/>
    <x v="0"/>
    <x v="4"/>
    <s v="MAY"/>
    <x v="0"/>
    <s v="RESIDENTIAL"/>
    <n v="13"/>
    <s v="G02     - Elec G-02 Large C&amp;I-Std Ofr"/>
    <s v="G02"/>
    <s v="ELEC G-02"/>
    <n v="200"/>
    <s v="RESIDENCE SERVICE - NO HEAT"/>
    <n v="4"/>
    <n v="3133.55"/>
    <n v="12887"/>
    <x v="5"/>
  </r>
  <r>
    <x v="0"/>
    <s v="NARRAGANSETT ELECTRIC"/>
    <x v="0"/>
    <x v="4"/>
    <s v="MAY"/>
    <x v="2"/>
    <s v="COMMERCIAL"/>
    <n v="705"/>
    <s v="G3F-G   - Elec G-32 200 kW Dem PK/OP-Std Ofr"/>
    <s v="G32"/>
    <s v="ELEC G-32"/>
    <n v="300"/>
    <s v="COMMERCIAL-NO BUILDING HEAT"/>
    <n v="95"/>
    <n v="875262.89"/>
    <n v="3918711"/>
    <x v="1"/>
  </r>
  <r>
    <x v="0"/>
    <s v="NARRAGANSETT ELECTRIC"/>
    <x v="0"/>
    <x v="4"/>
    <s v="MAY"/>
    <x v="2"/>
    <s v="COMMERCIAL"/>
    <n v="924"/>
    <s v="X01     - Elec X01 T&amp;D Elec Propulsion"/>
    <s v="X01"/>
    <s v="ELEC X01"/>
    <n v="4532"/>
    <s v="DELIVERY ONLY - COMMERCIAL"/>
    <n v="1"/>
    <n v="189062.29"/>
    <n v="2105713"/>
    <x v="1"/>
  </r>
  <r>
    <x v="0"/>
    <s v="NARRAGANSETT ELECTRIC"/>
    <x v="0"/>
    <x v="4"/>
    <s v="MAY"/>
    <x v="1"/>
    <s v="INDUSTRIAL"/>
    <n v="954"/>
    <s v="G02     - Elec G-02 T&amp;D Large C&amp;I"/>
    <s v="G02"/>
    <s v="ELEC G-02"/>
    <n v="4552"/>
    <s v="DELIVERY ONLY - INDUSTRIAL"/>
    <n v="174"/>
    <n v="314148.62"/>
    <n v="3537359"/>
    <x v="5"/>
  </r>
  <r>
    <x v="0"/>
    <s v="NARRAGANSETT ELECTRIC"/>
    <x v="0"/>
    <x v="4"/>
    <s v="MAY"/>
    <x v="2"/>
    <s v="COMMERCIAL"/>
    <n v="122"/>
    <s v="B32     - Elec B-32 T&amp;D C&amp;I 200 kW Back Up Svc"/>
    <s v="B32"/>
    <s v="ELEC B-32"/>
    <n v="300"/>
    <s v="COMMERCIAL-NO BUILDING HEAT"/>
    <n v="1"/>
    <n v="60253.27"/>
    <n v="613769"/>
    <x v="1"/>
  </r>
  <r>
    <x v="0"/>
    <s v="NARRAGANSETT ELECTRIC"/>
    <x v="0"/>
    <x v="4"/>
    <s v="MAY"/>
    <x v="0"/>
    <s v="RESIDENTIAL"/>
    <n v="950"/>
    <s v="C06     - Elec C-06 T&amp;D Small C&amp;I"/>
    <s v="C06"/>
    <s v="ELEC C-06"/>
    <n v="4512"/>
    <s v="DELIVERY ONLY - RESIDENTIAL"/>
    <n v="83"/>
    <n v="7461.86"/>
    <n v="68415"/>
    <x v="2"/>
  </r>
  <r>
    <x v="0"/>
    <s v="NARRAGANSETT ELECTRIC"/>
    <x v="0"/>
    <x v="4"/>
    <s v="MAY"/>
    <x v="1"/>
    <s v="INDUSTRIAL"/>
    <n v="950"/>
    <s v="C06     - Elec C-06 T&amp;D Small C&amp;I"/>
    <s v="C06"/>
    <s v="ELEC C-06"/>
    <n v="4552"/>
    <s v="DELIVERY ONLY - INDUSTRIAL"/>
    <n v="128"/>
    <n v="34732.339999999997"/>
    <n v="346542"/>
    <x v="2"/>
  </r>
  <r>
    <x v="0"/>
    <s v="NARRAGANSETT ELECTRIC"/>
    <x v="0"/>
    <x v="4"/>
    <s v="MAY"/>
    <x v="2"/>
    <s v="COMMERCIAL"/>
    <n v="628"/>
    <s v="S10     - Lighting S-10 Private Lightg-Std Ofr Variable"/>
    <s v="S10"/>
    <s v="LIGHTING S-10"/>
    <n v="300"/>
    <s v="COMMERCIAL-NO BUILDING HEAT"/>
    <n v="1147"/>
    <n v="76747.62"/>
    <n v="256728"/>
    <x v="3"/>
  </r>
  <r>
    <x v="0"/>
    <s v="NARRAGANSETT ELECTRIC"/>
    <x v="0"/>
    <x v="4"/>
    <s v="MAY"/>
    <x v="3"/>
    <s v="STRT-AND-HWY-LT"/>
    <n v="616"/>
    <s v="S10     - Lighting S-10 T&amp;D Private Lighting(Clsd)"/>
    <s v="S10"/>
    <s v="LIGHTING S-10"/>
    <n v="4562"/>
    <s v="DELIVERY ONLY - STREET LIGHT"/>
    <n v="71"/>
    <n v="3646.55"/>
    <n v="20702"/>
    <x v="3"/>
  </r>
  <r>
    <x v="0"/>
    <s v="NARRAGANSETT ELECTRIC"/>
    <x v="0"/>
    <x v="4"/>
    <s v="MAY"/>
    <x v="2"/>
    <s v="COMMERCIAL"/>
    <n v="711"/>
    <s v="G3F-G   - Elec G-32 T&amp;D 200 kW Dem PK/OP"/>
    <s v="G32"/>
    <s v="ELEC G-32"/>
    <n v="4532"/>
    <s v="DELIVERY ONLY - COMMERCIAL"/>
    <n v="318"/>
    <n v="4438465.42"/>
    <n v="66753363"/>
    <x v="1"/>
  </r>
  <r>
    <x v="0"/>
    <s v="NARRAGANSETT ELECTRIC"/>
    <x v="0"/>
    <x v="4"/>
    <s v="MAY"/>
    <x v="2"/>
    <s v="COMMERCIAL"/>
    <n v="13"/>
    <s v="G02     - Elec G-02 Large C&amp;I-Std Ofr"/>
    <s v="G02"/>
    <s v="ELEC G-02"/>
    <n v="300"/>
    <s v="COMMERCIAL-NO BUILDING HEAT"/>
    <n v="4095"/>
    <n v="6811058.9299999997"/>
    <n v="32732450"/>
    <x v="5"/>
  </r>
  <r>
    <x v="0"/>
    <s v="NARRAGANSETT ELECTRIC"/>
    <x v="0"/>
    <x v="4"/>
    <s v="MAY"/>
    <x v="1"/>
    <s v="INDUSTRIAL"/>
    <n v="53"/>
    <s v="G02     - Elec G-02 Large C&amp;I-Std Ofr Fixed"/>
    <s v="G02"/>
    <s v="ELEC G-02"/>
    <n v="460"/>
    <s v="INDUSTRIAL GENERAL - 60 HERTZ"/>
    <n v="9"/>
    <n v="13384.96"/>
    <n v="62646"/>
    <x v="5"/>
  </r>
  <r>
    <x v="0"/>
    <s v="NARRAGANSETT ELECTRIC"/>
    <x v="0"/>
    <x v="4"/>
    <s v="MAY"/>
    <x v="1"/>
    <s v="INDUSTRIAL"/>
    <n v="705"/>
    <s v="G3F-G   - Elec G-32 200 kW Dem PK/OP-Std Ofr"/>
    <s v="G32"/>
    <s v="ELEC G-32"/>
    <n v="460"/>
    <s v="INDUSTRIAL GENERAL - 60 HERTZ"/>
    <n v="35"/>
    <n v="358612.33"/>
    <n v="1797600"/>
    <x v="1"/>
  </r>
  <r>
    <x v="0"/>
    <s v="NARRAGANSETT ELECTRIC"/>
    <x v="0"/>
    <x v="4"/>
    <s v="MAY"/>
    <x v="2"/>
    <s v="COMMERCIAL"/>
    <n v="710"/>
    <s v="G32     - Elec G-32 T&amp;D 200 kW Dem PK/SH/OP"/>
    <s v="G32"/>
    <s v="ELEC G-32"/>
    <n v="4532"/>
    <s v="DELIVERY ONLY - COMMERCIAL"/>
    <n v="297"/>
    <n v="3866229.2"/>
    <n v="57912120"/>
    <x v="1"/>
  </r>
  <r>
    <x v="0"/>
    <s v="NARRAGANSETT ELECTRIC"/>
    <x v="0"/>
    <x v="4"/>
    <s v="MAY"/>
    <x v="0"/>
    <s v="RESIDENTIAL"/>
    <n v="6"/>
    <s v="A60     - Elec A-60 Resi Low Income-Std Ofr"/>
    <s v="A60"/>
    <s v="ELEC A-60"/>
    <n v="200"/>
    <s v="RESIDENCE SERVICE - NO HEAT"/>
    <n v="27935"/>
    <n v="1919977.06"/>
    <n v="12552133"/>
    <x v="4"/>
  </r>
  <r>
    <x v="0"/>
    <s v="NARRAGANSETT ELECTRIC"/>
    <x v="0"/>
    <x v="4"/>
    <s v="MAY"/>
    <x v="0"/>
    <s v="RESIDENTIAL"/>
    <n v="1"/>
    <s v="A16     - Elec A-16 Residential-Std Ofr"/>
    <s v="A16"/>
    <s v="ELEC A-16"/>
    <n v="200"/>
    <s v="RESIDENCE SERVICE - NO HEAT"/>
    <n v="344737"/>
    <n v="33410930.129999999"/>
    <n v="155926174"/>
    <x v="0"/>
  </r>
  <r>
    <x v="0"/>
    <s v="NARRAGANSETT ELECTRIC"/>
    <x v="0"/>
    <x v="4"/>
    <s v="MAY"/>
    <x v="2"/>
    <s v="COMMERCIAL"/>
    <n v="34"/>
    <s v="C08     - Elec C-06 Sm C&amp;I Unmetered-Std Ofr"/>
    <s v="C08"/>
    <s v="ELEC C-06 UNMETERED"/>
    <n v="300"/>
    <s v="COMMERCIAL-NO BUILDING HEAT"/>
    <n v="130"/>
    <n v="15350.07"/>
    <n v="71488"/>
    <x v="2"/>
  </r>
  <r>
    <x v="0"/>
    <s v="NARRAGANSETT ELECTRIC"/>
    <x v="0"/>
    <x v="4"/>
    <s v="MAY"/>
    <x v="2"/>
    <s v="COMMERCIAL"/>
    <n v="54"/>
    <s v="C08     - Elec C-06 Sm C&amp;I Unmetered-Std Ofr Variable"/>
    <s v="C08"/>
    <s v="ELEC C-06 UNMETERED"/>
    <n v="300"/>
    <s v="COMMERCIAL-NO BUILDING HEAT"/>
    <n v="1"/>
    <n v="87.04"/>
    <n v="366"/>
    <x v="2"/>
  </r>
  <r>
    <x v="0"/>
    <s v="NARRAGANSETT ELECTRIC"/>
    <x v="0"/>
    <x v="4"/>
    <s v="MAY"/>
    <x v="3"/>
    <s v="STRT-AND-HWY-LT"/>
    <n v="610"/>
    <s v="S14     - Lighting S-14 Co Owned St Lighting-Std Ofr"/>
    <s v="S14"/>
    <s v="LIGHTING S-14"/>
    <n v="700"/>
    <s v="PUBLIC STREET &amp; HIWAY LIGHTING"/>
    <n v="8"/>
    <n v="2690.75"/>
    <n v="3973"/>
    <x v="3"/>
  </r>
  <r>
    <x v="0"/>
    <s v="NARRAGANSETT ELECTRIC"/>
    <x v="0"/>
    <x v="4"/>
    <s v="MAY"/>
    <x v="0"/>
    <s v="RESIDENTIAL"/>
    <n v="616"/>
    <s v="S10     - Lighting S-10 T&amp;D Private Lighting(Clsd)"/>
    <s v="S10"/>
    <s v="LIGHTING S-10"/>
    <n v="4512"/>
    <s v="DELIVERY ONLY - RESIDENTIAL"/>
    <n v="45"/>
    <n v="3615.06"/>
    <n v="13391"/>
    <x v="3"/>
  </r>
  <r>
    <x v="0"/>
    <s v="NARRAGANSETT ELECTRIC"/>
    <x v="0"/>
    <x v="4"/>
    <s v="MAY"/>
    <x v="1"/>
    <s v="INDUSTRIAL"/>
    <n v="616"/>
    <s v="S10     - Lighting S-10 T&amp;D Private Lighting(Clsd)"/>
    <s v="S10"/>
    <s v="LIGHTING S-10"/>
    <n v="4552"/>
    <s v="DELIVERY ONLY - INDUSTRIAL"/>
    <n v="20"/>
    <n v="2092.75"/>
    <n v="10759"/>
    <x v="3"/>
  </r>
  <r>
    <x v="0"/>
    <s v="NARRAGANSETT ELECTRIC"/>
    <x v="0"/>
    <x v="4"/>
    <s v="MAY"/>
    <x v="1"/>
    <s v="INDUSTRIAL"/>
    <n v="711"/>
    <s v="G3F-G   - Elec G-32 T&amp;D 200 kW Dem PK/OP"/>
    <s v="G32"/>
    <s v="ELEC G-32"/>
    <n v="4552"/>
    <s v="DELIVERY ONLY - INDUSTRIAL"/>
    <n v="72"/>
    <n v="904126.08"/>
    <n v="13356131"/>
    <x v="1"/>
  </r>
  <r>
    <x v="0"/>
    <s v="NARRAGANSETT ELECTRIC"/>
    <x v="0"/>
    <x v="4"/>
    <s v="MAY"/>
    <x v="2"/>
    <s v="COMMERCIAL"/>
    <n v="954"/>
    <s v="G02     - Elec G-02 T&amp;D Large C&amp;I"/>
    <s v="G02"/>
    <s v="ELEC G-02"/>
    <n v="4532"/>
    <s v="DELIVERY ONLY - COMMERCIAL"/>
    <n v="3412"/>
    <n v="4598143.07"/>
    <n v="56941549"/>
    <x v="5"/>
  </r>
  <r>
    <x v="0"/>
    <s v="NARRAGANSETT ELECTRIC"/>
    <x v="0"/>
    <x v="4"/>
    <s v="MAY"/>
    <x v="2"/>
    <s v="COMMERCIAL"/>
    <n v="117"/>
    <s v="B32     - Elec B-32 C&amp;I 200 kW Back Up Svc-Std Ofr"/>
    <s v="B32"/>
    <s v="ELEC B-32"/>
    <n v="300"/>
    <s v="COMMERCIAL-NO BUILDING HEAT"/>
    <n v="3"/>
    <n v="13370.47"/>
    <n v="46440"/>
    <x v="1"/>
  </r>
  <r>
    <x v="0"/>
    <s v="NARRAGANSETT ELECTRIC"/>
    <x v="0"/>
    <x v="4"/>
    <s v="MAY"/>
    <x v="3"/>
    <s v="STRT-AND-HWY-LT"/>
    <n v="626"/>
    <s v="S6A     - Lighting S-06 Decorative-Variable"/>
    <s v="S6A"/>
    <s v="N/A"/>
    <n v="700"/>
    <s v="PUBLIC STREET &amp; HIWAY LIGHTING"/>
    <n v="2"/>
    <n v="763.52"/>
    <n v="315"/>
    <x v="3"/>
  </r>
  <r>
    <x v="0"/>
    <s v="NARRAGANSETT ELECTRIC"/>
    <x v="0"/>
    <x v="4"/>
    <s v="MAY"/>
    <x v="2"/>
    <s v="COMMERCIAL"/>
    <n v="629"/>
    <s v="S14     - Lighting S-14 Co Lighting-Std Ofr Variable"/>
    <s v="S14"/>
    <s v="LIGHTING S-14"/>
    <n v="300"/>
    <s v="COMMERCIAL-NO BUILDING HEAT"/>
    <n v="10"/>
    <n v="1397.13"/>
    <n v="4638"/>
    <x v="3"/>
  </r>
  <r>
    <x v="0"/>
    <s v="NARRAGANSETT ELECTRIC"/>
    <x v="0"/>
    <x v="4"/>
    <s v="MAY"/>
    <x v="3"/>
    <s v="STRT-AND-HWY-LT"/>
    <n v="629"/>
    <s v="S14     - Lighting S-14 Co Lighting-Std Ofr Variable"/>
    <s v="S14"/>
    <s v="LIGHTING S-14"/>
    <n v="700"/>
    <s v="PUBLIC STREET &amp; HIWAY LIGHTING"/>
    <n v="149"/>
    <n v="63555.25"/>
    <n v="132925"/>
    <x v="3"/>
  </r>
  <r>
    <x v="0"/>
    <s v="NARRAGANSETT ELECTRIC"/>
    <x v="0"/>
    <x v="4"/>
    <s v="MAY"/>
    <x v="0"/>
    <s v="RESIDENTIAL"/>
    <n v="628"/>
    <s v="S10     - Lighting S-10 Private Lightg-Std Ofr Variable"/>
    <s v="S10"/>
    <s v="LIGHTING S-10"/>
    <n v="200"/>
    <s v="RESIDENCE SERVICE - NO HEAT"/>
    <n v="250"/>
    <n v="13607.61"/>
    <n v="26537"/>
    <x v="3"/>
  </r>
  <r>
    <x v="0"/>
    <s v="NARRAGANSETT ELECTRIC"/>
    <x v="0"/>
    <x v="4"/>
    <s v="MAY"/>
    <x v="2"/>
    <s v="COMMERCIAL"/>
    <n v="605"/>
    <s v="S10     - Lighting S-10 Private Lightg-Std Ofr(Clsd)"/>
    <s v="S10"/>
    <s v="LIGHTING S-10"/>
    <n v="300"/>
    <s v="COMMERCIAL-NO BUILDING HEAT"/>
    <n v="15"/>
    <n v="724.46"/>
    <n v="2624"/>
    <x v="3"/>
  </r>
  <r>
    <x v="0"/>
    <s v="NARRAGANSETT ELECTRIC"/>
    <x v="0"/>
    <x v="4"/>
    <s v="MAY"/>
    <x v="1"/>
    <s v="INDUSTRIAL"/>
    <n v="628"/>
    <s v="S10     - Lighting S-10 Private Lightg-Std Ofr Variable"/>
    <s v="S10"/>
    <s v="LIGHTING S-10"/>
    <n v="460"/>
    <s v="INDUSTRIAL GENERAL - 60 HERTZ"/>
    <n v="56"/>
    <n v="7341.03"/>
    <n v="25571"/>
    <x v="3"/>
  </r>
  <r>
    <x v="0"/>
    <s v="NARRAGANSETT ELECTRIC"/>
    <x v="0"/>
    <x v="4"/>
    <s v="MAY"/>
    <x v="3"/>
    <s v="STRT-AND-HWY-LT"/>
    <n v="605"/>
    <s v="S10     - Lighting S-10 Private Lightg-Std Ofr(Clsd)"/>
    <s v="S10"/>
    <s v="LIGHTING S-10"/>
    <n v="700"/>
    <s v="PUBLIC STREET &amp; HIWAY LIGHTING"/>
    <n v="15"/>
    <n v="934.28"/>
    <n v="3452"/>
    <x v="3"/>
  </r>
  <r>
    <x v="0"/>
    <s v="NARRAGANSETT ELECTRIC"/>
    <x v="0"/>
    <x v="4"/>
    <s v="MAY"/>
    <x v="1"/>
    <s v="INDUSTRIAL"/>
    <n v="943"/>
    <s v="M1A     - Elec M-1 Opt A Station Pwr Delivery Svc"/>
    <s v="M1A"/>
    <s v="M-1 Opt A"/>
    <n v="4552"/>
    <s v="DELIVERY ONLY - INDUSTRIAL"/>
    <n v="2"/>
    <n v="17239.060000000001"/>
    <n v="0"/>
    <x v="3"/>
  </r>
  <r>
    <x v="0"/>
    <s v="NARRAGANSETT ELECTRIC"/>
    <x v="0"/>
    <x v="4"/>
    <s v="MAY"/>
    <x v="0"/>
    <s v="RESIDENTIAL"/>
    <n v="954"/>
    <s v="G02     - Elec G-02 T&amp;D Large C&amp;I"/>
    <s v="G02"/>
    <s v="ELEC G-02"/>
    <n v="4512"/>
    <s v="DELIVERY ONLY - RESIDENTIAL"/>
    <n v="1"/>
    <n v="1088.03"/>
    <n v="12524"/>
    <x v="5"/>
  </r>
  <r>
    <x v="0"/>
    <s v="NARRAGANSETT ELECTRIC"/>
    <x v="0"/>
    <x v="4"/>
    <s v="MAY"/>
    <x v="2"/>
    <s v="COMMERCIAL"/>
    <n v="6"/>
    <s v="A60     - Elec A-60 Resi Low Income-Std Ofr"/>
    <s v="A60"/>
    <s v="ELEC A-60"/>
    <n v="300"/>
    <s v="COMMERCIAL-NO BUILDING HEAT"/>
    <n v="3"/>
    <n v="262.2"/>
    <n v="1726"/>
    <x v="4"/>
  </r>
  <r>
    <x v="0"/>
    <s v="NARRAGANSETT ELECTRIC"/>
    <x v="0"/>
    <x v="4"/>
    <s v="MAY"/>
    <x v="2"/>
    <s v="COMMERCIAL"/>
    <n v="700"/>
    <s v="G32     - Elec G-32 200 kW Dem PK/SH/OP-Std Ofr"/>
    <s v="G32"/>
    <s v="ELEC G-32"/>
    <n v="300"/>
    <s v="COMMERCIAL-NO BUILDING HEAT"/>
    <n v="83"/>
    <n v="1451798.62"/>
    <n v="7532175"/>
    <x v="1"/>
  </r>
  <r>
    <x v="0"/>
    <s v="NARRAGANSETT ELECTRIC"/>
    <x v="0"/>
    <x v="4"/>
    <s v="MAY"/>
    <x v="0"/>
    <s v="RESIDENTIAL"/>
    <n v="5"/>
    <s v="C06     - Elec C-06 Small C&amp;I-Std Ofr"/>
    <s v="C06"/>
    <s v="ELEC C-06"/>
    <n v="200"/>
    <s v="RESIDENCE SERVICE - NO HEAT"/>
    <n v="638"/>
    <n v="52493.08"/>
    <n v="230301"/>
    <x v="2"/>
  </r>
  <r>
    <x v="0"/>
    <s v="NARRAGANSETT ELECTRIC"/>
    <x v="0"/>
    <x v="4"/>
    <s v="MAY"/>
    <x v="2"/>
    <s v="COMMERCIAL"/>
    <n v="950"/>
    <s v="C06     - Elec C-06 T&amp;D Small C&amp;I"/>
    <s v="C06"/>
    <s v="ELEC C-06"/>
    <n v="4532"/>
    <s v="DELIVERY ONLY - COMMERCIAL"/>
    <n v="9982"/>
    <n v="1284173.6100000001"/>
    <n v="11820302"/>
    <x v="2"/>
  </r>
  <r>
    <x v="0"/>
    <s v="NARRAGANSETT ELECTRIC"/>
    <x v="0"/>
    <x v="4"/>
    <s v="MAY"/>
    <x v="2"/>
    <s v="COMMERCIAL"/>
    <n v="951"/>
    <s v="C08     - Elec C-06 T&amp;D Sm C&amp;I Unmetered"/>
    <s v="C08"/>
    <s v="ELEC C-06 UNMETERED"/>
    <n v="4532"/>
    <s v="DELIVERY ONLY - COMMERCIAL"/>
    <n v="112"/>
    <n v="7953.64"/>
    <n v="63052"/>
    <x v="2"/>
  </r>
  <r>
    <x v="0"/>
    <s v="NARRAGANSETT ELECTRIC"/>
    <x v="0"/>
    <x v="4"/>
    <s v="MAY"/>
    <x v="3"/>
    <s v="STRT-AND-HWY-LT"/>
    <n v="619"/>
    <s v="S5T     - Lighting S-05 T&amp;D Cust Owned"/>
    <s v="S5A"/>
    <s v="N/A"/>
    <n v="4562"/>
    <s v="DELIVERY ONLY - STREET LIGHT"/>
    <n v="93"/>
    <n v="70665.64"/>
    <n v="798699"/>
    <x v="3"/>
  </r>
  <r>
    <x v="0"/>
    <s v="NARRAGANSETT ELECTRIC"/>
    <x v="0"/>
    <x v="4"/>
    <s v="MAY"/>
    <x v="1"/>
    <s v="INDUSTRIAL"/>
    <n v="443"/>
    <s v="2121    - Gas 2121 C&amp;I Small FT2"/>
    <n v="2121"/>
    <s v="N/A"/>
    <n v="1670"/>
    <s v="GAS/T FIRM COMMERCIAL"/>
    <n v="2"/>
    <n v="242.67"/>
    <n v="382.04"/>
    <x v="8"/>
  </r>
  <r>
    <x v="0"/>
    <s v="NARRAGANSETT ELECTRIC"/>
    <x v="0"/>
    <x v="4"/>
    <s v="MAY"/>
    <x v="2"/>
    <s v="COMMERCIAL"/>
    <n v="444"/>
    <s v="2131    - Gas 2131 C&amp;I Small TSS"/>
    <n v="2131"/>
    <s v="N/A"/>
    <n v="300"/>
    <s v="COMMERCIAL-NO BUILDING HEAT"/>
    <n v="30"/>
    <n v="7054.9"/>
    <n v="5106.93"/>
    <x v="8"/>
  </r>
  <r>
    <x v="0"/>
    <s v="NARRAGANSETT ELECTRIC"/>
    <x v="0"/>
    <x v="4"/>
    <s v="MAY"/>
    <x v="2"/>
    <s v="COMMERCIAL"/>
    <n v="407"/>
    <s v="22EN    - Gas 22EN C&amp;I Medium FT1"/>
    <s v="22EN"/>
    <s v="N/A"/>
    <n v="1670"/>
    <s v="GAS/T FIRM COMMERCIAL"/>
    <n v="325"/>
    <n v="210936.03"/>
    <n v="469072.56"/>
    <x v="6"/>
  </r>
  <r>
    <x v="0"/>
    <s v="NARRAGANSETT ELECTRIC"/>
    <x v="0"/>
    <x v="4"/>
    <s v="MAY"/>
    <x v="1"/>
    <s v="INDUSTRIAL"/>
    <n v="420"/>
    <s v="2331    - Gas 2331 C&amp;I Large High Load TSS"/>
    <n v="2331"/>
    <s v="N/A"/>
    <n v="400"/>
    <s v="INDUSTRIAL"/>
    <n v="2"/>
    <n v="11787.65"/>
    <n v="10987.87"/>
    <x v="7"/>
  </r>
  <r>
    <x v="0"/>
    <s v="NARRAGANSETT ELECTRIC"/>
    <x v="0"/>
    <x v="4"/>
    <s v="MAY"/>
    <x v="2"/>
    <s v="COMMERCIAL"/>
    <n v="417"/>
    <s v="2367    - Gas 2367 C&amp;I Large High Load"/>
    <n v="2367"/>
    <s v="N/A"/>
    <n v="300"/>
    <s v="COMMERCIAL-NO BUILDING HEAT"/>
    <n v="27"/>
    <n v="111131.25"/>
    <n v="113241.65"/>
    <x v="7"/>
  </r>
  <r>
    <x v="0"/>
    <s v="NARRAGANSETT ELECTRIC"/>
    <x v="0"/>
    <x v="4"/>
    <s v="MAY"/>
    <x v="1"/>
    <s v="INDUSTRIAL"/>
    <n v="423"/>
    <s v="24EN    - Gas 24EN C&amp;I Extra Large High Load FT1"/>
    <s v="24EN"/>
    <s v="N/A"/>
    <n v="1671"/>
    <s v="GAS/T FIRM INDUSTRIAL"/>
    <n v="52"/>
    <n v="614101.01"/>
    <n v="3604203.81"/>
    <x v="7"/>
  </r>
  <r>
    <x v="0"/>
    <s v="NARRAGANSETT ELECTRIC"/>
    <x v="0"/>
    <x v="4"/>
    <s v="MAY"/>
    <x v="2"/>
    <s v="COMMERCIAL"/>
    <n v="422"/>
    <s v="2421    - Gas 2421 C&amp;I Extra Large High Load FT2"/>
    <n v="2421"/>
    <s v="N/A"/>
    <n v="1671"/>
    <s v="GAS/T FIRM INDUSTRIAL"/>
    <n v="3"/>
    <n v="10984.88"/>
    <n v="45842.18"/>
    <x v="7"/>
  </r>
  <r>
    <x v="0"/>
    <s v="NARRAGANSETT ELECTRIC"/>
    <x v="0"/>
    <x v="4"/>
    <s v="MAY"/>
    <x v="1"/>
    <s v="INDUSTRIAL"/>
    <n v="415"/>
    <s v="34EN    - Gas 34EN C&amp;I Extra Large Low Load FT1"/>
    <s v="34EN"/>
    <s v="N/A"/>
    <n v="1670"/>
    <s v="GAS/T FIRM COMMERCIAL"/>
    <n v="3"/>
    <n v="13810.29"/>
    <n v="65183.55"/>
    <x v="7"/>
  </r>
  <r>
    <x v="0"/>
    <s v="NARRAGANSETT ELECTRIC"/>
    <x v="0"/>
    <x v="4"/>
    <s v="MAY"/>
    <x v="2"/>
    <s v="COMMERCIAL"/>
    <n v="406"/>
    <s v="2221    - Gas 2221 C&amp;I Medium FT2"/>
    <n v="2221"/>
    <s v="N/A"/>
    <n v="1670"/>
    <s v="GAS/T FIRM COMMERCIAL"/>
    <n v="1433"/>
    <n v="709662.46"/>
    <n v="1390212.03"/>
    <x v="6"/>
  </r>
  <r>
    <x v="0"/>
    <s v="NARRAGANSETT ELECTRIC"/>
    <x v="0"/>
    <x v="4"/>
    <s v="MAY"/>
    <x v="1"/>
    <s v="INDUSTRIAL"/>
    <n v="405"/>
    <s v="2237    - Gas 2237 C&amp;I Medium"/>
    <n v="2237"/>
    <s v="N/A"/>
    <n v="400"/>
    <s v="INDUSTRIAL"/>
    <n v="14"/>
    <n v="30059.47"/>
    <n v="25718.91"/>
    <x v="6"/>
  </r>
  <r>
    <x v="0"/>
    <s v="NARRAGANSETT ELECTRIC"/>
    <x v="0"/>
    <x v="4"/>
    <s v="MAY"/>
    <x v="4"/>
    <s v="STEAM-HEAT"/>
    <n v="404"/>
    <s v="2107    - Gas 2107 C&amp;I Small"/>
    <n v="0"/>
    <s v="N/A"/>
    <n v="0"/>
    <s v="N/A"/>
    <n v="1"/>
    <n v="59.87"/>
    <n v="27.72"/>
    <x v="9"/>
  </r>
  <r>
    <x v="0"/>
    <s v="NARRAGANSETT ELECTRIC"/>
    <x v="0"/>
    <x v="4"/>
    <s v="MAY"/>
    <x v="0"/>
    <s v="RESIDENTIAL"/>
    <n v="403"/>
    <s v="1101    - Gas 1101 Res Low Inc Non Heat"/>
    <n v="1101"/>
    <s v="N/A"/>
    <n v="200"/>
    <s v="RESIDENCE SERVICE - NO HEAT"/>
    <n v="499"/>
    <n v="18645.22"/>
    <n v="14072.33"/>
    <x v="11"/>
  </r>
  <r>
    <x v="0"/>
    <s v="NARRAGANSETT ELECTRIC"/>
    <x v="0"/>
    <x v="4"/>
    <s v="MAY"/>
    <x v="1"/>
    <s v="INDUSTRIAL"/>
    <n v="406"/>
    <s v="2221    - Gas 2221 C&amp;I Medium FT2"/>
    <n v="2221"/>
    <s v="N/A"/>
    <n v="1670"/>
    <s v="GAS/T FIRM COMMERCIAL"/>
    <n v="19"/>
    <n v="16891.650000000001"/>
    <n v="36670.39"/>
    <x v="6"/>
  </r>
  <r>
    <x v="0"/>
    <s v="NARRAGANSETT ELECTRIC"/>
    <x v="0"/>
    <x v="4"/>
    <s v="MAY"/>
    <x v="2"/>
    <s v="COMMERCIAL"/>
    <n v="432"/>
    <s v="02EN    - Gas 02EN Marketer Charges FT2"/>
    <s v="02EN"/>
    <s v="N/A"/>
    <n v="1674"/>
    <s v="GAS/T MARKETER TRAN 2"/>
    <n v="5"/>
    <n v="434406.95"/>
    <n v="0"/>
    <x v="9"/>
  </r>
  <r>
    <x v="0"/>
    <s v="NARRAGANSETT ELECTRIC"/>
    <x v="0"/>
    <x v="4"/>
    <s v="MAY"/>
    <x v="1"/>
    <s v="INDUSTRIAL"/>
    <n v="404"/>
    <s v="2107    - Gas 2107 C&amp;I Small"/>
    <n v="2107"/>
    <s v="N/A"/>
    <n v="400"/>
    <s v="INDUSTRIAL"/>
    <n v="7"/>
    <n v="4183.18"/>
    <n v="3242.22"/>
    <x v="8"/>
  </r>
  <r>
    <x v="0"/>
    <s v="NARRAGANSETT ELECTRIC"/>
    <x v="0"/>
    <x v="4"/>
    <s v="MAY"/>
    <x v="1"/>
    <s v="INDUSTRIAL"/>
    <n v="419"/>
    <s v="23EN    - Gas 23EN C&amp;I Large High Load FT1"/>
    <s v="23EN"/>
    <s v="N/A"/>
    <n v="1671"/>
    <s v="GAS/T FIRM INDUSTRIAL"/>
    <n v="55"/>
    <n v="118185.38"/>
    <n v="325633.46999999997"/>
    <x v="7"/>
  </r>
  <r>
    <x v="0"/>
    <s v="NARRAGANSETT ELECTRIC"/>
    <x v="0"/>
    <x v="4"/>
    <s v="MAY"/>
    <x v="1"/>
    <s v="INDUSTRIAL"/>
    <n v="417"/>
    <s v="2367    - Gas 2367 C&amp;I Large High Load"/>
    <n v="2367"/>
    <s v="N/A"/>
    <n v="400"/>
    <s v="INDUSTRIAL"/>
    <n v="30"/>
    <n v="132987.54999999999"/>
    <n v="134802.79999999999"/>
    <x v="7"/>
  </r>
  <r>
    <x v="0"/>
    <s v="NARRAGANSETT ELECTRIC"/>
    <x v="0"/>
    <x v="4"/>
    <s v="MAY"/>
    <x v="2"/>
    <s v="COMMERCIAL"/>
    <n v="424"/>
    <s v="2431    - Gas 2431 C&amp;I Extra Large High Load TSS"/>
    <n v="2431"/>
    <s v="N/A"/>
    <n v="300"/>
    <s v="COMMERCIAL-NO BUILDING HEAT"/>
    <n v="1"/>
    <n v="17988.84"/>
    <n v="18881.39"/>
    <x v="7"/>
  </r>
  <r>
    <x v="0"/>
    <s v="NARRAGANSETT ELECTRIC"/>
    <x v="0"/>
    <x v="4"/>
    <s v="MAY"/>
    <x v="1"/>
    <s v="INDUSTRIAL"/>
    <n v="424"/>
    <s v="2431    - Gas 2431 C&amp;I Extra Large High Load TSS"/>
    <n v="2431"/>
    <s v="N/A"/>
    <n v="400"/>
    <s v="INDUSTRIAL"/>
    <n v="1"/>
    <n v="7351.81"/>
    <n v="1495.31"/>
    <x v="7"/>
  </r>
  <r>
    <x v="0"/>
    <s v="NARRAGANSETT ELECTRIC"/>
    <x v="0"/>
    <x v="4"/>
    <s v="MAY"/>
    <x v="2"/>
    <s v="COMMERCIAL"/>
    <n v="411"/>
    <s v="33EN    - Gas 33EN C&amp;I Large Low Load FT1"/>
    <s v="33EN"/>
    <s v="N/A"/>
    <n v="1670"/>
    <s v="GAS/T FIRM COMMERCIAL"/>
    <n v="110"/>
    <n v="275072.89"/>
    <n v="607412.6"/>
    <x v="7"/>
  </r>
  <r>
    <x v="0"/>
    <s v="NARRAGANSETT ELECTRIC"/>
    <x v="0"/>
    <x v="4"/>
    <s v="MAY"/>
    <x v="1"/>
    <s v="INDUSTRIAL"/>
    <n v="410"/>
    <s v="3321    - Gas 3321 C&amp;I Large Low Load FT2"/>
    <n v="3321"/>
    <s v="N/A"/>
    <n v="1670"/>
    <s v="GAS/T FIRM COMMERCIAL"/>
    <n v="17"/>
    <n v="36378.04"/>
    <n v="69980.710000000006"/>
    <x v="7"/>
  </r>
  <r>
    <x v="0"/>
    <s v="NARRAGANSETT ELECTRIC"/>
    <x v="0"/>
    <x v="4"/>
    <s v="MAY"/>
    <x v="2"/>
    <s v="COMMERCIAL"/>
    <n v="414"/>
    <s v="3421    - Gas 3421 C&amp;I Extra Large Low Load FT2"/>
    <n v="3421"/>
    <s v="N/A"/>
    <n v="1670"/>
    <s v="GAS/T FIRM COMMERCIAL"/>
    <n v="1"/>
    <n v="2828.09"/>
    <n v="7936.65"/>
    <x v="7"/>
  </r>
  <r>
    <x v="0"/>
    <s v="NARRAGANSETT ELECTRIC"/>
    <x v="0"/>
    <x v="4"/>
    <s v="MAY"/>
    <x v="2"/>
    <s v="COMMERCIAL"/>
    <n v="428"/>
    <s v="58ENXLH - Gas 58ENXLH Default C&amp;I Extra Large High Load"/>
    <s v="58XH"/>
    <s v="N/A"/>
    <n v="1675"/>
    <s v="GAS/T DEFAULT SERVICE"/>
    <n v="1"/>
    <n v="25098.34"/>
    <n v="26154.79"/>
    <x v="7"/>
  </r>
  <r>
    <x v="0"/>
    <s v="NARRAGANSETT ELECTRIC"/>
    <x v="0"/>
    <x v="4"/>
    <s v="MAY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0"/>
    <x v="4"/>
    <s v="MAY"/>
    <x v="0"/>
    <s v="RESIDENTIAL"/>
    <n v="401"/>
    <s v="1012    - Gas 1012 Res Non Heat"/>
    <n v="1012"/>
    <s v="N/A"/>
    <n v="200"/>
    <s v="RESIDENCE SERVICE - NO HEAT"/>
    <n v="17375"/>
    <n v="631109.21"/>
    <n v="294858.01"/>
    <x v="10"/>
  </r>
  <r>
    <x v="0"/>
    <s v="NARRAGANSETT ELECTRIC"/>
    <x v="0"/>
    <x v="4"/>
    <s v="MAY"/>
    <x v="2"/>
    <s v="COMMERCIAL"/>
    <n v="439"/>
    <s v="14EN    - Gas 14EN Non-Firm Sales Extra Large Low"/>
    <s v="14EN"/>
    <s v="N/A"/>
    <n v="300"/>
    <s v="COMMERCIAL-NO BUILDING HEAT"/>
    <n v="1"/>
    <n v="112767.26"/>
    <n v="251786.59"/>
    <x v="7"/>
  </r>
  <r>
    <x v="0"/>
    <s v="NARRAGANSETT ELECTRIC"/>
    <x v="0"/>
    <x v="4"/>
    <s v="MAY"/>
    <x v="2"/>
    <s v="COMMERCIAL"/>
    <n v="404"/>
    <s v="2107    - Gas 2107 C&amp;I Small"/>
    <n v="2107"/>
    <s v="N/A"/>
    <n v="300"/>
    <s v="COMMERCIAL-NO BUILDING HEAT"/>
    <n v="18245"/>
    <n v="2132848.0299999998"/>
    <n v="1334411.3899999999"/>
    <x v="8"/>
  </r>
  <r>
    <x v="0"/>
    <s v="NARRAGANSETT ELECTRIC"/>
    <x v="0"/>
    <x v="4"/>
    <s v="MAY"/>
    <x v="2"/>
    <s v="COMMERCIAL"/>
    <n v="418"/>
    <s v="2321    - Gas 2321 C&amp;I Large High Load FT2"/>
    <n v="2321"/>
    <s v="N/A"/>
    <n v="1671"/>
    <s v="GAS/T FIRM INDUSTRIAL"/>
    <n v="36"/>
    <n v="70620.100000000006"/>
    <n v="189162.45"/>
    <x v="7"/>
  </r>
  <r>
    <x v="0"/>
    <s v="NARRAGANSETT ELECTRIC"/>
    <x v="0"/>
    <x v="4"/>
    <s v="MAY"/>
    <x v="2"/>
    <s v="COMMERCIAL"/>
    <n v="423"/>
    <s v="24EN    - Gas 24EN C&amp;I Extra Large High Load FT1"/>
    <s v="24EN"/>
    <s v="N/A"/>
    <n v="1671"/>
    <s v="GAS/T FIRM INDUSTRIAL"/>
    <n v="12"/>
    <n v="146433.60000000001"/>
    <n v="1023740.69"/>
    <x v="7"/>
  </r>
  <r>
    <x v="0"/>
    <s v="NARRAGANSETT ELECTRIC"/>
    <x v="0"/>
    <x v="4"/>
    <s v="MAY"/>
    <x v="2"/>
    <s v="COMMERCIAL"/>
    <n v="405"/>
    <s v="2237    - Gas 2237 C&amp;I Medium"/>
    <n v="2237"/>
    <s v="N/A"/>
    <n v="300"/>
    <s v="COMMERCIAL-NO BUILDING HEAT"/>
    <n v="3357"/>
    <n v="2997017.89"/>
    <n v="2334402.04"/>
    <x v="6"/>
  </r>
  <r>
    <x v="0"/>
    <s v="NARRAGANSETT ELECTRIC"/>
    <x v="0"/>
    <x v="4"/>
    <s v="MAY"/>
    <x v="1"/>
    <s v="INDUSTRIAL"/>
    <n v="425"/>
    <s v="58ENLL  - Gas 58ENLL Default C&amp;I Large Low Load"/>
    <s v="58LL"/>
    <s v="N/A"/>
    <n v="1675"/>
    <s v="GAS/T DEFAULT SERVICE"/>
    <n v="1"/>
    <n v="6804.65"/>
    <n v="5722.68"/>
    <x v="7"/>
  </r>
  <r>
    <x v="0"/>
    <s v="NARRAGANSETT ELECTRIC"/>
    <x v="0"/>
    <x v="4"/>
    <s v="MAY"/>
    <x v="1"/>
    <s v="INDUSTRIAL"/>
    <n v="418"/>
    <s v="2321    - Gas 2321 C&amp;I Large High Load FT2"/>
    <n v="2321"/>
    <s v="N/A"/>
    <n v="1671"/>
    <s v="GAS/T FIRM INDUSTRIAL"/>
    <n v="55"/>
    <n v="105403.95"/>
    <n v="287673.69"/>
    <x v="7"/>
  </r>
  <r>
    <x v="0"/>
    <s v="NARRAGANSETT ELECTRIC"/>
    <x v="0"/>
    <x v="4"/>
    <s v="MAY"/>
    <x v="1"/>
    <s v="INDUSTRIAL"/>
    <n v="422"/>
    <s v="2421    - Gas 2421 C&amp;I Extra Large High Load FT2"/>
    <n v="2421"/>
    <s v="N/A"/>
    <n v="1671"/>
    <s v="GAS/T FIRM INDUSTRIAL"/>
    <n v="13"/>
    <n v="78597.52"/>
    <n v="424687.58"/>
    <x v="7"/>
  </r>
  <r>
    <x v="0"/>
    <s v="NARRAGANSETT ELECTRIC"/>
    <x v="0"/>
    <x v="4"/>
    <s v="MAY"/>
    <x v="1"/>
    <s v="INDUSTRIAL"/>
    <n v="421"/>
    <s v="2496    - Gas 2496 C&amp;I Extra Large High Load"/>
    <n v="2496"/>
    <s v="N/A"/>
    <n v="400"/>
    <s v="INDUSTRIAL"/>
    <n v="2"/>
    <n v="27713.88"/>
    <n v="32052.66"/>
    <x v="7"/>
  </r>
  <r>
    <x v="0"/>
    <s v="NARRAGANSETT ELECTRIC"/>
    <x v="0"/>
    <x v="4"/>
    <s v="MAY"/>
    <x v="2"/>
    <s v="COMMERCIAL"/>
    <n v="412"/>
    <s v="3331    - Gas 3331 C&amp;I Large Low Load TSS"/>
    <n v="3331"/>
    <s v="N/A"/>
    <n v="300"/>
    <s v="COMMERCIAL-NO BUILDING HEAT"/>
    <n v="3"/>
    <n v="12755.58"/>
    <n v="9430.93"/>
    <x v="7"/>
  </r>
  <r>
    <x v="0"/>
    <s v="NARRAGANSETT ELECTRIC"/>
    <x v="0"/>
    <x v="4"/>
    <s v="MAY"/>
    <x v="2"/>
    <s v="COMMERCIAL"/>
    <n v="413"/>
    <s v="3496    - Gas 3496 C&amp;I Extra Large Low Load"/>
    <n v="3496"/>
    <s v="N/A"/>
    <n v="300"/>
    <s v="COMMERCIAL-NO BUILDING HEAT"/>
    <n v="4"/>
    <n v="44610.239999999998"/>
    <n v="43691.21"/>
    <x v="7"/>
  </r>
  <r>
    <x v="0"/>
    <s v="NARRAGANSETT ELECTRIC"/>
    <x v="0"/>
    <x v="4"/>
    <s v="MAY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4"/>
    <s v="MAY"/>
    <x v="4"/>
    <s v="STEAM-HEAT"/>
    <n v="400"/>
    <s v="1247    - Gas 1247 Res Heat"/>
    <n v="1247"/>
    <s v="N/A"/>
    <n v="207"/>
    <s v="RESIDENCE SERVICE - WITH HEAT"/>
    <n v="205631"/>
    <n v="18899326.82"/>
    <n v="11831075.35"/>
    <x v="10"/>
  </r>
  <r>
    <x v="0"/>
    <s v="NARRAGANSETT ELECTRIC"/>
    <x v="0"/>
    <x v="4"/>
    <s v="MAY"/>
    <x v="2"/>
    <s v="COMMERCIAL"/>
    <n v="441"/>
    <s v="17EN    - Gas 17EN Non-Firm Sales Extra Large High"/>
    <s v="17EN"/>
    <s v="N/A"/>
    <n v="300"/>
    <s v="COMMERCIAL-NO BUILDING HEAT"/>
    <n v="1"/>
    <n v="6898.77"/>
    <n v="15159.54"/>
    <x v="7"/>
  </r>
  <r>
    <x v="0"/>
    <s v="NARRAGANSETT ELECTRIC"/>
    <x v="0"/>
    <x v="4"/>
    <s v="MAY"/>
    <x v="2"/>
    <s v="COMMERCIAL"/>
    <n v="419"/>
    <s v="23EN    - Gas 23EN C&amp;I Large High Load FT1"/>
    <s v="23EN"/>
    <s v="N/A"/>
    <n v="1671"/>
    <s v="GAS/T FIRM INDUSTRIAL"/>
    <n v="9"/>
    <n v="12648.65"/>
    <n v="34960.26"/>
    <x v="7"/>
  </r>
  <r>
    <x v="0"/>
    <s v="NARRAGANSETT ELECTRIC"/>
    <x v="0"/>
    <x v="4"/>
    <s v="MAY"/>
    <x v="2"/>
    <s v="COMMERCIAL"/>
    <n v="409"/>
    <s v="3367    - Gas 3367 C&amp;I Large Low Load"/>
    <n v="3367"/>
    <s v="N/A"/>
    <n v="300"/>
    <s v="COMMERCIAL-NO BUILDING HEAT"/>
    <n v="107"/>
    <n v="472822.74"/>
    <n v="371665.27"/>
    <x v="7"/>
  </r>
  <r>
    <x v="0"/>
    <s v="NARRAGANSETT ELECTRIC"/>
    <x v="0"/>
    <x v="4"/>
    <s v="MAY"/>
    <x v="1"/>
    <s v="INDUSTRIAL"/>
    <n v="414"/>
    <s v="3421    - Gas 3421 C&amp;I Extra Large Low Load FT2"/>
    <n v="3421"/>
    <s v="N/A"/>
    <n v="1670"/>
    <s v="GAS/T FIRM COMMERCIAL"/>
    <n v="1"/>
    <n v="3271.99"/>
    <n v="8979.06"/>
    <x v="7"/>
  </r>
  <r>
    <x v="0"/>
    <s v="NARRAGANSETT ELECTRIC"/>
    <x v="0"/>
    <x v="4"/>
    <s v="MAY"/>
    <x v="1"/>
    <s v="INDUSTRIAL"/>
    <n v="407"/>
    <s v="22EN    - Gas 22EN C&amp;I Medium FT1"/>
    <s v="22EN"/>
    <s v="N/A"/>
    <n v="1670"/>
    <s v="GAS/T FIRM COMMERCIAL"/>
    <n v="5"/>
    <n v="3248.35"/>
    <n v="6851.56"/>
    <x v="6"/>
  </r>
  <r>
    <x v="0"/>
    <s v="NARRAGANSETT ELECTRIC"/>
    <x v="0"/>
    <x v="4"/>
    <s v="MAY"/>
    <x v="2"/>
    <s v="COMMERCIAL"/>
    <n v="443"/>
    <s v="2121    - Gas 2121 C&amp;I Small FT2"/>
    <n v="2121"/>
    <s v="N/A"/>
    <n v="1670"/>
    <s v="GAS/T FIRM COMMERCIAL"/>
    <n v="732"/>
    <n v="74820.77"/>
    <n v="109268.23"/>
    <x v="8"/>
  </r>
  <r>
    <x v="0"/>
    <s v="NARRAGANSETT ELECTRIC"/>
    <x v="0"/>
    <x v="4"/>
    <s v="MAY"/>
    <x v="2"/>
    <s v="COMMERCIAL"/>
    <n v="421"/>
    <s v="2496    - Gas 2496 C&amp;I Extra Large High Load"/>
    <n v="2496"/>
    <s v="N/A"/>
    <n v="300"/>
    <s v="COMMERCIAL-NO BUILDING HEAT"/>
    <n v="1"/>
    <n v="8085.76"/>
    <n v="8512.7999999999993"/>
    <x v="7"/>
  </r>
  <r>
    <x v="0"/>
    <s v="NARRAGANSETT ELECTRIC"/>
    <x v="0"/>
    <x v="4"/>
    <s v="MAY"/>
    <x v="1"/>
    <s v="INDUSTRIAL"/>
    <n v="411"/>
    <s v="33EN    - Gas 33EN C&amp;I Large Low Load FT1"/>
    <s v="33EN"/>
    <s v="N/A"/>
    <n v="1670"/>
    <s v="GAS/T FIRM COMMERCIAL"/>
    <n v="6"/>
    <n v="15997.03"/>
    <n v="36065.449999999997"/>
    <x v="7"/>
  </r>
  <r>
    <x v="0"/>
    <s v="NARRAGANSETT ELECTRIC"/>
    <x v="0"/>
    <x v="4"/>
    <s v="MAY"/>
    <x v="2"/>
    <s v="COMMERCIAL"/>
    <n v="410"/>
    <s v="3321    - Gas 3321 C&amp;I Large Low Load FT2"/>
    <n v="3321"/>
    <s v="N/A"/>
    <n v="1670"/>
    <s v="GAS/T FIRM COMMERCIAL"/>
    <n v="198"/>
    <n v="439842.22"/>
    <n v="866992.5"/>
    <x v="7"/>
  </r>
  <r>
    <x v="0"/>
    <s v="NARRAGANSETT ELECTRIC"/>
    <x v="0"/>
    <x v="4"/>
    <s v="MAY"/>
    <x v="2"/>
    <s v="COMMERCIAL"/>
    <n v="415"/>
    <s v="34EN    - Gas 34EN C&amp;I Extra Large Low Load FT1"/>
    <s v="34EN"/>
    <s v="N/A"/>
    <n v="1670"/>
    <s v="GAS/T FIRM COMMERCIAL"/>
    <n v="26"/>
    <n v="199626.49"/>
    <n v="926571.28"/>
    <x v="7"/>
  </r>
  <r>
    <x v="0"/>
    <s v="NARRAGANSETT ELECTRIC"/>
    <x v="0"/>
    <x v="4"/>
    <s v="MAY"/>
    <x v="2"/>
    <s v="COMMERCIAL"/>
    <n v="425"/>
    <s v="58ENLL  - Gas 58ENLL Default C&amp;I Large Low Load"/>
    <s v="58LL"/>
    <s v="N/A"/>
    <n v="1675"/>
    <s v="GAS/T DEFAULT SERVICE"/>
    <n v="3"/>
    <n v="26588.16"/>
    <n v="23595.24"/>
    <x v="7"/>
  </r>
  <r>
    <x v="0"/>
    <s v="NARRAGANSETT ELECTRIC"/>
    <x v="0"/>
    <x v="4"/>
    <s v="MAY"/>
    <x v="2"/>
    <s v="COMMERCIAL"/>
    <n v="442"/>
    <s v="77EN    - Gas 77EN Non-Firm Trans Extra Large High"/>
    <s v="77EN"/>
    <s v="N/A"/>
    <n v="1672"/>
    <s v="GAS/T C&amp;I NON FIRM"/>
    <n v="8"/>
    <n v="115018.09"/>
    <n v="933799.03"/>
    <x v="7"/>
  </r>
  <r>
    <x v="0"/>
    <s v="NARRAGANSETT ELECTRIC"/>
    <x v="0"/>
    <x v="4"/>
    <s v="MAY"/>
    <x v="0"/>
    <s v="RESIDENTIAL"/>
    <n v="400"/>
    <s v="1247    - Gas 1247 Res Heat"/>
    <n v="1247"/>
    <s v="N/A"/>
    <n v="207"/>
    <s v="RESIDENCE SERVICE - WITH HEAT"/>
    <n v="7"/>
    <n v="608.83000000000004"/>
    <n v="376.9"/>
    <x v="10"/>
  </r>
  <r>
    <x v="0"/>
    <s v="NARRAGANSETT ELECTRIC"/>
    <x v="0"/>
    <x v="4"/>
    <s v="MAY"/>
    <x v="4"/>
    <s v="STEAM-HEAT"/>
    <n v="402"/>
    <s v="1301    - Gas 1301 Res Low Inc Heat"/>
    <n v="1301"/>
    <s v="N/A"/>
    <n v="207"/>
    <s v="RESIDENCE SERVICE - WITH HEAT"/>
    <n v="20065"/>
    <n v="1379451.24"/>
    <n v="1164816.54"/>
    <x v="11"/>
  </r>
  <r>
    <x v="0"/>
    <s v="NARRAGANSETT ELECTRIC"/>
    <x v="0"/>
    <x v="4"/>
    <s v="MAY"/>
    <x v="1"/>
    <s v="INDUSTRIAL"/>
    <n v="409"/>
    <s v="3367    - Gas 3367 C&amp;I Large Low Load"/>
    <n v="3367"/>
    <s v="N/A"/>
    <n v="400"/>
    <s v="INDUSTRIAL"/>
    <n v="8"/>
    <n v="21583.89"/>
    <n v="15303.32"/>
    <x v="7"/>
  </r>
  <r>
    <x v="0"/>
    <s v="NARRAGANSETT ELECTRIC"/>
    <x v="0"/>
    <x v="4"/>
    <s v="MAY"/>
    <x v="2"/>
    <s v="COMMERCIAL"/>
    <n v="408"/>
    <s v="2231    - Gas 2231 C&amp;I Medium TSS"/>
    <n v="2231"/>
    <s v="N/A"/>
    <n v="300"/>
    <s v="COMMERCIAL-NO BUILDING HEAT"/>
    <n v="76"/>
    <n v="80307.199999999997"/>
    <n v="64779.59"/>
    <x v="6"/>
  </r>
  <r>
    <x v="0"/>
    <s v="NARRAGANSETT ELECTRIC"/>
    <x v="0"/>
    <x v="4"/>
    <s v="MAY"/>
    <x v="1"/>
    <s v="INDUSTRIAL"/>
    <n v="408"/>
    <s v="2231    - Gas 2231 C&amp;I Medium TSS"/>
    <n v="2231"/>
    <s v="N/A"/>
    <n v="400"/>
    <s v="INDUSTRIAL"/>
    <n v="2"/>
    <n v="2795.89"/>
    <n v="2332.31"/>
    <x v="6"/>
  </r>
  <r>
    <x v="0"/>
    <s v="NARRAGANSETT ELECTRIC"/>
    <x v="0"/>
    <x v="4"/>
    <s v="MAY"/>
    <x v="2"/>
    <s v="COMMERCIAL"/>
    <n v="440"/>
    <s v="74EN    - Gas 74EN Non-Firm Trans Extra Large Low"/>
    <s v="74EN"/>
    <s v="N/A"/>
    <n v="1672"/>
    <s v="GAS/T C&amp;I NON FIRM"/>
    <n v="1"/>
    <n v="43478.89"/>
    <n v="320046.75"/>
    <x v="7"/>
  </r>
  <r>
    <x v="0"/>
    <s v="NARRAGANSETT ELECTRIC"/>
    <x v="0"/>
    <x v="4"/>
    <s v="MAY"/>
    <x v="2"/>
    <s v="COMMERCIAL"/>
    <n v="431"/>
    <s v="01EN    - Gas 01EN Marketer Charges FT1"/>
    <s v="01EN"/>
    <s v="N/A"/>
    <n v="1673"/>
    <s v="GAS/T MARKETER TRAN 1"/>
    <n v="4"/>
    <n v="-12796.07"/>
    <n v="0"/>
    <x v="9"/>
  </r>
  <r>
    <x v="0"/>
    <s v="NARRAGANSETT ELECTRIC"/>
    <x v="0"/>
    <x v="4"/>
    <s v="MAY"/>
    <x v="4"/>
    <s v="STEAM-HEAT"/>
    <n v="401"/>
    <s v="1012    - Gas 1012 Res Non Heat"/>
    <n v="1012"/>
    <s v="N/A"/>
    <n v="200"/>
    <s v="RESIDENCE SERVICE - NO HEAT"/>
    <n v="8"/>
    <n v="773.44"/>
    <n v="519.64"/>
    <x v="10"/>
  </r>
  <r>
    <x v="0"/>
    <s v="NARRAGANSETT ELECTRIC"/>
    <x v="0"/>
    <x v="5"/>
    <s v="JUNE"/>
    <x v="0"/>
    <s v="RESIDENTIAL"/>
    <n v="13"/>
    <s v="G02     - Elec G-02 Large C&amp;I-Std Ofr"/>
    <s v="G02"/>
    <s v="ELEC G-02"/>
    <n v="200"/>
    <s v="RESIDENCE SERVICE - NO HEAT"/>
    <n v="5"/>
    <n v="3332.45"/>
    <n v="12357"/>
    <x v="5"/>
  </r>
  <r>
    <x v="0"/>
    <s v="NARRAGANSETT ELECTRIC"/>
    <x v="0"/>
    <x v="5"/>
    <s v="JUNE"/>
    <x v="2"/>
    <s v="COMMERCIAL"/>
    <n v="53"/>
    <s v="G02     - Elec G-02 Large C&amp;I-Std Ofr Fixed"/>
    <s v="G02"/>
    <s v="ELEC G-02"/>
    <n v="300"/>
    <s v="COMMERCIAL-NO BUILDING HEAT"/>
    <n v="172"/>
    <n v="406900.84"/>
    <n v="2336518"/>
    <x v="5"/>
  </r>
  <r>
    <x v="0"/>
    <s v="NARRAGANSETT ELECTRIC"/>
    <x v="0"/>
    <x v="5"/>
    <s v="JUNE"/>
    <x v="1"/>
    <s v="INDUSTRIAL"/>
    <n v="13"/>
    <s v="G02     - Elec G-02 Large C&amp;I-Std Ofr"/>
    <s v="G02"/>
    <s v="ELEC G-02"/>
    <n v="460"/>
    <s v="INDUSTRIAL GENERAL - 60 HERTZ"/>
    <n v="309"/>
    <n v="657682.79"/>
    <n v="3335967"/>
    <x v="5"/>
  </r>
  <r>
    <x v="0"/>
    <s v="NARRAGANSETT ELECTRIC"/>
    <x v="0"/>
    <x v="5"/>
    <s v="JUNE"/>
    <x v="2"/>
    <s v="COMMERCIAL"/>
    <n v="954"/>
    <s v="G02     - Elec G-02 T&amp;D Large C&amp;I"/>
    <s v="G02"/>
    <s v="ELEC G-02"/>
    <n v="4532"/>
    <s v="DELIVERY ONLY - COMMERCIAL"/>
    <n v="3452"/>
    <n v="4584018.34"/>
    <n v="53707063"/>
    <x v="5"/>
  </r>
  <r>
    <x v="0"/>
    <s v="NARRAGANSETT ELECTRIC"/>
    <x v="0"/>
    <x v="5"/>
    <s v="JUNE"/>
    <x v="1"/>
    <s v="INDUSTRIAL"/>
    <n v="705"/>
    <s v="G3F-G   - Elec G-32 200 kW Dem PK/OP-Std Ofr"/>
    <s v="G32"/>
    <s v="ELEC G-32"/>
    <n v="460"/>
    <s v="INDUSTRIAL GENERAL - 60 HERTZ"/>
    <n v="36"/>
    <n v="404705.82"/>
    <n v="2296763"/>
    <x v="1"/>
  </r>
  <r>
    <x v="0"/>
    <s v="NARRAGANSETT ELECTRIC"/>
    <x v="0"/>
    <x v="5"/>
    <s v="JUNE"/>
    <x v="2"/>
    <s v="COMMERCIAL"/>
    <n v="924"/>
    <s v="X01     - Elec X01 T&amp;D Elec Propulsion"/>
    <s v="X01"/>
    <s v="ELEC X01"/>
    <n v="4532"/>
    <s v="DELIVERY ONLY - COMMERCIAL"/>
    <n v="1"/>
    <n v="176826.48"/>
    <n v="2148851"/>
    <x v="1"/>
  </r>
  <r>
    <x v="0"/>
    <s v="NARRAGANSETT ELECTRIC"/>
    <x v="0"/>
    <x v="5"/>
    <s v="JUNE"/>
    <x v="0"/>
    <s v="RESIDENTIAL"/>
    <n v="55"/>
    <s v="C06     - Elec C-06 Small C&amp;I-Std Ofr Variable"/>
    <s v="C06"/>
    <s v="ELEC C-06"/>
    <n v="200"/>
    <s v="RESIDENCE SERVICE - NO HEAT"/>
    <n v="1"/>
    <n v="44.85"/>
    <n v="103"/>
    <x v="2"/>
  </r>
  <r>
    <x v="0"/>
    <s v="NARRAGANSETT ELECTRIC"/>
    <x v="0"/>
    <x v="5"/>
    <s v="JUNE"/>
    <x v="2"/>
    <s v="COMMERCIAL"/>
    <n v="34"/>
    <s v="C08     - Elec C-06 Sm C&amp;I Unmetered-Std Ofr"/>
    <s v="C08"/>
    <s v="ELEC C-06 UNMETERED"/>
    <n v="300"/>
    <s v="COMMERCIAL-NO BUILDING HEAT"/>
    <n v="131"/>
    <n v="14175.93"/>
    <n v="65782"/>
    <x v="2"/>
  </r>
  <r>
    <x v="0"/>
    <s v="NARRAGANSETT ELECTRIC"/>
    <x v="0"/>
    <x v="5"/>
    <s v="JUNE"/>
    <x v="3"/>
    <s v="STRT-AND-HWY-LT"/>
    <n v="626"/>
    <s v="S6A     - Lighting S-06 Decorative-Variable"/>
    <s v="S6A"/>
    <s v="N/A"/>
    <n v="700"/>
    <s v="PUBLIC STREET &amp; HIWAY LIGHTING"/>
    <n v="2"/>
    <n v="778.24"/>
    <n v="299"/>
    <x v="3"/>
  </r>
  <r>
    <x v="0"/>
    <s v="NARRAGANSETT ELECTRIC"/>
    <x v="0"/>
    <x v="5"/>
    <s v="JUNE"/>
    <x v="2"/>
    <s v="COMMERCIAL"/>
    <n v="711"/>
    <s v="G3F-G   - Elec G-32 T&amp;D 200 kW Dem PK/OP"/>
    <s v="G32"/>
    <s v="ELEC G-32"/>
    <n v="4532"/>
    <s v="DELIVERY ONLY - COMMERCIAL"/>
    <n v="321"/>
    <n v="4438884.99"/>
    <n v="67900974"/>
    <x v="1"/>
  </r>
  <r>
    <x v="0"/>
    <s v="NARRAGANSETT ELECTRIC"/>
    <x v="0"/>
    <x v="5"/>
    <s v="JUNE"/>
    <x v="1"/>
    <s v="INDUSTRIAL"/>
    <n v="711"/>
    <s v="G3F-G   - Elec G-32 T&amp;D 200 kW Dem PK/OP"/>
    <s v="G32"/>
    <s v="ELEC G-32"/>
    <n v="4552"/>
    <s v="DELIVERY ONLY - INDUSTRIAL"/>
    <n v="73"/>
    <n v="900594.37"/>
    <n v="12558439"/>
    <x v="1"/>
  </r>
  <r>
    <x v="0"/>
    <s v="NARRAGANSETT ELECTRIC"/>
    <x v="0"/>
    <x v="5"/>
    <s v="JUNE"/>
    <x v="2"/>
    <s v="COMMERCIAL"/>
    <n v="705"/>
    <s v="G3F-G   - Elec G-32 200 kW Dem PK/OP-Std Ofr"/>
    <s v="G32"/>
    <s v="ELEC G-32"/>
    <n v="300"/>
    <s v="COMMERCIAL-NO BUILDING HEAT"/>
    <n v="95"/>
    <n v="1290282"/>
    <n v="6902628"/>
    <x v="1"/>
  </r>
  <r>
    <x v="0"/>
    <s v="NARRAGANSETT ELECTRIC"/>
    <x v="0"/>
    <x v="5"/>
    <s v="JUNE"/>
    <x v="4"/>
    <s v="STEAM-HEAT"/>
    <n v="6"/>
    <s v="A60     - Elec A-60 Resi Low Income-Std Ofr"/>
    <s v="A60"/>
    <s v="ELEC A-60"/>
    <n v="207"/>
    <s v="RESIDENCE SERVICE - WITH HEAT"/>
    <n v="1077"/>
    <n v="86311.07"/>
    <n v="571335"/>
    <x v="4"/>
  </r>
  <r>
    <x v="0"/>
    <s v="NARRAGANSETT ELECTRIC"/>
    <x v="0"/>
    <x v="5"/>
    <s v="JUNE"/>
    <x v="4"/>
    <s v="STEAM-HEAT"/>
    <n v="903"/>
    <s v="A16     - Elec A-16 T&amp;D Residential"/>
    <s v="A16"/>
    <s v="ELEC A-16"/>
    <n v="4513"/>
    <s v="DELIVERY ONLY - RESIDENT HEAT"/>
    <n v="1792"/>
    <n v="118586.33"/>
    <n v="1054060"/>
    <x v="0"/>
  </r>
  <r>
    <x v="0"/>
    <s v="NARRAGANSETT ELECTRIC"/>
    <x v="0"/>
    <x v="5"/>
    <s v="JUNE"/>
    <x v="2"/>
    <s v="COMMERCIAL"/>
    <n v="951"/>
    <s v="C08     - Elec C-06 T&amp;D Sm C&amp;I Unmetered"/>
    <s v="C08"/>
    <s v="ELEC C-06 UNMETERED"/>
    <n v="4532"/>
    <s v="DELIVERY ONLY - COMMERCIAL"/>
    <n v="113"/>
    <n v="8066.22"/>
    <n v="64124"/>
    <x v="2"/>
  </r>
  <r>
    <x v="0"/>
    <s v="NARRAGANSETT ELECTRIC"/>
    <x v="0"/>
    <x v="5"/>
    <s v="JUNE"/>
    <x v="1"/>
    <s v="INDUSTRIAL"/>
    <n v="1"/>
    <s v="A16     - Elec A-16 Residential-Std Ofr"/>
    <s v="A16"/>
    <s v="ELEC A-16"/>
    <n v="460"/>
    <s v="INDUSTRIAL GENERAL - 60 HERTZ"/>
    <n v="1"/>
    <n v="87.71"/>
    <n v="402"/>
    <x v="0"/>
  </r>
  <r>
    <x v="0"/>
    <s v="NARRAGANSETT ELECTRIC"/>
    <x v="0"/>
    <x v="5"/>
    <s v="JUNE"/>
    <x v="2"/>
    <s v="COMMERCIAL"/>
    <n v="629"/>
    <s v="S14     - Lighting S-14 Co Lighting-Std Ofr Variable"/>
    <s v="S14"/>
    <s v="LIGHTING S-14"/>
    <n v="300"/>
    <s v="COMMERCIAL-NO BUILDING HEAT"/>
    <n v="10"/>
    <n v="1285.04"/>
    <n v="4392"/>
    <x v="3"/>
  </r>
  <r>
    <x v="0"/>
    <s v="NARRAGANSETT ELECTRIC"/>
    <x v="0"/>
    <x v="5"/>
    <s v="JUNE"/>
    <x v="1"/>
    <s v="INDUSTRIAL"/>
    <n v="628"/>
    <s v="S10     - Lighting S-10 Private Lightg-Std Ofr Variable"/>
    <s v="S10"/>
    <s v="LIGHTING S-10"/>
    <n v="460"/>
    <s v="INDUSTRIAL GENERAL - 60 HERTZ"/>
    <n v="56"/>
    <n v="6866.72"/>
    <n v="24775"/>
    <x v="3"/>
  </r>
  <r>
    <x v="0"/>
    <s v="NARRAGANSETT ELECTRIC"/>
    <x v="0"/>
    <x v="5"/>
    <s v="JUNE"/>
    <x v="3"/>
    <s v="STRT-AND-HWY-LT"/>
    <n v="628"/>
    <s v="S10     - Lighting S-10 Private Lightg-Std Ofr Variable"/>
    <s v="S10"/>
    <s v="LIGHTING S-10"/>
    <n v="700"/>
    <s v="PUBLIC STREET &amp; HIWAY LIGHTING"/>
    <n v="234"/>
    <n v="13225.02"/>
    <n v="48174"/>
    <x v="3"/>
  </r>
  <r>
    <x v="0"/>
    <s v="NARRAGANSETT ELECTRIC"/>
    <x v="0"/>
    <x v="5"/>
    <s v="JUNE"/>
    <x v="0"/>
    <s v="RESIDENTIAL"/>
    <n v="954"/>
    <s v="G02     - Elec G-02 T&amp;D Large C&amp;I"/>
    <s v="G02"/>
    <s v="ELEC G-02"/>
    <n v="4512"/>
    <s v="DELIVERY ONLY - RESIDENTIAL"/>
    <n v="1"/>
    <n v="1042.68"/>
    <n v="13874"/>
    <x v="5"/>
  </r>
  <r>
    <x v="0"/>
    <s v="NARRAGANSETT ELECTRIC"/>
    <x v="0"/>
    <x v="5"/>
    <s v="JUNE"/>
    <x v="0"/>
    <s v="RESIDENTIAL"/>
    <n v="5"/>
    <s v="C06     - Elec C-06 Small C&amp;I-Std Ofr"/>
    <s v="C06"/>
    <s v="ELEC C-06"/>
    <n v="200"/>
    <s v="RESIDENCE SERVICE - NO HEAT"/>
    <n v="670"/>
    <n v="54628.74"/>
    <n v="239522"/>
    <x v="2"/>
  </r>
  <r>
    <x v="0"/>
    <s v="NARRAGANSETT ELECTRIC"/>
    <x v="0"/>
    <x v="5"/>
    <s v="JUNE"/>
    <x v="0"/>
    <s v="RESIDENTIAL"/>
    <n v="903"/>
    <s v="A16     - Elec A-16 T&amp;D Residential"/>
    <s v="A16"/>
    <s v="ELEC A-16"/>
    <n v="4512"/>
    <s v="DELIVERY ONLY - RESIDENTIAL"/>
    <n v="41885"/>
    <n v="2170488.5699999998"/>
    <n v="18661074"/>
    <x v="0"/>
  </r>
  <r>
    <x v="0"/>
    <s v="NARRAGANSETT ELECTRIC"/>
    <x v="0"/>
    <x v="5"/>
    <s v="JUNE"/>
    <x v="3"/>
    <s v="STRT-AND-HWY-LT"/>
    <n v="610"/>
    <s v="S14     - Lighting S-14 Co Owned St Lighting-Std Ofr"/>
    <s v="S14"/>
    <s v="LIGHTING S-14"/>
    <n v="700"/>
    <s v="PUBLIC STREET &amp; HIWAY LIGHTING"/>
    <n v="8"/>
    <n v="2735.79"/>
    <n v="3764"/>
    <x v="3"/>
  </r>
  <r>
    <x v="0"/>
    <s v="NARRAGANSETT ELECTRIC"/>
    <x v="0"/>
    <x v="5"/>
    <s v="JUNE"/>
    <x v="0"/>
    <s v="RESIDENTIAL"/>
    <n v="905"/>
    <s v="A60     - Elec A-60 T&amp;D Resi Low Income"/>
    <s v="A60"/>
    <s v="ELEC A-60"/>
    <n v="4512"/>
    <s v="DELIVERY ONLY - RESIDENTIAL"/>
    <n v="5710"/>
    <n v="92335.55"/>
    <n v="2038405"/>
    <x v="4"/>
  </r>
  <r>
    <x v="0"/>
    <s v="NARRAGANSETT ELECTRIC"/>
    <x v="0"/>
    <x v="5"/>
    <s v="JUNE"/>
    <x v="4"/>
    <s v="STEAM-HEAT"/>
    <n v="905"/>
    <s v="A60     - Elec A-60 T&amp;D Resi Low Income"/>
    <s v="A60"/>
    <s v="ELEC A-60"/>
    <n v="4513"/>
    <s v="DELIVERY ONLY - RESIDENT HEAT"/>
    <n v="151"/>
    <n v="3007.78"/>
    <n v="67389"/>
    <x v="4"/>
  </r>
  <r>
    <x v="0"/>
    <s v="NARRAGANSETT ELECTRIC"/>
    <x v="0"/>
    <x v="5"/>
    <s v="JUNE"/>
    <x v="0"/>
    <s v="RESIDENTIAL"/>
    <n v="616"/>
    <s v="S10     - Lighting S-10 T&amp;D Private Lighting(Clsd)"/>
    <s v="S10"/>
    <s v="LIGHTING S-10"/>
    <n v="4512"/>
    <s v="DELIVERY ONLY - RESIDENTIAL"/>
    <n v="45"/>
    <n v="3684.88"/>
    <n v="12686"/>
    <x v="3"/>
  </r>
  <r>
    <x v="0"/>
    <s v="NARRAGANSETT ELECTRIC"/>
    <x v="0"/>
    <x v="5"/>
    <s v="JUNE"/>
    <x v="3"/>
    <s v="STRT-AND-HWY-LT"/>
    <n v="616"/>
    <s v="S10     - Lighting S-10 T&amp;D Private Lighting(Clsd)"/>
    <s v="S10"/>
    <s v="LIGHTING S-10"/>
    <n v="4562"/>
    <s v="DELIVERY ONLY - STREET LIGHT"/>
    <n v="70"/>
    <n v="3904.07"/>
    <n v="20713"/>
    <x v="3"/>
  </r>
  <r>
    <x v="0"/>
    <s v="NARRAGANSETT ELECTRIC"/>
    <x v="0"/>
    <x v="5"/>
    <s v="JUNE"/>
    <x v="3"/>
    <s v="STRT-AND-HWY-LT"/>
    <n v="619"/>
    <s v="S5T     - Lighting S-05 T&amp;D Cust Owned"/>
    <s v="S5A"/>
    <s v="N/A"/>
    <n v="4562"/>
    <s v="DELIVERY ONLY - STREET LIGHT"/>
    <n v="92"/>
    <n v="73433.009999999995"/>
    <n v="819120"/>
    <x v="3"/>
  </r>
  <r>
    <x v="0"/>
    <s v="NARRAGANSETT ELECTRIC"/>
    <x v="0"/>
    <x v="5"/>
    <s v="JUNE"/>
    <x v="2"/>
    <s v="COMMERCIAL"/>
    <n v="13"/>
    <s v="G02     - Elec G-02 Large C&amp;I-Std Ofr"/>
    <s v="G02"/>
    <s v="ELEC G-02"/>
    <n v="300"/>
    <s v="COMMERCIAL-NO BUILDING HEAT"/>
    <n v="4049"/>
    <n v="6799672.8099999996"/>
    <n v="36166159"/>
    <x v="5"/>
  </r>
  <r>
    <x v="0"/>
    <s v="NARRAGANSETT ELECTRIC"/>
    <x v="0"/>
    <x v="5"/>
    <s v="JUNE"/>
    <x v="1"/>
    <s v="INDUSTRIAL"/>
    <n v="53"/>
    <s v="G02     - Elec G-02 Large C&amp;I-Std Ofr Fixed"/>
    <s v="G02"/>
    <s v="ELEC G-02"/>
    <n v="460"/>
    <s v="INDUSTRIAL GENERAL - 60 HERTZ"/>
    <n v="9"/>
    <n v="15922.12"/>
    <n v="76834"/>
    <x v="5"/>
  </r>
  <r>
    <x v="0"/>
    <s v="NARRAGANSETT ELECTRIC"/>
    <x v="0"/>
    <x v="5"/>
    <s v="JUNE"/>
    <x v="1"/>
    <s v="INDUSTRIAL"/>
    <n v="943"/>
    <s v="M1A     - Elec M-1 Opt A Station Pwr Delivery Svc"/>
    <s v="M1A"/>
    <s v="M-1 Opt A"/>
    <n v="4552"/>
    <s v="DELIVERY ONLY - INDUSTRIAL"/>
    <n v="2"/>
    <n v="17239.060000000001"/>
    <n v="0"/>
    <x v="3"/>
  </r>
  <r>
    <x v="0"/>
    <s v="NARRAGANSETT ELECTRIC"/>
    <x v="0"/>
    <x v="5"/>
    <s v="JUNE"/>
    <x v="4"/>
    <s v="STEAM-HEAT"/>
    <n v="1"/>
    <s v="A16     - Elec A-16 Residential-Std Ofr"/>
    <s v="A16"/>
    <s v="ELEC A-16"/>
    <n v="207"/>
    <s v="RESIDENCE SERVICE - WITH HEAT"/>
    <n v="14951"/>
    <n v="1683525"/>
    <n v="8030241"/>
    <x v="0"/>
  </r>
  <r>
    <x v="0"/>
    <s v="NARRAGANSETT ELECTRIC"/>
    <x v="0"/>
    <x v="5"/>
    <s v="JUNE"/>
    <x v="0"/>
    <s v="RESIDENTIAL"/>
    <n v="950"/>
    <s v="C06     - Elec C-06 T&amp;D Small C&amp;I"/>
    <s v="C06"/>
    <s v="ELEC C-06"/>
    <n v="4512"/>
    <s v="DELIVERY ONLY - RESIDENTIAL"/>
    <n v="83"/>
    <n v="7778.05"/>
    <n v="69903"/>
    <x v="2"/>
  </r>
  <r>
    <x v="0"/>
    <s v="NARRAGANSETT ELECTRIC"/>
    <x v="0"/>
    <x v="5"/>
    <s v="JUNE"/>
    <x v="2"/>
    <s v="COMMERCIAL"/>
    <n v="628"/>
    <s v="S10     - Lighting S-10 Private Lightg-Std Ofr Variable"/>
    <s v="S10"/>
    <s v="LIGHTING S-10"/>
    <n v="300"/>
    <s v="COMMERCIAL-NO BUILDING HEAT"/>
    <n v="1143"/>
    <n v="68854.78"/>
    <n v="236315"/>
    <x v="3"/>
  </r>
  <r>
    <x v="0"/>
    <s v="NARRAGANSETT ELECTRIC"/>
    <x v="0"/>
    <x v="5"/>
    <s v="JUNE"/>
    <x v="0"/>
    <s v="RESIDENTIAL"/>
    <n v="628"/>
    <s v="S10     - Lighting S-10 Private Lightg-Std Ofr Variable"/>
    <s v="S10"/>
    <s v="LIGHTING S-10"/>
    <n v="200"/>
    <s v="RESIDENCE SERVICE - NO HEAT"/>
    <n v="251"/>
    <n v="13167.22"/>
    <n v="25109"/>
    <x v="3"/>
  </r>
  <r>
    <x v="0"/>
    <s v="NARRAGANSETT ELECTRIC"/>
    <x v="0"/>
    <x v="5"/>
    <s v="JUNE"/>
    <x v="1"/>
    <s v="INDUSTRIAL"/>
    <n v="616"/>
    <s v="S10     - Lighting S-10 T&amp;D Private Lighting(Clsd)"/>
    <s v="S10"/>
    <s v="LIGHTING S-10"/>
    <n v="4552"/>
    <s v="DELIVERY ONLY - INDUSTRIAL"/>
    <n v="20"/>
    <n v="2122.2399999999998"/>
    <n v="10192"/>
    <x v="3"/>
  </r>
  <r>
    <x v="0"/>
    <s v="NARRAGANSETT ELECTRIC"/>
    <x v="0"/>
    <x v="5"/>
    <s v="JUNE"/>
    <x v="3"/>
    <s v="STRT-AND-HWY-LT"/>
    <n v="631"/>
    <s v="S5V     - Lighting S-05 Cust Owned-Variable"/>
    <s v="S5A"/>
    <s v="N/A"/>
    <n v="700"/>
    <s v="PUBLIC STREET &amp; HIWAY LIGHTING"/>
    <n v="9"/>
    <n v="289.16000000000003"/>
    <n v="1760"/>
    <x v="3"/>
  </r>
  <r>
    <x v="0"/>
    <s v="NARRAGANSETT ELECTRIC"/>
    <x v="0"/>
    <x v="5"/>
    <s v="JUNE"/>
    <x v="1"/>
    <s v="INDUSTRIAL"/>
    <n v="954"/>
    <s v="G02     - Elec G-02 T&amp;D Large C&amp;I"/>
    <s v="G02"/>
    <s v="ELEC G-02"/>
    <n v="4552"/>
    <s v="DELIVERY ONLY - INDUSTRIAL"/>
    <n v="176"/>
    <n v="317532.92"/>
    <n v="3592828"/>
    <x v="5"/>
  </r>
  <r>
    <x v="0"/>
    <s v="NARRAGANSETT ELECTRIC"/>
    <x v="0"/>
    <x v="5"/>
    <s v="JUNE"/>
    <x v="2"/>
    <s v="COMMERCIAL"/>
    <n v="710"/>
    <s v="G32     - Elec G-32 T&amp;D 200 kW Dem PK/SH/OP"/>
    <s v="G32"/>
    <s v="ELEC G-32"/>
    <n v="4532"/>
    <s v="DELIVERY ONLY - COMMERCIAL"/>
    <n v="288"/>
    <n v="3722334.5"/>
    <n v="55401934"/>
    <x v="1"/>
  </r>
  <r>
    <x v="0"/>
    <s v="NARRAGANSETT ELECTRIC"/>
    <x v="0"/>
    <x v="5"/>
    <s v="JUNE"/>
    <x v="2"/>
    <s v="COMMERCIAL"/>
    <n v="6"/>
    <s v="A60     - Elec A-60 Resi Low Income-Std Ofr"/>
    <s v="A60"/>
    <s v="ELEC A-60"/>
    <n v="300"/>
    <s v="COMMERCIAL-NO BUILDING HEAT"/>
    <n v="3"/>
    <n v="142.38"/>
    <n v="914"/>
    <x v="4"/>
  </r>
  <r>
    <x v="0"/>
    <s v="NARRAGANSETT ELECTRIC"/>
    <x v="0"/>
    <x v="5"/>
    <s v="JUNE"/>
    <x v="2"/>
    <s v="COMMERCIAL"/>
    <n v="122"/>
    <s v="B32     - Elec B-32 T&amp;D C&amp;I 200 kW Back Up Svc"/>
    <s v="B32"/>
    <s v="ELEC B-32"/>
    <n v="300"/>
    <s v="COMMERCIAL-NO BUILDING HEAT"/>
    <n v="1"/>
    <n v="98234.93"/>
    <n v="1346384"/>
    <x v="1"/>
  </r>
  <r>
    <x v="0"/>
    <s v="NARRAGANSETT ELECTRIC"/>
    <x v="0"/>
    <x v="5"/>
    <s v="JUNE"/>
    <x v="2"/>
    <s v="COMMERCIAL"/>
    <n v="1"/>
    <s v="A16     - Elec A-16 Residential-Std Ofr"/>
    <s v="A16"/>
    <s v="ELEC A-16"/>
    <n v="300"/>
    <s v="COMMERCIAL-NO BUILDING HEAT"/>
    <n v="747"/>
    <n v="166953.25"/>
    <n v="814154"/>
    <x v="0"/>
  </r>
  <r>
    <x v="0"/>
    <s v="NARRAGANSETT ELECTRIC"/>
    <x v="0"/>
    <x v="5"/>
    <s v="JUNE"/>
    <x v="2"/>
    <s v="COMMERCIAL"/>
    <n v="950"/>
    <s v="C06     - Elec C-06 T&amp;D Small C&amp;I"/>
    <s v="C06"/>
    <s v="ELEC C-06"/>
    <n v="4532"/>
    <s v="DELIVERY ONLY - COMMERCIAL"/>
    <n v="10138"/>
    <n v="1271165.03"/>
    <n v="11699436"/>
    <x v="2"/>
  </r>
  <r>
    <x v="0"/>
    <s v="NARRAGANSETT ELECTRIC"/>
    <x v="0"/>
    <x v="5"/>
    <s v="JUNE"/>
    <x v="1"/>
    <s v="INDUSTRIAL"/>
    <n v="950"/>
    <s v="C06     - Elec C-06 T&amp;D Small C&amp;I"/>
    <s v="C06"/>
    <s v="ELEC C-06"/>
    <n v="4552"/>
    <s v="DELIVERY ONLY - INDUSTRIAL"/>
    <n v="134"/>
    <n v="30378.959999999999"/>
    <n v="300571"/>
    <x v="2"/>
  </r>
  <r>
    <x v="0"/>
    <s v="NARRAGANSETT ELECTRIC"/>
    <x v="0"/>
    <x v="5"/>
    <s v="JUNE"/>
    <x v="4"/>
    <s v="STEAM-HEAT"/>
    <n v="628"/>
    <s v="S10     - Lighting S-10 Private Lightg-Std Ofr Variable"/>
    <s v="S10"/>
    <s v="LIGHTING S-10"/>
    <n v="207"/>
    <s v="RESIDENCE SERVICE - WITH HEAT"/>
    <n v="7"/>
    <n v="141.81"/>
    <n v="447"/>
    <x v="3"/>
  </r>
  <r>
    <x v="0"/>
    <s v="NARRAGANSETT ELECTRIC"/>
    <x v="0"/>
    <x v="5"/>
    <s v="JUNE"/>
    <x v="2"/>
    <s v="COMMERCIAL"/>
    <n v="605"/>
    <s v="S10     - Lighting S-10 Private Lightg-Std Ofr(Clsd)"/>
    <s v="S10"/>
    <s v="LIGHTING S-10"/>
    <n v="300"/>
    <s v="COMMERCIAL-NO BUILDING HEAT"/>
    <n v="15"/>
    <n v="699.53"/>
    <n v="2415"/>
    <x v="3"/>
  </r>
  <r>
    <x v="0"/>
    <s v="NARRAGANSETT ELECTRIC"/>
    <x v="0"/>
    <x v="5"/>
    <s v="JUNE"/>
    <x v="2"/>
    <s v="COMMERCIAL"/>
    <n v="616"/>
    <s v="S10     - Lighting S-10 T&amp;D Private Lighting(Clsd)"/>
    <s v="S10"/>
    <s v="LIGHTING S-10"/>
    <n v="4532"/>
    <s v="DELIVERY ONLY - COMMERCIAL"/>
    <n v="302"/>
    <n v="14843.7"/>
    <n v="75072"/>
    <x v="3"/>
  </r>
  <r>
    <x v="0"/>
    <s v="NARRAGANSETT ELECTRIC"/>
    <x v="0"/>
    <x v="5"/>
    <s v="JUNE"/>
    <x v="1"/>
    <s v="INDUSTRIAL"/>
    <n v="944"/>
    <s v="M1B     - Elec M-1 Opt B Station Pwr Delivery Svc"/>
    <s v="M1B"/>
    <s v="M-1 Opt B"/>
    <n v="4552"/>
    <s v="DELIVERY ONLY - INDUSTRIAL"/>
    <n v="1"/>
    <n v="7963.74"/>
    <n v="367616"/>
    <x v="3"/>
  </r>
  <r>
    <x v="0"/>
    <s v="NARRAGANSETT ELECTRIC"/>
    <x v="0"/>
    <x v="5"/>
    <s v="JUNE"/>
    <x v="2"/>
    <s v="COMMERCIAL"/>
    <n v="700"/>
    <s v="G32     - Elec G-32 200 kW Dem PK/SH/OP-Std Ofr"/>
    <s v="G32"/>
    <s v="ELEC G-32"/>
    <n v="300"/>
    <s v="COMMERCIAL-NO BUILDING HEAT"/>
    <n v="81"/>
    <n v="1317200.74"/>
    <n v="7587471"/>
    <x v="1"/>
  </r>
  <r>
    <x v="0"/>
    <s v="NARRAGANSETT ELECTRIC"/>
    <x v="0"/>
    <x v="5"/>
    <s v="JUNE"/>
    <x v="0"/>
    <s v="RESIDENTIAL"/>
    <n v="1"/>
    <s v="A16     - Elec A-16 Residential-Std Ofr"/>
    <s v="A16"/>
    <s v="ELEC A-16"/>
    <n v="200"/>
    <s v="RESIDENCE SERVICE - NO HEAT"/>
    <n v="349069"/>
    <n v="34738840.68"/>
    <n v="163052343"/>
    <x v="0"/>
  </r>
  <r>
    <x v="0"/>
    <s v="NARRAGANSETT ELECTRIC"/>
    <x v="0"/>
    <x v="5"/>
    <s v="JUNE"/>
    <x v="1"/>
    <s v="INDUSTRIAL"/>
    <n v="122"/>
    <s v="B32     - Elec B-32 T&amp;D C&amp;I 200 kW Back Up Svc"/>
    <s v="B32"/>
    <s v="ELEC B-32"/>
    <n v="460"/>
    <s v="INDUSTRIAL GENERAL - 60 HERTZ"/>
    <n v="1"/>
    <n v="26374.62"/>
    <n v="422417"/>
    <x v="1"/>
  </r>
  <r>
    <x v="0"/>
    <s v="NARRAGANSETT ELECTRIC"/>
    <x v="0"/>
    <x v="5"/>
    <s v="JUNE"/>
    <x v="3"/>
    <s v="STRT-AND-HWY-LT"/>
    <n v="951"/>
    <s v="C08     - Elec C-06 T&amp;D Sm C&amp;I Unmetered"/>
    <s v="C08"/>
    <s v="ELEC C-06 UNMETERED"/>
    <n v="4562"/>
    <s v="DELIVERY ONLY - STREET LIGHT"/>
    <n v="216"/>
    <n v="9057.5400000000009"/>
    <n v="67567"/>
    <x v="2"/>
  </r>
  <r>
    <x v="0"/>
    <s v="NARRAGANSETT ELECTRIC"/>
    <x v="0"/>
    <x v="5"/>
    <s v="JUNE"/>
    <x v="2"/>
    <s v="COMMERCIAL"/>
    <n v="55"/>
    <s v="C06     - Elec C-06 Small C&amp;I-Std Ofr Variable"/>
    <s v="C06"/>
    <s v="ELEC C-06"/>
    <n v="300"/>
    <s v="COMMERCIAL-NO BUILDING HEAT"/>
    <n v="45"/>
    <n v="-61809.65"/>
    <n v="124264"/>
    <x v="2"/>
  </r>
  <r>
    <x v="0"/>
    <s v="NARRAGANSETT ELECTRIC"/>
    <x v="0"/>
    <x v="5"/>
    <s v="JUNE"/>
    <x v="1"/>
    <s v="INDUSTRIAL"/>
    <n v="5"/>
    <s v="C06     - Elec C-06 Small C&amp;I-Std Ofr"/>
    <s v="C06"/>
    <s v="ELEC C-06"/>
    <n v="460"/>
    <s v="INDUSTRIAL GENERAL - 60 HERTZ"/>
    <n v="819"/>
    <n v="230879.65"/>
    <n v="1177831"/>
    <x v="2"/>
  </r>
  <r>
    <x v="0"/>
    <s v="NARRAGANSETT ELECTRIC"/>
    <x v="0"/>
    <x v="5"/>
    <s v="JUNE"/>
    <x v="3"/>
    <s v="STRT-AND-HWY-LT"/>
    <n v="34"/>
    <s v="C08     - Elec C-06 Sm C&amp;I Unmetered-Std Ofr"/>
    <s v="C08"/>
    <s v="ELEC C-06 UNMETERED"/>
    <n v="700"/>
    <s v="PUBLIC STREET &amp; HIWAY LIGHTING"/>
    <n v="152"/>
    <n v="19366.25"/>
    <n v="91729"/>
    <x v="2"/>
  </r>
  <r>
    <x v="0"/>
    <s v="NARRAGANSETT ELECTRIC"/>
    <x v="0"/>
    <x v="5"/>
    <s v="JUNE"/>
    <x v="3"/>
    <s v="STRT-AND-HWY-LT"/>
    <n v="617"/>
    <s v="S14     - Lighting S-14 T&amp;D Co Owned St Lighting"/>
    <s v="S14"/>
    <s v="LIGHTING S-14"/>
    <n v="4562"/>
    <s v="DELIVERY ONLY - STREET LIGHT"/>
    <n v="124"/>
    <n v="441366.28"/>
    <n v="1071291"/>
    <x v="3"/>
  </r>
  <r>
    <x v="0"/>
    <s v="NARRAGANSETT ELECTRIC"/>
    <x v="0"/>
    <x v="5"/>
    <s v="JUNE"/>
    <x v="3"/>
    <s v="STRT-AND-HWY-LT"/>
    <n v="605"/>
    <s v="S10     - Lighting S-10 Private Lightg-Std Ofr(Clsd)"/>
    <s v="S10"/>
    <s v="LIGHTING S-10"/>
    <n v="700"/>
    <s v="PUBLIC STREET &amp; HIWAY LIGHTING"/>
    <n v="16"/>
    <n v="937"/>
    <n v="3271"/>
    <x v="3"/>
  </r>
  <r>
    <x v="0"/>
    <s v="NARRAGANSETT ELECTRIC"/>
    <x v="0"/>
    <x v="5"/>
    <s v="JUNE"/>
    <x v="1"/>
    <s v="INDUSTRIAL"/>
    <n v="710"/>
    <s v="G32     - Elec G-32 T&amp;D 200 kW Dem PK/SH/OP"/>
    <s v="G32"/>
    <s v="ELEC G-32"/>
    <n v="4552"/>
    <s v="DELIVERY ONLY - INDUSTRIAL"/>
    <n v="95"/>
    <n v="1805199.55"/>
    <n v="27228493"/>
    <x v="1"/>
  </r>
  <r>
    <x v="0"/>
    <s v="NARRAGANSETT ELECTRIC"/>
    <x v="0"/>
    <x v="5"/>
    <s v="JUNE"/>
    <x v="1"/>
    <s v="INDUSTRIAL"/>
    <n v="700"/>
    <s v="G32     - Elec G-32 200 kW Dem PK/SH/OP-Std Ofr"/>
    <s v="G32"/>
    <s v="ELEC G-32"/>
    <n v="460"/>
    <s v="INDUSTRIAL GENERAL - 60 HERTZ"/>
    <n v="49"/>
    <n v="358120.05"/>
    <n v="1661574"/>
    <x v="1"/>
  </r>
  <r>
    <x v="0"/>
    <s v="NARRAGANSETT ELECTRIC"/>
    <x v="0"/>
    <x v="5"/>
    <s v="JUNE"/>
    <x v="2"/>
    <s v="COMMERCIAL"/>
    <n v="903"/>
    <s v="A16     - Elec A-16 T&amp;D Residential"/>
    <s v="A16"/>
    <s v="ELEC A-16"/>
    <n v="4532"/>
    <s v="DELIVERY ONLY - COMMERCIAL"/>
    <n v="93"/>
    <n v="18377.54"/>
    <n v="173382"/>
    <x v="0"/>
  </r>
  <r>
    <x v="0"/>
    <s v="NARRAGANSETT ELECTRIC"/>
    <x v="0"/>
    <x v="5"/>
    <s v="JUNE"/>
    <x v="0"/>
    <s v="RESIDENTIAL"/>
    <n v="6"/>
    <s v="A60     - Elec A-60 Resi Low Income-Std Ofr"/>
    <s v="A60"/>
    <s v="ELEC A-60"/>
    <n v="200"/>
    <s v="RESIDENCE SERVICE - NO HEAT"/>
    <n v="28565"/>
    <n v="1911486.93"/>
    <n v="12569592"/>
    <x v="4"/>
  </r>
  <r>
    <x v="0"/>
    <s v="NARRAGANSETT ELECTRIC"/>
    <x v="0"/>
    <x v="5"/>
    <s v="JUNE"/>
    <x v="2"/>
    <s v="COMMERCIAL"/>
    <n v="117"/>
    <s v="B32     - Elec B-32 C&amp;I 200 kW Back Up Svc-Std Ofr"/>
    <s v="B32"/>
    <s v="ELEC B-32"/>
    <n v="300"/>
    <s v="COMMERCIAL-NO BUILDING HEAT"/>
    <n v="3"/>
    <n v="14559.43"/>
    <n v="57694"/>
    <x v="1"/>
  </r>
  <r>
    <x v="0"/>
    <s v="NARRAGANSETT ELECTRIC"/>
    <x v="0"/>
    <x v="5"/>
    <s v="JUNE"/>
    <x v="2"/>
    <s v="COMMERCIAL"/>
    <n v="5"/>
    <s v="C06     - Elec C-06 Small C&amp;I-Std Ofr"/>
    <s v="C06"/>
    <s v="ELEC C-06"/>
    <n v="300"/>
    <s v="COMMERCIAL-NO BUILDING HEAT"/>
    <n v="39500"/>
    <n v="4807901.5599999996"/>
    <n v="38957444"/>
    <x v="2"/>
  </r>
  <r>
    <x v="0"/>
    <s v="NARRAGANSETT ELECTRIC"/>
    <x v="0"/>
    <x v="5"/>
    <s v="JUNE"/>
    <x v="0"/>
    <s v="RESIDENTIAL"/>
    <n v="34"/>
    <s v="C08     - Elec C-06 Sm C&amp;I Unmetered-Std Ofr"/>
    <s v="C08"/>
    <s v="ELEC C-06 UNMETERED"/>
    <n v="200"/>
    <s v="RESIDENCE SERVICE - NO HEAT"/>
    <n v="1"/>
    <n v="15.02"/>
    <n v="19"/>
    <x v="2"/>
  </r>
  <r>
    <x v="0"/>
    <s v="NARRAGANSETT ELECTRIC"/>
    <x v="0"/>
    <x v="5"/>
    <s v="JUNE"/>
    <x v="2"/>
    <s v="COMMERCIAL"/>
    <n v="54"/>
    <s v="C08     - Elec C-06 Sm C&amp;I Unmetered-Std Ofr Variable"/>
    <s v="C08"/>
    <s v="ELEC C-06 UNMETERED"/>
    <n v="300"/>
    <s v="COMMERCIAL-NO BUILDING HEAT"/>
    <n v="1"/>
    <n v="81.22"/>
    <n v="365"/>
    <x v="2"/>
  </r>
  <r>
    <x v="0"/>
    <s v="NARRAGANSETT ELECTRIC"/>
    <x v="0"/>
    <x v="5"/>
    <s v="JUNE"/>
    <x v="3"/>
    <s v="STRT-AND-HWY-LT"/>
    <n v="629"/>
    <s v="S14     - Lighting S-14 Co Lighting-Std Ofr Variable"/>
    <s v="S14"/>
    <s v="LIGHTING S-14"/>
    <n v="700"/>
    <s v="PUBLIC STREET &amp; HIWAY LIGHTING"/>
    <n v="153"/>
    <n v="62224.06"/>
    <n v="125744"/>
    <x v="3"/>
  </r>
  <r>
    <x v="0"/>
    <s v="NARRAGANSETT ELECTRIC"/>
    <x v="0"/>
    <x v="5"/>
    <s v="JUNE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0"/>
    <x v="5"/>
    <s v="JUNE"/>
    <x v="2"/>
    <s v="COMMERCIAL"/>
    <n v="407"/>
    <s v="22EN    - Gas 22EN C&amp;I Medium FT1"/>
    <s v="22EN"/>
    <s v="N/A"/>
    <n v="1670"/>
    <s v="GAS/T FIRM COMMERCIAL"/>
    <n v="324"/>
    <n v="171707.07"/>
    <n v="332895.76"/>
    <x v="6"/>
  </r>
  <r>
    <x v="0"/>
    <s v="NARRAGANSETT ELECTRIC"/>
    <x v="0"/>
    <x v="5"/>
    <s v="JUNE"/>
    <x v="2"/>
    <s v="COMMERCIAL"/>
    <n v="419"/>
    <s v="23EN    - Gas 23EN C&amp;I Large High Load FT1"/>
    <s v="23EN"/>
    <s v="N/A"/>
    <n v="1671"/>
    <s v="GAS/T FIRM INDUSTRIAL"/>
    <n v="9"/>
    <n v="12188.08"/>
    <n v="32805.43"/>
    <x v="7"/>
  </r>
  <r>
    <x v="0"/>
    <s v="NARRAGANSETT ELECTRIC"/>
    <x v="0"/>
    <x v="5"/>
    <s v="JUNE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5"/>
    <s v="JUNE"/>
    <x v="1"/>
    <s v="INDUSTRIAL"/>
    <n v="421"/>
    <s v="2496    - Gas 2496 C&amp;I Extra Large High Load"/>
    <n v="2496"/>
    <s v="N/A"/>
    <n v="400"/>
    <s v="INDUSTRIAL"/>
    <n v="2"/>
    <n v="19030.93"/>
    <n v="14257.83"/>
    <x v="7"/>
  </r>
  <r>
    <x v="0"/>
    <s v="NARRAGANSETT ELECTRIC"/>
    <x v="0"/>
    <x v="5"/>
    <s v="JUNE"/>
    <x v="4"/>
    <s v="STEAM-HEAT"/>
    <n v="400"/>
    <s v="1247    - Gas 1247 Res Heat"/>
    <n v="1247"/>
    <s v="N/A"/>
    <n v="207"/>
    <s v="RESIDENCE SERVICE - WITH HEAT"/>
    <n v="208585"/>
    <n v="11240903.539999999"/>
    <n v="6286683.3399999999"/>
    <x v="10"/>
  </r>
  <r>
    <x v="0"/>
    <s v="NARRAGANSETT ELECTRIC"/>
    <x v="0"/>
    <x v="5"/>
    <s v="JUNE"/>
    <x v="2"/>
    <s v="COMMERCIAL"/>
    <n v="439"/>
    <s v="14EN    - Gas 14EN Non-Firm Sales Extra Large Low"/>
    <s v="14EN"/>
    <s v="N/A"/>
    <n v="300"/>
    <s v="COMMERCIAL-NO BUILDING HEAT"/>
    <n v="1"/>
    <n v="52164.91"/>
    <n v="125517.88"/>
    <x v="7"/>
  </r>
  <r>
    <x v="0"/>
    <s v="NARRAGANSETT ELECTRIC"/>
    <x v="0"/>
    <x v="5"/>
    <s v="JUNE"/>
    <x v="2"/>
    <s v="COMMERCIAL"/>
    <n v="418"/>
    <s v="2321    - Gas 2321 C&amp;I Large High Load FT2"/>
    <n v="2321"/>
    <s v="N/A"/>
    <n v="1671"/>
    <s v="GAS/T FIRM INDUSTRIAL"/>
    <n v="35"/>
    <n v="58439.8"/>
    <n v="136147.73000000001"/>
    <x v="7"/>
  </r>
  <r>
    <x v="0"/>
    <s v="NARRAGANSETT ELECTRIC"/>
    <x v="0"/>
    <x v="5"/>
    <s v="JUNE"/>
    <x v="1"/>
    <s v="INDUSTRIAL"/>
    <n v="418"/>
    <s v="2321    - Gas 2321 C&amp;I Large High Load FT2"/>
    <n v="2321"/>
    <s v="N/A"/>
    <n v="1671"/>
    <s v="GAS/T FIRM INDUSTRIAL"/>
    <n v="54"/>
    <n v="92836"/>
    <n v="234552.84"/>
    <x v="7"/>
  </r>
  <r>
    <x v="0"/>
    <s v="NARRAGANSETT ELECTRIC"/>
    <x v="0"/>
    <x v="5"/>
    <s v="JUNE"/>
    <x v="2"/>
    <s v="COMMERCIAL"/>
    <n v="411"/>
    <s v="33EN    - Gas 33EN C&amp;I Large Low Load FT1"/>
    <s v="33EN"/>
    <s v="N/A"/>
    <n v="1670"/>
    <s v="GAS/T FIRM COMMERCIAL"/>
    <n v="110"/>
    <n v="197614.86"/>
    <n v="345673.59"/>
    <x v="7"/>
  </r>
  <r>
    <x v="0"/>
    <s v="NARRAGANSETT ELECTRIC"/>
    <x v="0"/>
    <x v="5"/>
    <s v="JUNE"/>
    <x v="1"/>
    <s v="INDUSTRIAL"/>
    <n v="411"/>
    <s v="33EN    - Gas 33EN C&amp;I Large Low Load FT1"/>
    <s v="33EN"/>
    <s v="N/A"/>
    <n v="1670"/>
    <s v="GAS/T FIRM COMMERCIAL"/>
    <n v="7"/>
    <n v="13390.25"/>
    <n v="24013.279999999999"/>
    <x v="7"/>
  </r>
  <r>
    <x v="0"/>
    <s v="NARRAGANSETT ELECTRIC"/>
    <x v="0"/>
    <x v="5"/>
    <s v="JUNE"/>
    <x v="1"/>
    <s v="INDUSTRIAL"/>
    <n v="409"/>
    <s v="3367    - Gas 3367 C&amp;I Large Low Load"/>
    <n v="3367"/>
    <s v="N/A"/>
    <n v="400"/>
    <s v="INDUSTRIAL"/>
    <n v="7"/>
    <n v="13170.12"/>
    <n v="7639.85"/>
    <x v="7"/>
  </r>
  <r>
    <x v="0"/>
    <s v="NARRAGANSETT ELECTRIC"/>
    <x v="0"/>
    <x v="5"/>
    <s v="JUNE"/>
    <x v="2"/>
    <s v="COMMERCIAL"/>
    <n v="432"/>
    <s v="02EN    - Gas 02EN Marketer Charges FT2"/>
    <s v="02EN"/>
    <s v="N/A"/>
    <n v="1674"/>
    <s v="GAS/T MARKETER TRAN 2"/>
    <n v="5"/>
    <n v="445764.39"/>
    <n v="0"/>
    <x v="9"/>
  </r>
  <r>
    <x v="0"/>
    <s v="NARRAGANSETT ELECTRIC"/>
    <x v="0"/>
    <x v="5"/>
    <s v="JUNE"/>
    <x v="2"/>
    <s v="COMMERCIAL"/>
    <n v="443"/>
    <s v="2121    - Gas 2121 C&amp;I Small FT2"/>
    <n v="2121"/>
    <s v="N/A"/>
    <n v="1670"/>
    <s v="GAS/T FIRM COMMERCIAL"/>
    <n v="744"/>
    <n v="46814.559999999998"/>
    <n v="57742.55"/>
    <x v="8"/>
  </r>
  <r>
    <x v="0"/>
    <s v="NARRAGANSETT ELECTRIC"/>
    <x v="0"/>
    <x v="5"/>
    <s v="JUNE"/>
    <x v="2"/>
    <s v="COMMERCIAL"/>
    <n v="444"/>
    <s v="2131    - Gas 2131 C&amp;I Small TSS"/>
    <n v="2131"/>
    <s v="N/A"/>
    <n v="300"/>
    <s v="COMMERCIAL-NO BUILDING HEAT"/>
    <n v="7"/>
    <n v="2368.88"/>
    <n v="1803.39"/>
    <x v="8"/>
  </r>
  <r>
    <x v="0"/>
    <s v="NARRAGANSETT ELECTRIC"/>
    <x v="0"/>
    <x v="5"/>
    <s v="JUNE"/>
    <x v="2"/>
    <s v="COMMERCIAL"/>
    <n v="405"/>
    <s v="2237    - Gas 2237 C&amp;I Medium"/>
    <n v="2237"/>
    <s v="N/A"/>
    <n v="300"/>
    <s v="COMMERCIAL-NO BUILDING HEAT"/>
    <n v="3402"/>
    <n v="2016009.52"/>
    <n v="1362973.5"/>
    <x v="6"/>
  </r>
  <r>
    <x v="0"/>
    <s v="NARRAGANSETT ELECTRIC"/>
    <x v="0"/>
    <x v="5"/>
    <s v="JUNE"/>
    <x v="2"/>
    <s v="COMMERCIAL"/>
    <n v="423"/>
    <s v="24EN    - Gas 24EN C&amp;I Extra Large High Load FT1"/>
    <s v="24EN"/>
    <s v="N/A"/>
    <n v="1671"/>
    <s v="GAS/T FIRM INDUSTRIAL"/>
    <n v="12"/>
    <n v="145381.29"/>
    <n v="1028475.76"/>
    <x v="7"/>
  </r>
  <r>
    <x v="0"/>
    <s v="NARRAGANSETT ELECTRIC"/>
    <x v="0"/>
    <x v="5"/>
    <s v="JUNE"/>
    <x v="2"/>
    <s v="COMMERCIAL"/>
    <n v="428"/>
    <s v="58ENXLH - Gas 58ENXLH Default C&amp;I Extra Large High Load"/>
    <s v="58XH"/>
    <s v="N/A"/>
    <n v="1675"/>
    <s v="GAS/T DEFAULT SERVICE"/>
    <n v="1"/>
    <n v="19191"/>
    <n v="18860.849999999999"/>
    <x v="7"/>
  </r>
  <r>
    <x v="0"/>
    <s v="NARRAGANSETT ELECTRIC"/>
    <x v="0"/>
    <x v="5"/>
    <s v="JUNE"/>
    <x v="2"/>
    <s v="COMMERCIAL"/>
    <n v="442"/>
    <s v="77EN    - Gas 77EN Non-Firm Trans Extra Large High"/>
    <s v="77EN"/>
    <s v="N/A"/>
    <n v="1672"/>
    <s v="GAS/T C&amp;I NON FIRM"/>
    <n v="8"/>
    <n v="127754.28"/>
    <n v="1040722.75"/>
    <x v="7"/>
  </r>
  <r>
    <x v="0"/>
    <s v="NARRAGANSETT ELECTRIC"/>
    <x v="0"/>
    <x v="5"/>
    <s v="JUNE"/>
    <x v="2"/>
    <s v="COMMERCIAL"/>
    <n v="412"/>
    <s v="3331    - Gas 3331 C&amp;I Large Low Load TSS"/>
    <n v="3331"/>
    <s v="N/A"/>
    <n v="300"/>
    <s v="COMMERCIAL-NO BUILDING HEAT"/>
    <n v="1"/>
    <n v="1517.76"/>
    <n v="839.21"/>
    <x v="7"/>
  </r>
  <r>
    <x v="0"/>
    <s v="NARRAGANSETT ELECTRIC"/>
    <x v="0"/>
    <x v="5"/>
    <s v="JUNE"/>
    <x v="2"/>
    <s v="COMMERCIAL"/>
    <n v="415"/>
    <s v="34EN    - Gas 34EN C&amp;I Extra Large Low Load FT1"/>
    <s v="34EN"/>
    <s v="N/A"/>
    <n v="1670"/>
    <s v="GAS/T FIRM COMMERCIAL"/>
    <n v="26"/>
    <n v="173475.84"/>
    <n v="633955.97"/>
    <x v="7"/>
  </r>
  <r>
    <x v="0"/>
    <s v="NARRAGANSETT ELECTRIC"/>
    <x v="0"/>
    <x v="5"/>
    <s v="JUNE"/>
    <x v="0"/>
    <s v="RESIDENTIAL"/>
    <n v="401"/>
    <s v="1012    - Gas 1012 Res Non Heat"/>
    <n v="1012"/>
    <s v="N/A"/>
    <n v="200"/>
    <s v="RESIDENCE SERVICE - NO HEAT"/>
    <n v="17799"/>
    <n v="550784.06999999995"/>
    <n v="224708.72"/>
    <x v="10"/>
  </r>
  <r>
    <x v="0"/>
    <s v="NARRAGANSETT ELECTRIC"/>
    <x v="0"/>
    <x v="5"/>
    <s v="JUNE"/>
    <x v="4"/>
    <s v="STEAM-HEAT"/>
    <n v="401"/>
    <s v="1012    - Gas 1012 Res Non Heat"/>
    <n v="1012"/>
    <s v="N/A"/>
    <n v="200"/>
    <s v="RESIDENCE SERVICE - NO HEAT"/>
    <n v="7"/>
    <n v="477.06"/>
    <n v="282.41000000000003"/>
    <x v="10"/>
  </r>
  <r>
    <x v="0"/>
    <s v="NARRAGANSETT ELECTRIC"/>
    <x v="0"/>
    <x v="5"/>
    <s v="JUNE"/>
    <x v="2"/>
    <s v="COMMERCIAL"/>
    <n v="431"/>
    <s v="01EN    - Gas 01EN Marketer Charges FT1"/>
    <s v="01EN"/>
    <s v="N/A"/>
    <n v="1673"/>
    <s v="GAS/T MARKETER TRAN 1"/>
    <n v="4"/>
    <n v="-26174.42"/>
    <n v="0"/>
    <x v="9"/>
  </r>
  <r>
    <x v="0"/>
    <s v="NARRAGANSETT ELECTRIC"/>
    <x v="0"/>
    <x v="5"/>
    <s v="JUNE"/>
    <x v="2"/>
    <s v="COMMERCIAL"/>
    <n v="406"/>
    <s v="2221    - Gas 2221 C&amp;I Medium FT2"/>
    <n v="2221"/>
    <s v="N/A"/>
    <n v="1670"/>
    <s v="GAS/T FIRM COMMERCIAL"/>
    <n v="1457"/>
    <n v="545158.34"/>
    <n v="808520.46"/>
    <x v="6"/>
  </r>
  <r>
    <x v="0"/>
    <s v="NARRAGANSETT ELECTRIC"/>
    <x v="0"/>
    <x v="5"/>
    <s v="JUNE"/>
    <x v="2"/>
    <s v="COMMERCIAL"/>
    <n v="425"/>
    <s v="58ENLL  - Gas 58ENLL Default C&amp;I Large Low Load"/>
    <s v="58LL"/>
    <s v="N/A"/>
    <n v="1675"/>
    <s v="GAS/T DEFAULT SERVICE"/>
    <n v="3"/>
    <n v="13693.15"/>
    <n v="10995.05"/>
    <x v="7"/>
  </r>
  <r>
    <x v="0"/>
    <s v="NARRAGANSETT ELECTRIC"/>
    <x v="0"/>
    <x v="5"/>
    <s v="JUNE"/>
    <x v="2"/>
    <s v="COMMERCIAL"/>
    <n v="422"/>
    <s v="2421    - Gas 2421 C&amp;I Extra Large High Load FT2"/>
    <n v="2421"/>
    <s v="N/A"/>
    <n v="1671"/>
    <s v="GAS/T FIRM INDUSTRIAL"/>
    <n v="3"/>
    <n v="9828.67"/>
    <n v="32081.42"/>
    <x v="7"/>
  </r>
  <r>
    <x v="0"/>
    <s v="NARRAGANSETT ELECTRIC"/>
    <x v="0"/>
    <x v="5"/>
    <s v="JUNE"/>
    <x v="2"/>
    <s v="COMMERCIAL"/>
    <n v="404"/>
    <s v="2107    - Gas 2107 C&amp;I Small"/>
    <n v="2107"/>
    <s v="N/A"/>
    <n v="300"/>
    <s v="COMMERCIAL-NO BUILDING HEAT"/>
    <n v="18272"/>
    <n v="1245384.47"/>
    <n v="653071.02"/>
    <x v="8"/>
  </r>
  <r>
    <x v="0"/>
    <s v="NARRAGANSETT ELECTRIC"/>
    <x v="0"/>
    <x v="5"/>
    <s v="JUNE"/>
    <x v="2"/>
    <s v="COMMERCIAL"/>
    <n v="441"/>
    <s v="17EN    - Gas 17EN Non-Firm Sales Extra Large High"/>
    <s v="17EN"/>
    <s v="N/A"/>
    <n v="300"/>
    <s v="COMMERCIAL-NO BUILDING HEAT"/>
    <n v="1"/>
    <n v="18465.740000000002"/>
    <n v="46943.14"/>
    <x v="7"/>
  </r>
  <r>
    <x v="0"/>
    <s v="NARRAGANSETT ELECTRIC"/>
    <x v="0"/>
    <x v="5"/>
    <s v="JUNE"/>
    <x v="4"/>
    <s v="STEAM-HEAT"/>
    <n v="404"/>
    <s v="2107    - Gas 2107 C&amp;I Small"/>
    <n v="0"/>
    <s v="N/A"/>
    <n v="0"/>
    <s v="N/A"/>
    <n v="1"/>
    <n v="36.86"/>
    <n v="9.24"/>
    <x v="9"/>
  </r>
  <r>
    <x v="0"/>
    <s v="NARRAGANSETT ELECTRIC"/>
    <x v="0"/>
    <x v="5"/>
    <s v="JUNE"/>
    <x v="1"/>
    <s v="INDUSTRIAL"/>
    <n v="405"/>
    <s v="2237    - Gas 2237 C&amp;I Medium"/>
    <n v="2237"/>
    <s v="N/A"/>
    <n v="400"/>
    <s v="INDUSTRIAL"/>
    <n v="16"/>
    <n v="29878.27"/>
    <n v="25094.63"/>
    <x v="6"/>
  </r>
  <r>
    <x v="0"/>
    <s v="NARRAGANSETT ELECTRIC"/>
    <x v="0"/>
    <x v="5"/>
    <s v="JUNE"/>
    <x v="2"/>
    <s v="COMMERCIAL"/>
    <n v="417"/>
    <s v="2367    - Gas 2367 C&amp;I Large High Load"/>
    <n v="2367"/>
    <s v="N/A"/>
    <n v="300"/>
    <s v="COMMERCIAL-NO BUILDING HEAT"/>
    <n v="26"/>
    <n v="86463.02"/>
    <n v="85753.39"/>
    <x v="7"/>
  </r>
  <r>
    <x v="0"/>
    <s v="NARRAGANSETT ELECTRIC"/>
    <x v="0"/>
    <x v="5"/>
    <s v="JUNE"/>
    <x v="1"/>
    <s v="INDUSTRIAL"/>
    <n v="423"/>
    <s v="24EN    - Gas 24EN C&amp;I Extra Large High Load FT1"/>
    <s v="24EN"/>
    <s v="N/A"/>
    <n v="1671"/>
    <s v="GAS/T FIRM INDUSTRIAL"/>
    <n v="52"/>
    <n v="597700.34"/>
    <n v="3358444.29"/>
    <x v="7"/>
  </r>
  <r>
    <x v="0"/>
    <s v="NARRAGANSETT ELECTRIC"/>
    <x v="0"/>
    <x v="5"/>
    <s v="JUNE"/>
    <x v="1"/>
    <s v="INDUSTRIAL"/>
    <n v="415"/>
    <s v="34EN    - Gas 34EN C&amp;I Extra Large Low Load FT1"/>
    <s v="34EN"/>
    <s v="N/A"/>
    <n v="1670"/>
    <s v="GAS/T FIRM COMMERCIAL"/>
    <n v="3"/>
    <n v="12485.84"/>
    <n v="50237.75"/>
    <x v="7"/>
  </r>
  <r>
    <x v="0"/>
    <s v="NARRAGANSETT ELECTRIC"/>
    <x v="0"/>
    <x v="5"/>
    <s v="JUNE"/>
    <x v="1"/>
    <s v="INDUSTRIAL"/>
    <n v="414"/>
    <s v="3421    - Gas 3421 C&amp;I Extra Large Low Load FT2"/>
    <n v="3421"/>
    <s v="N/A"/>
    <n v="1670"/>
    <s v="GAS/T FIRM COMMERCIAL"/>
    <n v="1"/>
    <n v="2536.66"/>
    <n v="780.52"/>
    <x v="7"/>
  </r>
  <r>
    <x v="0"/>
    <s v="NARRAGANSETT ELECTRIC"/>
    <x v="0"/>
    <x v="5"/>
    <s v="JUNE"/>
    <x v="0"/>
    <s v="RESIDENTIAL"/>
    <n v="400"/>
    <s v="1247    - Gas 1247 Res Heat"/>
    <n v="1247"/>
    <s v="N/A"/>
    <n v="207"/>
    <s v="RESIDENCE SERVICE - WITH HEAT"/>
    <n v="8"/>
    <n v="341.44"/>
    <n v="162.24"/>
    <x v="10"/>
  </r>
  <r>
    <x v="0"/>
    <s v="NARRAGANSETT ELECTRIC"/>
    <x v="0"/>
    <x v="5"/>
    <s v="JUNE"/>
    <x v="4"/>
    <s v="STEAM-HEAT"/>
    <n v="402"/>
    <s v="1301    - Gas 1301 Res Low Inc Heat"/>
    <n v="1301"/>
    <s v="N/A"/>
    <n v="207"/>
    <s v="RESIDENCE SERVICE - WITH HEAT"/>
    <n v="20942"/>
    <n v="862877.28"/>
    <n v="658780.03"/>
    <x v="11"/>
  </r>
  <r>
    <x v="0"/>
    <s v="NARRAGANSETT ELECTRIC"/>
    <x v="0"/>
    <x v="5"/>
    <s v="JUNE"/>
    <x v="0"/>
    <s v="RESIDENTIAL"/>
    <n v="403"/>
    <s v="1101    - Gas 1101 Res Low Inc Non Heat"/>
    <n v="1101"/>
    <s v="N/A"/>
    <n v="200"/>
    <s v="RESIDENCE SERVICE - NO HEAT"/>
    <n v="553"/>
    <n v="15256.64"/>
    <n v="9760.5400000000009"/>
    <x v="11"/>
  </r>
  <r>
    <x v="0"/>
    <s v="NARRAGANSETT ELECTRIC"/>
    <x v="0"/>
    <x v="5"/>
    <s v="JUNE"/>
    <x v="1"/>
    <s v="INDUSTRIAL"/>
    <n v="407"/>
    <s v="22EN    - Gas 22EN C&amp;I Medium FT1"/>
    <s v="22EN"/>
    <s v="N/A"/>
    <n v="1670"/>
    <s v="GAS/T FIRM COMMERCIAL"/>
    <n v="5"/>
    <n v="3559.81"/>
    <n v="7932.53"/>
    <x v="6"/>
  </r>
  <r>
    <x v="0"/>
    <s v="NARRAGANSETT ELECTRIC"/>
    <x v="0"/>
    <x v="5"/>
    <s v="JUNE"/>
    <x v="2"/>
    <s v="COMMERCIAL"/>
    <n v="440"/>
    <s v="74EN    - Gas 74EN Non-Firm Trans Extra Large Low"/>
    <s v="74EN"/>
    <s v="N/A"/>
    <n v="1672"/>
    <s v="GAS/T C&amp;I NON FIRM"/>
    <n v="1"/>
    <n v="32210.11"/>
    <n v="235888.54"/>
    <x v="7"/>
  </r>
  <r>
    <x v="0"/>
    <s v="NARRAGANSETT ELECTRIC"/>
    <x v="0"/>
    <x v="5"/>
    <s v="JUNE"/>
    <x v="2"/>
    <s v="COMMERCIAL"/>
    <n v="410"/>
    <s v="3321    - Gas 3321 C&amp;I Large Low Load FT2"/>
    <n v="3321"/>
    <s v="N/A"/>
    <n v="1670"/>
    <s v="GAS/T FIRM COMMERCIAL"/>
    <n v="202"/>
    <n v="282321.19"/>
    <n v="359824.66"/>
    <x v="7"/>
  </r>
  <r>
    <x v="0"/>
    <s v="NARRAGANSETT ELECTRIC"/>
    <x v="0"/>
    <x v="5"/>
    <s v="JUNE"/>
    <x v="1"/>
    <s v="INDUSTRIAL"/>
    <n v="410"/>
    <s v="3321    - Gas 3321 C&amp;I Large Low Load FT2"/>
    <n v="3321"/>
    <s v="N/A"/>
    <n v="1670"/>
    <s v="GAS/T FIRM COMMERCIAL"/>
    <n v="17"/>
    <n v="29730.17"/>
    <n v="45128.82"/>
    <x v="7"/>
  </r>
  <r>
    <x v="0"/>
    <s v="NARRAGANSETT ELECTRIC"/>
    <x v="0"/>
    <x v="5"/>
    <s v="JUNE"/>
    <x v="2"/>
    <s v="COMMERCIAL"/>
    <n v="414"/>
    <s v="3421    - Gas 3421 C&amp;I Extra Large Low Load FT2"/>
    <n v="3421"/>
    <s v="N/A"/>
    <n v="1670"/>
    <s v="GAS/T FIRM COMMERCIAL"/>
    <n v="1"/>
    <n v="2389.7199999999998"/>
    <n v="3049.16"/>
    <x v="7"/>
  </r>
  <r>
    <x v="0"/>
    <s v="NARRAGANSETT ELECTRIC"/>
    <x v="0"/>
    <x v="5"/>
    <s v="JUNE"/>
    <x v="1"/>
    <s v="INDUSTRIAL"/>
    <n v="404"/>
    <s v="2107    - Gas 2107 C&amp;I Small"/>
    <n v="2107"/>
    <s v="N/A"/>
    <n v="400"/>
    <s v="INDUSTRIAL"/>
    <n v="6"/>
    <n v="340.25"/>
    <n v="156.1"/>
    <x v="8"/>
  </r>
  <r>
    <x v="0"/>
    <s v="NARRAGANSETT ELECTRIC"/>
    <x v="0"/>
    <x v="5"/>
    <s v="JUNE"/>
    <x v="1"/>
    <s v="INDUSTRIAL"/>
    <n v="443"/>
    <s v="2121    - Gas 2121 C&amp;I Small FT2"/>
    <n v="2121"/>
    <s v="N/A"/>
    <n v="1670"/>
    <s v="GAS/T FIRM COMMERCIAL"/>
    <n v="2"/>
    <n v="75.349999999999994"/>
    <n v="50.32"/>
    <x v="8"/>
  </r>
  <r>
    <x v="0"/>
    <s v="NARRAGANSETT ELECTRIC"/>
    <x v="0"/>
    <x v="5"/>
    <s v="JUNE"/>
    <x v="1"/>
    <s v="INDUSTRIAL"/>
    <n v="406"/>
    <s v="2221    - Gas 2221 C&amp;I Medium FT2"/>
    <n v="2221"/>
    <s v="N/A"/>
    <n v="1670"/>
    <s v="GAS/T FIRM COMMERCIAL"/>
    <n v="19"/>
    <n v="14689.79"/>
    <n v="28994.86"/>
    <x v="6"/>
  </r>
  <r>
    <x v="0"/>
    <s v="NARRAGANSETT ELECTRIC"/>
    <x v="0"/>
    <x v="5"/>
    <s v="JUNE"/>
    <x v="2"/>
    <s v="COMMERCIAL"/>
    <n v="408"/>
    <s v="2231    - Gas 2231 C&amp;I Medium TSS"/>
    <n v="2231"/>
    <s v="N/A"/>
    <n v="300"/>
    <s v="COMMERCIAL-NO BUILDING HEAT"/>
    <n v="13"/>
    <n v="7312.96"/>
    <n v="5231.2700000000004"/>
    <x v="6"/>
  </r>
  <r>
    <x v="0"/>
    <s v="NARRAGANSETT ELECTRIC"/>
    <x v="0"/>
    <x v="5"/>
    <s v="JUNE"/>
    <x v="1"/>
    <s v="INDUSTRIAL"/>
    <n v="419"/>
    <s v="23EN    - Gas 23EN C&amp;I Large High Load FT1"/>
    <s v="23EN"/>
    <s v="N/A"/>
    <n v="1671"/>
    <s v="GAS/T FIRM INDUSTRIAL"/>
    <n v="55"/>
    <n v="112089.86"/>
    <n v="296565.68"/>
    <x v="7"/>
  </r>
  <r>
    <x v="0"/>
    <s v="NARRAGANSETT ELECTRIC"/>
    <x v="0"/>
    <x v="5"/>
    <s v="JUNE"/>
    <x v="1"/>
    <s v="INDUSTRIAL"/>
    <n v="417"/>
    <s v="2367    - Gas 2367 C&amp;I Large High Load"/>
    <n v="2367"/>
    <s v="N/A"/>
    <n v="400"/>
    <s v="INDUSTRIAL"/>
    <n v="31"/>
    <n v="121781.43"/>
    <n v="120016.66"/>
    <x v="7"/>
  </r>
  <r>
    <x v="0"/>
    <s v="NARRAGANSETT ELECTRIC"/>
    <x v="0"/>
    <x v="5"/>
    <s v="JUNE"/>
    <x v="1"/>
    <s v="INDUSTRIAL"/>
    <n v="422"/>
    <s v="2421    - Gas 2421 C&amp;I Extra Large High Load FT2"/>
    <n v="2421"/>
    <s v="N/A"/>
    <n v="1671"/>
    <s v="GAS/T FIRM INDUSTRIAL"/>
    <n v="12"/>
    <n v="64396.1"/>
    <n v="311345.84999999998"/>
    <x v="7"/>
  </r>
  <r>
    <x v="0"/>
    <s v="NARRAGANSETT ELECTRIC"/>
    <x v="0"/>
    <x v="5"/>
    <s v="JUNE"/>
    <x v="2"/>
    <s v="COMMERCIAL"/>
    <n v="421"/>
    <s v="2496    - Gas 2496 C&amp;I Extra Large High Load"/>
    <n v="2496"/>
    <s v="N/A"/>
    <n v="300"/>
    <s v="COMMERCIAL-NO BUILDING HEAT"/>
    <n v="2"/>
    <n v="46532.32"/>
    <n v="56978.97"/>
    <x v="7"/>
  </r>
  <r>
    <x v="0"/>
    <s v="NARRAGANSETT ELECTRIC"/>
    <x v="0"/>
    <x v="5"/>
    <s v="JUNE"/>
    <x v="1"/>
    <s v="INDUSTRIAL"/>
    <n v="412"/>
    <s v="3331    - Gas 3331 C&amp;I Large Low Load TSS"/>
    <n v="3331"/>
    <s v="N/A"/>
    <n v="400"/>
    <s v="INDUSTRIAL"/>
    <n v="1"/>
    <n v="580.94000000000005"/>
    <n v="178.74"/>
    <x v="7"/>
  </r>
  <r>
    <x v="0"/>
    <s v="NARRAGANSETT ELECTRIC"/>
    <x v="0"/>
    <x v="5"/>
    <s v="JUNE"/>
    <x v="2"/>
    <s v="COMMERCIAL"/>
    <n v="409"/>
    <s v="3367    - Gas 3367 C&amp;I Large Low Load"/>
    <n v="3367"/>
    <s v="N/A"/>
    <n v="300"/>
    <s v="COMMERCIAL-NO BUILDING HEAT"/>
    <n v="102"/>
    <n v="240931.24"/>
    <n v="149496.51"/>
    <x v="7"/>
  </r>
  <r>
    <x v="0"/>
    <s v="NARRAGANSETT ELECTRIC"/>
    <x v="0"/>
    <x v="5"/>
    <s v="JUNE"/>
    <x v="2"/>
    <s v="COMMERCIAL"/>
    <n v="413"/>
    <s v="3496    - Gas 3496 C&amp;I Extra Large Low Load"/>
    <n v="3496"/>
    <s v="N/A"/>
    <n v="300"/>
    <s v="COMMERCIAL-NO BUILDING HEAT"/>
    <n v="4"/>
    <n v="26962.05"/>
    <n v="22052.12"/>
    <x v="7"/>
  </r>
  <r>
    <x v="0"/>
    <s v="NARRAGANSETT ELECTRIC"/>
    <x v="0"/>
    <x v="6"/>
    <s v="JULY"/>
    <x v="1"/>
    <s v="INDUSTRIAL"/>
    <n v="53"/>
    <s v="G02     - Elec G-02 Large C&amp;I-Std Ofr Fixed"/>
    <s v="G02"/>
    <s v="ELEC G-02"/>
    <n v="460"/>
    <s v="INDUSTRIAL GENERAL - 60 HERTZ"/>
    <n v="9"/>
    <n v="17053.87"/>
    <n v="83799"/>
    <x v="5"/>
  </r>
  <r>
    <x v="0"/>
    <s v="NARRAGANSETT ELECTRIC"/>
    <x v="0"/>
    <x v="6"/>
    <s v="JULY"/>
    <x v="0"/>
    <s v="RESIDENTIAL"/>
    <n v="5"/>
    <s v="C06     - Elec C-06 Small C&amp;I-Std Ofr"/>
    <s v="C06"/>
    <s v="ELEC C-06"/>
    <n v="200"/>
    <s v="RESIDENCE SERVICE - NO HEAT"/>
    <n v="670"/>
    <n v="64705.91"/>
    <n v="294799"/>
    <x v="2"/>
  </r>
  <r>
    <x v="0"/>
    <s v="NARRAGANSETT ELECTRIC"/>
    <x v="0"/>
    <x v="6"/>
    <s v="JULY"/>
    <x v="2"/>
    <s v="COMMERCIAL"/>
    <n v="950"/>
    <s v="C06     - Elec C-06 T&amp;D Small C&amp;I"/>
    <s v="C06"/>
    <s v="ELEC C-06"/>
    <n v="4532"/>
    <s v="DELIVERY ONLY - COMMERCIAL"/>
    <n v="10070"/>
    <n v="1324583.5"/>
    <n v="12697289"/>
    <x v="2"/>
  </r>
  <r>
    <x v="0"/>
    <s v="NARRAGANSETT ELECTRIC"/>
    <x v="0"/>
    <x v="6"/>
    <s v="JULY"/>
    <x v="1"/>
    <s v="INDUSTRIAL"/>
    <n v="711"/>
    <s v="G3F-G   - Elec G-32 T&amp;D 200 kW Dem PK/OP"/>
    <s v="G32"/>
    <s v="ELEC G-32"/>
    <n v="4552"/>
    <s v="DELIVERY ONLY - INDUSTRIAL"/>
    <n v="76"/>
    <n v="1015889.31"/>
    <n v="15055899"/>
    <x v="1"/>
  </r>
  <r>
    <x v="0"/>
    <s v="NARRAGANSETT ELECTRIC"/>
    <x v="0"/>
    <x v="6"/>
    <s v="JULY"/>
    <x v="1"/>
    <s v="INDUSTRIAL"/>
    <n v="943"/>
    <s v="M1A     - Elec M-1 Opt A Station Pwr Delivery Svc"/>
    <s v="M1A"/>
    <s v="M-1 Opt A"/>
    <n v="4552"/>
    <s v="DELIVERY ONLY - INDUSTRIAL"/>
    <n v="2"/>
    <n v="333.92"/>
    <n v="0"/>
    <x v="3"/>
  </r>
  <r>
    <x v="0"/>
    <s v="NARRAGANSETT ELECTRIC"/>
    <x v="0"/>
    <x v="6"/>
    <s v="JULY"/>
    <x v="3"/>
    <s v="STRT-AND-HWY-LT"/>
    <n v="610"/>
    <s v="S14     - Lighting S-14 Co Owned St Lighting-Std Ofr"/>
    <s v="S14"/>
    <s v="LIGHTING S-14"/>
    <n v="700"/>
    <s v="PUBLIC STREET &amp; HIWAY LIGHTING"/>
    <n v="8"/>
    <n v="2732.36"/>
    <n v="3788"/>
    <x v="3"/>
  </r>
  <r>
    <x v="0"/>
    <s v="NARRAGANSETT ELECTRIC"/>
    <x v="0"/>
    <x v="6"/>
    <s v="JULY"/>
    <x v="0"/>
    <s v="RESIDENTIAL"/>
    <n v="628"/>
    <s v="S10     - Lighting S-10 Private Lightg-Std Ofr Variable"/>
    <s v="S10"/>
    <s v="LIGHTING S-10"/>
    <n v="200"/>
    <s v="RESIDENCE SERVICE - NO HEAT"/>
    <n v="247"/>
    <n v="13007.19"/>
    <n v="25082"/>
    <x v="3"/>
  </r>
  <r>
    <x v="0"/>
    <s v="NARRAGANSETT ELECTRIC"/>
    <x v="0"/>
    <x v="6"/>
    <s v="JULY"/>
    <x v="2"/>
    <s v="COMMERCIAL"/>
    <n v="605"/>
    <s v="S10     - Lighting S-10 Private Lightg-Std Ofr(Clsd)"/>
    <s v="S10"/>
    <s v="LIGHTING S-10"/>
    <n v="300"/>
    <s v="COMMERCIAL-NO BUILDING HEAT"/>
    <n v="15"/>
    <n v="715.57"/>
    <n v="2497"/>
    <x v="3"/>
  </r>
  <r>
    <x v="0"/>
    <s v="NARRAGANSETT ELECTRIC"/>
    <x v="0"/>
    <x v="6"/>
    <s v="JULY"/>
    <x v="0"/>
    <s v="RESIDENTIAL"/>
    <n v="13"/>
    <s v="G02     - Elec G-02 Large C&amp;I-Std Ofr"/>
    <s v="G02"/>
    <s v="ELEC G-02"/>
    <n v="200"/>
    <s v="RESIDENCE SERVICE - NO HEAT"/>
    <n v="5"/>
    <n v="3139.19"/>
    <n v="14680"/>
    <x v="5"/>
  </r>
  <r>
    <x v="0"/>
    <s v="NARRAGANSETT ELECTRIC"/>
    <x v="0"/>
    <x v="6"/>
    <s v="JULY"/>
    <x v="2"/>
    <s v="COMMERCIAL"/>
    <n v="54"/>
    <s v="C08     - Elec C-06 Sm C&amp;I Unmetered-Std Ofr Variable"/>
    <s v="C08"/>
    <s v="ELEC C-06 UNMETERED"/>
    <n v="300"/>
    <s v="COMMERCIAL-NO BUILDING HEAT"/>
    <n v="1"/>
    <n v="54.95"/>
    <n v="251"/>
    <x v="2"/>
  </r>
  <r>
    <x v="0"/>
    <s v="NARRAGANSETT ELECTRIC"/>
    <x v="0"/>
    <x v="6"/>
    <s v="JULY"/>
    <x v="2"/>
    <s v="COMMERCIAL"/>
    <n v="951"/>
    <s v="C08     - Elec C-06 T&amp;D Sm C&amp;I Unmetered"/>
    <s v="C08"/>
    <s v="ELEC C-06 UNMETERED"/>
    <n v="4532"/>
    <s v="DELIVERY ONLY - COMMERCIAL"/>
    <n v="113"/>
    <n v="8074.65"/>
    <n v="64414"/>
    <x v="2"/>
  </r>
  <r>
    <x v="0"/>
    <s v="NARRAGANSETT ELECTRIC"/>
    <x v="0"/>
    <x v="6"/>
    <s v="JULY"/>
    <x v="0"/>
    <s v="RESIDENTIAL"/>
    <n v="55"/>
    <s v="C06     - Elec C-06 Small C&amp;I-Std Ofr Variable"/>
    <s v="C06"/>
    <s v="ELEC C-06"/>
    <n v="200"/>
    <s v="RESIDENCE SERVICE - NO HEAT"/>
    <n v="1"/>
    <n v="22.61"/>
    <n v="57"/>
    <x v="2"/>
  </r>
  <r>
    <x v="0"/>
    <s v="NARRAGANSETT ELECTRIC"/>
    <x v="0"/>
    <x v="6"/>
    <s v="JULY"/>
    <x v="2"/>
    <s v="COMMERCIAL"/>
    <n v="5"/>
    <s v="C06     - Elec C-06 Small C&amp;I-Std Ofr"/>
    <s v="C06"/>
    <s v="ELEC C-06"/>
    <n v="300"/>
    <s v="COMMERCIAL-NO BUILDING HEAT"/>
    <n v="38899"/>
    <n v="5765330.6200000001"/>
    <n v="43332684"/>
    <x v="2"/>
  </r>
  <r>
    <x v="0"/>
    <s v="NARRAGANSETT ELECTRIC"/>
    <x v="0"/>
    <x v="6"/>
    <s v="JULY"/>
    <x v="2"/>
    <s v="COMMERCIAL"/>
    <n v="6"/>
    <s v="A60     - Elec A-60 Resi Low Income-Std Ofr"/>
    <s v="A60"/>
    <s v="ELEC A-60"/>
    <n v="300"/>
    <s v="COMMERCIAL-NO BUILDING HEAT"/>
    <n v="3"/>
    <n v="142.19"/>
    <n v="915"/>
    <x v="4"/>
  </r>
  <r>
    <x v="0"/>
    <s v="NARRAGANSETT ELECTRIC"/>
    <x v="0"/>
    <x v="6"/>
    <s v="JULY"/>
    <x v="2"/>
    <s v="COMMERCIAL"/>
    <n v="117"/>
    <s v="B32     - Elec B-32 C&amp;I 200 kW Back Up Svc-Std Ofr"/>
    <s v="B32"/>
    <s v="ELEC B-32"/>
    <n v="300"/>
    <s v="COMMERCIAL-NO BUILDING HEAT"/>
    <n v="3"/>
    <n v="17512.11"/>
    <n v="89834"/>
    <x v="1"/>
  </r>
  <r>
    <x v="0"/>
    <s v="NARRAGANSETT ELECTRIC"/>
    <x v="0"/>
    <x v="6"/>
    <s v="JULY"/>
    <x v="2"/>
    <s v="COMMERCIAL"/>
    <n v="122"/>
    <s v="B32     - Elec B-32 T&amp;D C&amp;I 200 kW Back Up Svc"/>
    <s v="B32"/>
    <s v="ELEC B-32"/>
    <n v="300"/>
    <s v="COMMERCIAL-NO BUILDING HEAT"/>
    <n v="1"/>
    <n v="63511.42"/>
    <n v="349669"/>
    <x v="1"/>
  </r>
  <r>
    <x v="0"/>
    <s v="NARRAGANSETT ELECTRIC"/>
    <x v="0"/>
    <x v="6"/>
    <s v="JULY"/>
    <x v="1"/>
    <s v="INDUSTRIAL"/>
    <n v="122"/>
    <s v="B32     - Elec B-32 T&amp;D C&amp;I 200 kW Back Up Svc"/>
    <s v="B32"/>
    <s v="ELEC B-32"/>
    <n v="460"/>
    <s v="INDUSTRIAL GENERAL - 60 HERTZ"/>
    <n v="1"/>
    <n v="30030.36"/>
    <n v="488609"/>
    <x v="1"/>
  </r>
  <r>
    <x v="0"/>
    <s v="NARRAGANSETT ELECTRIC"/>
    <x v="0"/>
    <x v="6"/>
    <s v="JULY"/>
    <x v="1"/>
    <s v="INDUSTRIAL"/>
    <n v="5"/>
    <s v="C06     - Elec C-06 Small C&amp;I-Std Ofr"/>
    <s v="C06"/>
    <s v="ELEC C-06"/>
    <n v="460"/>
    <s v="INDUSTRIAL GENERAL - 60 HERTZ"/>
    <n v="811"/>
    <n v="254853.13"/>
    <n v="1304631"/>
    <x v="2"/>
  </r>
  <r>
    <x v="0"/>
    <s v="NARRAGANSETT ELECTRIC"/>
    <x v="0"/>
    <x v="6"/>
    <s v="JULY"/>
    <x v="0"/>
    <s v="RESIDENTIAL"/>
    <n v="950"/>
    <s v="C06     - Elec C-06 T&amp;D Small C&amp;I"/>
    <s v="C06"/>
    <s v="ELEC C-06"/>
    <n v="4512"/>
    <s v="DELIVERY ONLY - RESIDENTIAL"/>
    <n v="80"/>
    <n v="8413.4500000000007"/>
    <n v="77646"/>
    <x v="2"/>
  </r>
  <r>
    <x v="0"/>
    <s v="NARRAGANSETT ELECTRIC"/>
    <x v="0"/>
    <x v="6"/>
    <s v="JULY"/>
    <x v="3"/>
    <s v="STRT-AND-HWY-LT"/>
    <n v="617"/>
    <s v="S14     - Lighting S-14 T&amp;D Co Owned St Lighting"/>
    <s v="S14"/>
    <s v="LIGHTING S-14"/>
    <n v="4562"/>
    <s v="DELIVERY ONLY - STREET LIGHT"/>
    <n v="122"/>
    <n v="452906.01"/>
    <n v="1126120"/>
    <x v="3"/>
  </r>
  <r>
    <x v="0"/>
    <s v="NARRAGANSETT ELECTRIC"/>
    <x v="0"/>
    <x v="6"/>
    <s v="JULY"/>
    <x v="3"/>
    <s v="STRT-AND-HWY-LT"/>
    <n v="605"/>
    <s v="S10     - Lighting S-10 Private Lightg-Std Ofr(Clsd)"/>
    <s v="S10"/>
    <s v="LIGHTING S-10"/>
    <n v="700"/>
    <s v="PUBLIC STREET &amp; HIWAY LIGHTING"/>
    <n v="16"/>
    <n v="938.63"/>
    <n v="3294"/>
    <x v="3"/>
  </r>
  <r>
    <x v="0"/>
    <s v="NARRAGANSETT ELECTRIC"/>
    <x v="0"/>
    <x v="6"/>
    <s v="JULY"/>
    <x v="3"/>
    <s v="STRT-AND-HWY-LT"/>
    <n v="628"/>
    <s v="S10     - Lighting S-10 Private Lightg-Std Ofr Variable"/>
    <s v="S10"/>
    <s v="LIGHTING S-10"/>
    <n v="700"/>
    <s v="PUBLIC STREET &amp; HIWAY LIGHTING"/>
    <n v="230"/>
    <n v="13462.48"/>
    <n v="50051"/>
    <x v="3"/>
  </r>
  <r>
    <x v="0"/>
    <s v="NARRAGANSETT ELECTRIC"/>
    <x v="0"/>
    <x v="6"/>
    <s v="JULY"/>
    <x v="1"/>
    <s v="INDUSTRIAL"/>
    <n v="954"/>
    <s v="G02     - Elec G-02 T&amp;D Large C&amp;I"/>
    <s v="G02"/>
    <s v="ELEC G-02"/>
    <n v="4552"/>
    <s v="DELIVERY ONLY - INDUSTRIAL"/>
    <n v="177"/>
    <n v="330778.25"/>
    <n v="3818089"/>
    <x v="5"/>
  </r>
  <r>
    <x v="0"/>
    <s v="NARRAGANSETT ELECTRIC"/>
    <x v="0"/>
    <x v="6"/>
    <s v="JULY"/>
    <x v="1"/>
    <s v="INDUSTRIAL"/>
    <n v="950"/>
    <s v="C06     - Elec C-06 T&amp;D Small C&amp;I"/>
    <s v="C06"/>
    <s v="ELEC C-06"/>
    <n v="4552"/>
    <s v="DELIVERY ONLY - INDUSTRIAL"/>
    <n v="136"/>
    <n v="44591.85"/>
    <n v="450628"/>
    <x v="2"/>
  </r>
  <r>
    <x v="0"/>
    <s v="NARRAGANSETT ELECTRIC"/>
    <x v="0"/>
    <x v="6"/>
    <s v="JULY"/>
    <x v="1"/>
    <s v="INDUSTRIAL"/>
    <n v="705"/>
    <s v="G3F-G   - Elec G-32 200 kW Dem PK/OP-Std Ofr"/>
    <s v="G32"/>
    <s v="ELEC G-32"/>
    <n v="460"/>
    <s v="INDUSTRIAL GENERAL - 60 HERTZ"/>
    <n v="33"/>
    <n v="347360.57"/>
    <n v="2152568"/>
    <x v="1"/>
  </r>
  <r>
    <x v="0"/>
    <s v="NARRAGANSETT ELECTRIC"/>
    <x v="0"/>
    <x v="6"/>
    <s v="JULY"/>
    <x v="3"/>
    <s v="STRT-AND-HWY-LT"/>
    <n v="631"/>
    <s v="S5V     - Lighting S-05 Cust Owned-Variable"/>
    <s v="S5A"/>
    <s v="N/A"/>
    <n v="700"/>
    <s v="PUBLIC STREET &amp; HIWAY LIGHTING"/>
    <n v="11"/>
    <n v="21889.01"/>
    <n v="104601"/>
    <x v="3"/>
  </r>
  <r>
    <x v="0"/>
    <s v="NARRAGANSETT ELECTRIC"/>
    <x v="0"/>
    <x v="6"/>
    <s v="JULY"/>
    <x v="3"/>
    <s v="STRT-AND-HWY-LT"/>
    <n v="627"/>
    <s v="S6A     - Lighting S-06 T&amp;D Decorative"/>
    <s v="S6A"/>
    <s v="N/A"/>
    <n v="700"/>
    <s v="PUBLIC STREET &amp; HIWAY LIGHTING"/>
    <n v="1"/>
    <n v="302.85000000000002"/>
    <n v="81"/>
    <x v="3"/>
  </r>
  <r>
    <x v="0"/>
    <s v="NARRAGANSETT ELECTRIC"/>
    <x v="0"/>
    <x v="6"/>
    <s v="JULY"/>
    <x v="2"/>
    <s v="COMMERCIAL"/>
    <n v="616"/>
    <s v="S10     - Lighting S-10 T&amp;D Private Lighting(Clsd)"/>
    <s v="S10"/>
    <s v="LIGHTING S-10"/>
    <n v="4532"/>
    <s v="DELIVERY ONLY - COMMERCIAL"/>
    <n v="305"/>
    <n v="14826.51"/>
    <n v="75899"/>
    <x v="3"/>
  </r>
  <r>
    <x v="0"/>
    <s v="NARRAGANSETT ELECTRIC"/>
    <x v="0"/>
    <x v="6"/>
    <s v="JULY"/>
    <x v="1"/>
    <s v="INDUSTRIAL"/>
    <n v="628"/>
    <s v="S10     - Lighting S-10 Private Lightg-Std Ofr Variable"/>
    <s v="S10"/>
    <s v="LIGHTING S-10"/>
    <n v="460"/>
    <s v="INDUSTRIAL GENERAL - 60 HERTZ"/>
    <n v="56"/>
    <n v="6699.89"/>
    <n v="24779"/>
    <x v="3"/>
  </r>
  <r>
    <x v="0"/>
    <s v="NARRAGANSETT ELECTRIC"/>
    <x v="0"/>
    <x v="6"/>
    <s v="JULY"/>
    <x v="2"/>
    <s v="COMMERCIAL"/>
    <n v="55"/>
    <s v="C06     - Elec C-06 Small C&amp;I-Std Ofr Variable"/>
    <s v="C06"/>
    <s v="ELEC C-06"/>
    <n v="300"/>
    <s v="COMMERCIAL-NO BUILDING HEAT"/>
    <n v="43"/>
    <n v="-77052.27"/>
    <n v="129431"/>
    <x v="2"/>
  </r>
  <r>
    <x v="0"/>
    <s v="NARRAGANSETT ELECTRIC"/>
    <x v="0"/>
    <x v="6"/>
    <s v="JULY"/>
    <x v="0"/>
    <s v="RESIDENTIAL"/>
    <n v="1"/>
    <s v="A16     - Elec A-16 Residential-Std Ofr"/>
    <s v="A16"/>
    <s v="ELEC A-16"/>
    <n v="200"/>
    <s v="RESIDENCE SERVICE - NO HEAT"/>
    <n v="341628"/>
    <n v="48014731.670000002"/>
    <n v="231903688"/>
    <x v="0"/>
  </r>
  <r>
    <x v="0"/>
    <s v="NARRAGANSETT ELECTRIC"/>
    <x v="0"/>
    <x v="6"/>
    <s v="JULY"/>
    <x v="2"/>
    <s v="COMMERCIAL"/>
    <n v="924"/>
    <s v="X01     - Elec X01 T&amp;D Elec Propulsion"/>
    <s v="X01"/>
    <s v="ELEC X01"/>
    <n v="4532"/>
    <s v="DELIVERY ONLY - COMMERCIAL"/>
    <n v="1"/>
    <n v="162151.35999999999"/>
    <n v="1880909"/>
    <x v="1"/>
  </r>
  <r>
    <x v="0"/>
    <s v="NARRAGANSETT ELECTRIC"/>
    <x v="0"/>
    <x v="6"/>
    <s v="JULY"/>
    <x v="4"/>
    <s v="STEAM-HEAT"/>
    <n v="903"/>
    <s v="A16     - Elec A-16 T&amp;D Residential"/>
    <s v="A16"/>
    <s v="ELEC A-16"/>
    <n v="4513"/>
    <s v="DELIVERY ONLY - RESIDENT HEAT"/>
    <n v="1733"/>
    <n v="134422.87"/>
    <n v="1230728"/>
    <x v="0"/>
  </r>
  <r>
    <x v="0"/>
    <s v="NARRAGANSETT ELECTRIC"/>
    <x v="0"/>
    <x v="6"/>
    <s v="JULY"/>
    <x v="2"/>
    <s v="COMMERCIAL"/>
    <n v="710"/>
    <s v="G32     - Elec G-32 T&amp;D 200 kW Dem PK/SH/OP"/>
    <s v="G32"/>
    <s v="ELEC G-32"/>
    <n v="4532"/>
    <s v="DELIVERY ONLY - COMMERCIAL"/>
    <n v="295"/>
    <n v="4224914.74"/>
    <n v="65271861"/>
    <x v="1"/>
  </r>
  <r>
    <x v="0"/>
    <s v="NARRAGANSETT ELECTRIC"/>
    <x v="0"/>
    <x v="6"/>
    <s v="JULY"/>
    <x v="3"/>
    <s v="STRT-AND-HWY-LT"/>
    <n v="619"/>
    <s v="S5T     - Lighting S-05 T&amp;D Cust Owned"/>
    <s v="S5A"/>
    <s v="N/A"/>
    <n v="4562"/>
    <s v="DELIVERY ONLY - STREET LIGHT"/>
    <n v="93"/>
    <n v="71134.31"/>
    <n v="807929"/>
    <x v="3"/>
  </r>
  <r>
    <x v="0"/>
    <s v="NARRAGANSETT ELECTRIC"/>
    <x v="0"/>
    <x v="6"/>
    <s v="JULY"/>
    <x v="2"/>
    <s v="COMMERCIAL"/>
    <n v="629"/>
    <s v="S14     - Lighting S-14 Co Lighting-Std Ofr Variable"/>
    <s v="S14"/>
    <s v="LIGHTING S-14"/>
    <n v="300"/>
    <s v="COMMERCIAL-NO BUILDING HEAT"/>
    <n v="10"/>
    <n v="1255.97"/>
    <n v="4397"/>
    <x v="3"/>
  </r>
  <r>
    <x v="0"/>
    <s v="NARRAGANSETT ELECTRIC"/>
    <x v="0"/>
    <x v="6"/>
    <s v="JULY"/>
    <x v="0"/>
    <s v="RESIDENTIAL"/>
    <n v="616"/>
    <s v="S10     - Lighting S-10 T&amp;D Private Lighting(Clsd)"/>
    <s v="S10"/>
    <s v="LIGHTING S-10"/>
    <n v="4512"/>
    <s v="DELIVERY ONLY - RESIDENTIAL"/>
    <n v="46"/>
    <n v="3674.87"/>
    <n v="12798"/>
    <x v="3"/>
  </r>
  <r>
    <x v="0"/>
    <s v="NARRAGANSETT ELECTRIC"/>
    <x v="0"/>
    <x v="6"/>
    <s v="JULY"/>
    <x v="2"/>
    <s v="COMMERCIAL"/>
    <n v="700"/>
    <s v="G32     - Elec G-32 200 kW Dem PK/SH/OP-Std Ofr"/>
    <s v="G32"/>
    <s v="ELEC G-32"/>
    <n v="300"/>
    <s v="COMMERCIAL-NO BUILDING HEAT"/>
    <n v="81"/>
    <n v="1388886.54"/>
    <n v="9434827"/>
    <x v="1"/>
  </r>
  <r>
    <x v="0"/>
    <s v="NARRAGANSETT ELECTRIC"/>
    <x v="0"/>
    <x v="6"/>
    <s v="JULY"/>
    <x v="0"/>
    <s v="RESIDENTIAL"/>
    <n v="954"/>
    <s v="G02     - Elec G-02 T&amp;D Large C&amp;I"/>
    <s v="G02"/>
    <s v="ELEC G-02"/>
    <n v="4512"/>
    <s v="DELIVERY ONLY - RESIDENTIAL"/>
    <n v="1"/>
    <n v="943.81"/>
    <n v="11261"/>
    <x v="5"/>
  </r>
  <r>
    <x v="0"/>
    <s v="NARRAGANSETT ELECTRIC"/>
    <x v="0"/>
    <x v="6"/>
    <s v="JULY"/>
    <x v="2"/>
    <s v="COMMERCIAL"/>
    <n v="954"/>
    <s v="G02     - Elec G-02 T&amp;D Large C&amp;I"/>
    <s v="G02"/>
    <s v="ELEC G-02"/>
    <n v="4532"/>
    <s v="DELIVERY ONLY - COMMERCIAL"/>
    <n v="3470"/>
    <n v="5009089.4800000004"/>
    <n v="62530242"/>
    <x v="5"/>
  </r>
  <r>
    <x v="0"/>
    <s v="NARRAGANSETT ELECTRIC"/>
    <x v="0"/>
    <x v="6"/>
    <s v="JULY"/>
    <x v="2"/>
    <s v="COMMERCIAL"/>
    <n v="53"/>
    <s v="G02     - Elec G-02 Large C&amp;I-Std Ofr Fixed"/>
    <s v="G02"/>
    <s v="ELEC G-02"/>
    <n v="300"/>
    <s v="COMMERCIAL-NO BUILDING HEAT"/>
    <n v="166"/>
    <n v="404860.7"/>
    <n v="2341638"/>
    <x v="5"/>
  </r>
  <r>
    <x v="0"/>
    <s v="NARRAGANSETT ELECTRIC"/>
    <x v="0"/>
    <x v="6"/>
    <s v="JULY"/>
    <x v="3"/>
    <s v="STRT-AND-HWY-LT"/>
    <n v="34"/>
    <s v="C08     - Elec C-06 Sm C&amp;I Unmetered-Std Ofr"/>
    <s v="C08"/>
    <s v="ELEC C-06 UNMETERED"/>
    <n v="700"/>
    <s v="PUBLIC STREET &amp; HIWAY LIGHTING"/>
    <n v="152"/>
    <n v="19340.419999999998"/>
    <n v="91738"/>
    <x v="2"/>
  </r>
  <r>
    <x v="0"/>
    <s v="NARRAGANSETT ELECTRIC"/>
    <x v="0"/>
    <x v="6"/>
    <s v="JULY"/>
    <x v="0"/>
    <s v="RESIDENTIAL"/>
    <n v="905"/>
    <s v="A60     - Elec A-60 T&amp;D Resi Low Income"/>
    <s v="A60"/>
    <s v="ELEC A-60"/>
    <n v="4512"/>
    <s v="DELIVERY ONLY - RESIDENTIAL"/>
    <n v="5378"/>
    <n v="115714.14"/>
    <n v="2646668"/>
    <x v="4"/>
  </r>
  <r>
    <x v="0"/>
    <s v="NARRAGANSETT ELECTRIC"/>
    <x v="0"/>
    <x v="6"/>
    <s v="JULY"/>
    <x v="1"/>
    <s v="INDUSTRIAL"/>
    <n v="1"/>
    <s v="A16     - Elec A-16 Residential-Std Ofr"/>
    <s v="A16"/>
    <s v="ELEC A-16"/>
    <n v="460"/>
    <s v="INDUSTRIAL GENERAL - 60 HERTZ"/>
    <n v="1"/>
    <n v="114.53"/>
    <n v="540"/>
    <x v="0"/>
  </r>
  <r>
    <x v="0"/>
    <s v="NARRAGANSETT ELECTRIC"/>
    <x v="0"/>
    <x v="6"/>
    <s v="JULY"/>
    <x v="4"/>
    <s v="STEAM-HEAT"/>
    <n v="628"/>
    <s v="S10     - Lighting S-10 Private Lightg-Std Ofr Variable"/>
    <s v="S10"/>
    <s v="LIGHTING S-10"/>
    <n v="207"/>
    <s v="RESIDENCE SERVICE - WITH HEAT"/>
    <n v="7"/>
    <n v="137.65"/>
    <n v="446"/>
    <x v="3"/>
  </r>
  <r>
    <x v="0"/>
    <s v="NARRAGANSETT ELECTRIC"/>
    <x v="0"/>
    <x v="6"/>
    <s v="JULY"/>
    <x v="1"/>
    <s v="INDUSTRIAL"/>
    <n v="13"/>
    <s v="G02     - Elec G-02 Large C&amp;I-Std Ofr"/>
    <s v="G02"/>
    <s v="ELEC G-02"/>
    <n v="460"/>
    <s v="INDUSTRIAL GENERAL - 60 HERTZ"/>
    <n v="317"/>
    <n v="677901.74"/>
    <n v="3898775"/>
    <x v="5"/>
  </r>
  <r>
    <x v="0"/>
    <s v="NARRAGANSETT ELECTRIC"/>
    <x v="0"/>
    <x v="6"/>
    <s v="JULY"/>
    <x v="0"/>
    <s v="RESIDENTIAL"/>
    <n v="34"/>
    <s v="C08     - Elec C-06 Sm C&amp;I Unmetered-Std Ofr"/>
    <s v="C08"/>
    <s v="ELEC C-06 UNMETERED"/>
    <n v="200"/>
    <s v="RESIDENCE SERVICE - NO HEAT"/>
    <n v="1"/>
    <n v="14.25"/>
    <n v="15"/>
    <x v="2"/>
  </r>
  <r>
    <x v="0"/>
    <s v="NARRAGANSETT ELECTRIC"/>
    <x v="0"/>
    <x v="6"/>
    <s v="JULY"/>
    <x v="2"/>
    <s v="COMMERCIAL"/>
    <n v="1"/>
    <s v="A16     - Elec A-16 Residential-Std Ofr"/>
    <s v="A16"/>
    <s v="ELEC A-16"/>
    <n v="300"/>
    <s v="COMMERCIAL-NO BUILDING HEAT"/>
    <n v="744"/>
    <n v="204863.05"/>
    <n v="988134"/>
    <x v="0"/>
  </r>
  <r>
    <x v="0"/>
    <s v="NARRAGANSETT ELECTRIC"/>
    <x v="0"/>
    <x v="6"/>
    <s v="JULY"/>
    <x v="0"/>
    <s v="RESIDENTIAL"/>
    <n v="903"/>
    <s v="A16     - Elec A-16 T&amp;D Residential"/>
    <s v="A16"/>
    <s v="ELEC A-16"/>
    <n v="4512"/>
    <s v="DELIVERY ONLY - RESIDENTIAL"/>
    <n v="40652"/>
    <n v="2886606.65"/>
    <n v="26086716"/>
    <x v="0"/>
  </r>
  <r>
    <x v="0"/>
    <s v="NARRAGANSETT ELECTRIC"/>
    <x v="0"/>
    <x v="6"/>
    <s v="JULY"/>
    <x v="1"/>
    <s v="INDUSTRIAL"/>
    <n v="710"/>
    <s v="G32     - Elec G-32 T&amp;D 200 kW Dem PK/SH/OP"/>
    <s v="G32"/>
    <s v="ELEC G-32"/>
    <n v="4552"/>
    <s v="DELIVERY ONLY - INDUSTRIAL"/>
    <n v="93"/>
    <n v="1829682.17"/>
    <n v="27679507"/>
    <x v="1"/>
  </r>
  <r>
    <x v="0"/>
    <s v="NARRAGANSETT ELECTRIC"/>
    <x v="0"/>
    <x v="6"/>
    <s v="JULY"/>
    <x v="2"/>
    <s v="COMMERCIAL"/>
    <n v="705"/>
    <s v="G3F-G   - Elec G-32 200 kW Dem PK/OP-Std Ofr"/>
    <s v="G32"/>
    <s v="ELEC G-32"/>
    <n v="300"/>
    <s v="COMMERCIAL-NO BUILDING HEAT"/>
    <n v="95"/>
    <n v="1577451.58"/>
    <n v="9659201"/>
    <x v="1"/>
  </r>
  <r>
    <x v="0"/>
    <s v="NARRAGANSETT ELECTRIC"/>
    <x v="0"/>
    <x v="6"/>
    <s v="JULY"/>
    <x v="1"/>
    <s v="INDUSTRIAL"/>
    <n v="700"/>
    <s v="G32     - Elec G-32 200 kW Dem PK/SH/OP-Std Ofr"/>
    <s v="G32"/>
    <s v="ELEC G-32"/>
    <n v="460"/>
    <s v="INDUSTRIAL GENERAL - 60 HERTZ"/>
    <n v="48"/>
    <n v="803201.56"/>
    <n v="5248960"/>
    <x v="1"/>
  </r>
  <r>
    <x v="0"/>
    <s v="NARRAGANSETT ELECTRIC"/>
    <x v="0"/>
    <x v="6"/>
    <s v="JULY"/>
    <x v="3"/>
    <s v="STRT-AND-HWY-LT"/>
    <n v="629"/>
    <s v="S14     - Lighting S-14 Co Lighting-Std Ofr Variable"/>
    <s v="S14"/>
    <s v="LIGHTING S-14"/>
    <n v="700"/>
    <s v="PUBLIC STREET &amp; HIWAY LIGHTING"/>
    <n v="155"/>
    <n v="79038.75"/>
    <n v="166881"/>
    <x v="3"/>
  </r>
  <r>
    <x v="0"/>
    <s v="NARRAGANSETT ELECTRIC"/>
    <x v="0"/>
    <x v="6"/>
    <s v="JULY"/>
    <x v="2"/>
    <s v="COMMERCIAL"/>
    <n v="628"/>
    <s v="S10     - Lighting S-10 Private Lightg-Std Ofr Variable"/>
    <s v="S10"/>
    <s v="LIGHTING S-10"/>
    <n v="300"/>
    <s v="COMMERCIAL-NO BUILDING HEAT"/>
    <n v="1139"/>
    <n v="59693.87"/>
    <n v="232069"/>
    <x v="3"/>
  </r>
  <r>
    <x v="0"/>
    <s v="NARRAGANSETT ELECTRIC"/>
    <x v="0"/>
    <x v="6"/>
    <s v="JULY"/>
    <x v="3"/>
    <s v="STRT-AND-HWY-LT"/>
    <n v="616"/>
    <s v="S10     - Lighting S-10 T&amp;D Private Lighting(Clsd)"/>
    <s v="S10"/>
    <s v="LIGHTING S-10"/>
    <n v="4562"/>
    <s v="DELIVERY ONLY - STREET LIGHT"/>
    <n v="70"/>
    <n v="3873.92"/>
    <n v="20847"/>
    <x v="3"/>
  </r>
  <r>
    <x v="0"/>
    <s v="NARRAGANSETT ELECTRIC"/>
    <x v="0"/>
    <x v="6"/>
    <s v="JULY"/>
    <x v="2"/>
    <s v="COMMERCIAL"/>
    <n v="13"/>
    <s v="G02     - Elec G-02 Large C&amp;I-Std Ofr"/>
    <s v="G02"/>
    <s v="ELEC G-02"/>
    <n v="300"/>
    <s v="COMMERCIAL-NO BUILDING HEAT"/>
    <n v="4019"/>
    <n v="7044075.5899999999"/>
    <n v="42387755"/>
    <x v="5"/>
  </r>
  <r>
    <x v="0"/>
    <s v="NARRAGANSETT ELECTRIC"/>
    <x v="0"/>
    <x v="6"/>
    <s v="JULY"/>
    <x v="0"/>
    <s v="RESIDENTIAL"/>
    <n v="6"/>
    <s v="A60     - Elec A-60 Resi Low Income-Std Ofr"/>
    <s v="A60"/>
    <s v="ELEC A-60"/>
    <n v="200"/>
    <s v="RESIDENCE SERVICE - NO HEAT"/>
    <n v="27368"/>
    <n v="2512843.36"/>
    <n v="16814394"/>
    <x v="4"/>
  </r>
  <r>
    <x v="0"/>
    <s v="NARRAGANSETT ELECTRIC"/>
    <x v="0"/>
    <x v="6"/>
    <s v="JULY"/>
    <x v="4"/>
    <s v="STEAM-HEAT"/>
    <n v="6"/>
    <s v="A60     - Elec A-60 Resi Low Income-Std Ofr"/>
    <s v="A60"/>
    <s v="ELEC A-60"/>
    <n v="207"/>
    <s v="RESIDENCE SERVICE - WITH HEAT"/>
    <n v="1055"/>
    <n v="101224.99"/>
    <n v="677212"/>
    <x v="4"/>
  </r>
  <r>
    <x v="0"/>
    <s v="NARRAGANSETT ELECTRIC"/>
    <x v="0"/>
    <x v="6"/>
    <s v="JULY"/>
    <x v="4"/>
    <s v="STEAM-HEAT"/>
    <n v="905"/>
    <s v="A60     - Elec A-60 T&amp;D Resi Low Income"/>
    <s v="A60"/>
    <s v="ELEC A-60"/>
    <n v="4513"/>
    <s v="DELIVERY ONLY - RESIDENT HEAT"/>
    <n v="140"/>
    <n v="3169.55"/>
    <n v="72304"/>
    <x v="4"/>
  </r>
  <r>
    <x v="0"/>
    <s v="NARRAGANSETT ELECTRIC"/>
    <x v="0"/>
    <x v="6"/>
    <s v="JULY"/>
    <x v="4"/>
    <s v="STEAM-HEAT"/>
    <n v="1"/>
    <s v="A16     - Elec A-16 Residential-Std Ofr"/>
    <s v="A16"/>
    <s v="ELEC A-16"/>
    <n v="207"/>
    <s v="RESIDENCE SERVICE - WITH HEAT"/>
    <n v="14768"/>
    <n v="2082112.02"/>
    <n v="10103847"/>
    <x v="0"/>
  </r>
  <r>
    <x v="0"/>
    <s v="NARRAGANSETT ELECTRIC"/>
    <x v="0"/>
    <x v="6"/>
    <s v="JULY"/>
    <x v="1"/>
    <s v="INDUSTRIAL"/>
    <n v="944"/>
    <s v="M1B     - Elec M-1 Opt B Station Pwr Delivery Svc"/>
    <s v="M1B"/>
    <s v="M-1 Opt B"/>
    <n v="4552"/>
    <s v="DELIVERY ONLY - INDUSTRIAL"/>
    <n v="1"/>
    <n v="7665.69"/>
    <n v="338935"/>
    <x v="3"/>
  </r>
  <r>
    <x v="0"/>
    <s v="NARRAGANSETT ELECTRIC"/>
    <x v="0"/>
    <x v="6"/>
    <s v="JULY"/>
    <x v="3"/>
    <s v="STRT-AND-HWY-LT"/>
    <n v="626"/>
    <s v="S6A     - Lighting S-06 Decorative-Variable"/>
    <s v="S6A"/>
    <s v="N/A"/>
    <n v="700"/>
    <s v="PUBLIC STREET &amp; HIWAY LIGHTING"/>
    <n v="1"/>
    <n v="467.45"/>
    <n v="219"/>
    <x v="3"/>
  </r>
  <r>
    <x v="0"/>
    <s v="NARRAGANSETT ELECTRIC"/>
    <x v="0"/>
    <x v="6"/>
    <s v="JULY"/>
    <x v="2"/>
    <s v="COMMERCIAL"/>
    <n v="34"/>
    <s v="C08     - Elec C-06 Sm C&amp;I Unmetered-Std Ofr"/>
    <s v="C08"/>
    <s v="ELEC C-06 UNMETERED"/>
    <n v="300"/>
    <s v="COMMERCIAL-NO BUILDING HEAT"/>
    <n v="131"/>
    <n v="14164.3"/>
    <n v="66002"/>
    <x v="2"/>
  </r>
  <r>
    <x v="0"/>
    <s v="NARRAGANSETT ELECTRIC"/>
    <x v="0"/>
    <x v="6"/>
    <s v="JULY"/>
    <x v="3"/>
    <s v="STRT-AND-HWY-LT"/>
    <n v="951"/>
    <s v="C08     - Elec C-06 T&amp;D Sm C&amp;I Unmetered"/>
    <s v="C08"/>
    <s v="ELEC C-06 UNMETERED"/>
    <n v="4562"/>
    <s v="DELIVERY ONLY - STREET LIGHT"/>
    <n v="216"/>
    <n v="8976.5499999999993"/>
    <n v="67567"/>
    <x v="2"/>
  </r>
  <r>
    <x v="0"/>
    <s v="NARRAGANSETT ELECTRIC"/>
    <x v="0"/>
    <x v="6"/>
    <s v="JULY"/>
    <x v="2"/>
    <s v="COMMERCIAL"/>
    <n v="903"/>
    <s v="A16     - Elec A-16 T&amp;D Residential"/>
    <s v="A16"/>
    <s v="ELEC A-16"/>
    <n v="4532"/>
    <s v="DELIVERY ONLY - COMMERCIAL"/>
    <n v="94"/>
    <n v="23870"/>
    <n v="229196"/>
    <x v="0"/>
  </r>
  <r>
    <x v="0"/>
    <s v="NARRAGANSETT ELECTRIC"/>
    <x v="0"/>
    <x v="6"/>
    <s v="JULY"/>
    <x v="2"/>
    <s v="COMMERCIAL"/>
    <n v="711"/>
    <s v="G3F-G   - Elec G-32 T&amp;D 200 kW Dem PK/OP"/>
    <s v="G32"/>
    <s v="ELEC G-32"/>
    <n v="4532"/>
    <s v="DELIVERY ONLY - COMMERCIAL"/>
    <n v="321"/>
    <n v="4816884.38"/>
    <n v="76265215"/>
    <x v="1"/>
  </r>
  <r>
    <x v="0"/>
    <s v="NARRAGANSETT ELECTRIC"/>
    <x v="0"/>
    <x v="6"/>
    <s v="JULY"/>
    <x v="3"/>
    <s v="STRT-AND-HWY-LT"/>
    <n v="630"/>
    <s v="S5F     - Lighting S-05 Cust Owned-Fixed"/>
    <s v="S5A"/>
    <s v="N/A"/>
    <n v="700"/>
    <s v="PUBLIC STREET &amp; HIWAY LIGHTING"/>
    <n v="1"/>
    <n v="8387.9599999999991"/>
    <n v="40552"/>
    <x v="3"/>
  </r>
  <r>
    <x v="0"/>
    <s v="NARRAGANSETT ELECTRIC"/>
    <x v="0"/>
    <x v="6"/>
    <s v="JULY"/>
    <x v="1"/>
    <s v="INDUSTRIAL"/>
    <n v="616"/>
    <s v="S10     - Lighting S-10 T&amp;D Private Lighting(Clsd)"/>
    <s v="S10"/>
    <s v="LIGHTING S-10"/>
    <n v="4552"/>
    <s v="DELIVERY ONLY - INDUSTRIAL"/>
    <n v="20"/>
    <n v="2106.7399999999998"/>
    <n v="10250"/>
    <x v="3"/>
  </r>
  <r>
    <x v="0"/>
    <s v="NARRAGANSETT ELECTRIC"/>
    <x v="0"/>
    <x v="6"/>
    <s v="JULY"/>
    <x v="1"/>
    <s v="INDUSTRIAL"/>
    <n v="443"/>
    <s v="2121    - Gas 2121 C&amp;I Small FT2"/>
    <n v="2121"/>
    <s v="N/A"/>
    <n v="1670"/>
    <s v="GAS/T FIRM COMMERCIAL"/>
    <n v="2"/>
    <n v="52.54"/>
    <n v="2.0499999999999998"/>
    <x v="8"/>
  </r>
  <r>
    <x v="0"/>
    <s v="NARRAGANSETT ELECTRIC"/>
    <x v="0"/>
    <x v="6"/>
    <s v="JULY"/>
    <x v="2"/>
    <s v="COMMERCIAL"/>
    <n v="440"/>
    <s v="74EN    - Gas 74EN Non-Firm Trans Extra Large Low"/>
    <s v="74EN"/>
    <s v="N/A"/>
    <n v="1672"/>
    <s v="GAS/T C&amp;I NON FIRM"/>
    <n v="1"/>
    <n v="21610.71"/>
    <n v="156729.44"/>
    <x v="7"/>
  </r>
  <r>
    <x v="0"/>
    <s v="NARRAGANSETT ELECTRIC"/>
    <x v="0"/>
    <x v="6"/>
    <s v="JULY"/>
    <x v="1"/>
    <s v="INDUSTRIAL"/>
    <n v="410"/>
    <s v="3321    - Gas 3321 C&amp;I Large Low Load FT2"/>
    <n v="3321"/>
    <s v="N/A"/>
    <n v="1670"/>
    <s v="GAS/T FIRM COMMERCIAL"/>
    <n v="17"/>
    <n v="23436.78"/>
    <n v="21985.55"/>
    <x v="7"/>
  </r>
  <r>
    <x v="0"/>
    <s v="NARRAGANSETT ELECTRIC"/>
    <x v="0"/>
    <x v="6"/>
    <s v="JULY"/>
    <x v="1"/>
    <s v="INDUSTRIAL"/>
    <n v="422"/>
    <s v="2421    - Gas 2421 C&amp;I Extra Large High Load FT2"/>
    <n v="2421"/>
    <s v="N/A"/>
    <n v="1671"/>
    <s v="GAS/T FIRM INDUSTRIAL"/>
    <n v="13"/>
    <n v="88678.47"/>
    <n v="424406.56"/>
    <x v="7"/>
  </r>
  <r>
    <x v="0"/>
    <s v="NARRAGANSETT ELECTRIC"/>
    <x v="0"/>
    <x v="6"/>
    <s v="JULY"/>
    <x v="0"/>
    <s v="RESIDENTIAL"/>
    <n v="401"/>
    <s v="1012    - Gas 1012 Res Non Heat"/>
    <n v="1012"/>
    <s v="N/A"/>
    <n v="200"/>
    <s v="RESIDENCE SERVICE - NO HEAT"/>
    <n v="17396"/>
    <n v="458309.47"/>
    <n v="164286.60999999999"/>
    <x v="10"/>
  </r>
  <r>
    <x v="0"/>
    <s v="NARRAGANSETT ELECTRIC"/>
    <x v="0"/>
    <x v="6"/>
    <s v="JULY"/>
    <x v="2"/>
    <s v="COMMERCIAL"/>
    <n v="444"/>
    <s v="2131    - Gas 2131 C&amp;I Small TSS"/>
    <n v="2131"/>
    <s v="N/A"/>
    <n v="300"/>
    <s v="COMMERCIAL-NO BUILDING HEAT"/>
    <n v="10"/>
    <n v="1923.59"/>
    <n v="1391.57"/>
    <x v="8"/>
  </r>
  <r>
    <x v="0"/>
    <s v="NARRAGANSETT ELECTRIC"/>
    <x v="0"/>
    <x v="6"/>
    <s v="JULY"/>
    <x v="1"/>
    <s v="INDUSTRIAL"/>
    <n v="414"/>
    <s v="3421    - Gas 3421 C&amp;I Extra Large Low Load FT2"/>
    <n v="3421"/>
    <s v="N/A"/>
    <n v="1670"/>
    <s v="GAS/T FIRM COMMERCIAL"/>
    <n v="1"/>
    <n v="2466.65"/>
    <n v="0"/>
    <x v="7"/>
  </r>
  <r>
    <x v="0"/>
    <s v="NARRAGANSETT ELECTRIC"/>
    <x v="0"/>
    <x v="6"/>
    <s v="JULY"/>
    <x v="1"/>
    <s v="INDUSTRIAL"/>
    <n v="418"/>
    <s v="2321    - Gas 2321 C&amp;I Large High Load FT2"/>
    <n v="2321"/>
    <s v="N/A"/>
    <n v="1671"/>
    <s v="GAS/T FIRM INDUSTRIAL"/>
    <n v="55"/>
    <n v="91979.39"/>
    <n v="202976.01"/>
    <x v="7"/>
  </r>
  <r>
    <x v="0"/>
    <s v="NARRAGANSETT ELECTRIC"/>
    <x v="0"/>
    <x v="6"/>
    <s v="JULY"/>
    <x v="2"/>
    <s v="COMMERCIAL"/>
    <n v="423"/>
    <s v="24EN    - Gas 24EN C&amp;I Extra Large High Load FT1"/>
    <s v="24EN"/>
    <s v="N/A"/>
    <n v="1671"/>
    <s v="GAS/T FIRM INDUSTRIAL"/>
    <n v="12"/>
    <n v="143421.81"/>
    <n v="997801.32"/>
    <x v="7"/>
  </r>
  <r>
    <x v="0"/>
    <s v="NARRAGANSETT ELECTRIC"/>
    <x v="0"/>
    <x v="6"/>
    <s v="JULY"/>
    <x v="2"/>
    <s v="COMMERCIAL"/>
    <n v="425"/>
    <s v="58ENLL  - Gas 58ENLL Default C&amp;I Large Low Load"/>
    <s v="58LL"/>
    <s v="N/A"/>
    <n v="1675"/>
    <s v="GAS/T DEFAULT SERVICE"/>
    <n v="3"/>
    <n v="3816.59"/>
    <n v="1344.34"/>
    <x v="7"/>
  </r>
  <r>
    <x v="0"/>
    <s v="NARRAGANSETT ELECTRIC"/>
    <x v="0"/>
    <x v="6"/>
    <s v="JULY"/>
    <x v="2"/>
    <s v="COMMERCIAL"/>
    <n v="431"/>
    <s v="01EN    - Gas 01EN Marketer Charges FT1"/>
    <s v="01EN"/>
    <s v="N/A"/>
    <n v="1673"/>
    <s v="GAS/T MARKETER TRAN 1"/>
    <n v="4"/>
    <n v="17683.07"/>
    <n v="0"/>
    <x v="9"/>
  </r>
  <r>
    <x v="0"/>
    <s v="NARRAGANSETT ELECTRIC"/>
    <x v="0"/>
    <x v="6"/>
    <s v="JULY"/>
    <x v="2"/>
    <s v="COMMERCIAL"/>
    <n v="406"/>
    <s v="2221    - Gas 2221 C&amp;I Medium FT2"/>
    <n v="2221"/>
    <s v="N/A"/>
    <n v="1670"/>
    <s v="GAS/T FIRM COMMERCIAL"/>
    <n v="1435"/>
    <n v="451324.72"/>
    <n v="511654.76"/>
    <x v="6"/>
  </r>
  <r>
    <x v="0"/>
    <s v="NARRAGANSETT ELECTRIC"/>
    <x v="0"/>
    <x v="6"/>
    <s v="JULY"/>
    <x v="2"/>
    <s v="COMMERCIAL"/>
    <n v="404"/>
    <s v="2107    - Gas 2107 C&amp;I Small"/>
    <n v="2107"/>
    <s v="N/A"/>
    <n v="300"/>
    <s v="COMMERCIAL-NO BUILDING HEAT"/>
    <n v="17707"/>
    <n v="932725.4"/>
    <n v="398465.01"/>
    <x v="8"/>
  </r>
  <r>
    <x v="0"/>
    <s v="NARRAGANSETT ELECTRIC"/>
    <x v="0"/>
    <x v="6"/>
    <s v="JULY"/>
    <x v="1"/>
    <s v="INDUSTRIAL"/>
    <n v="404"/>
    <s v="2107    - Gas 2107 C&amp;I Small"/>
    <n v="2107"/>
    <s v="N/A"/>
    <n v="400"/>
    <s v="INDUSTRIAL"/>
    <n v="7"/>
    <n v="1407.83"/>
    <n v="1025.95"/>
    <x v="8"/>
  </r>
  <r>
    <x v="0"/>
    <s v="NARRAGANSETT ELECTRIC"/>
    <x v="0"/>
    <x v="6"/>
    <s v="JULY"/>
    <x v="2"/>
    <s v="COMMERCIAL"/>
    <n v="442"/>
    <s v="77EN    - Gas 77EN Non-Firm Trans Extra Large High"/>
    <s v="77EN"/>
    <s v="N/A"/>
    <n v="1672"/>
    <s v="GAS/T C&amp;I NON FIRM"/>
    <n v="8"/>
    <n v="166744.57"/>
    <n v="1368943.74"/>
    <x v="7"/>
  </r>
  <r>
    <x v="0"/>
    <s v="NARRAGANSETT ELECTRIC"/>
    <x v="0"/>
    <x v="6"/>
    <s v="JULY"/>
    <x v="2"/>
    <s v="COMMERCIAL"/>
    <n v="418"/>
    <s v="2321    - Gas 2321 C&amp;I Large High Load FT2"/>
    <n v="2321"/>
    <s v="N/A"/>
    <n v="1671"/>
    <s v="GAS/T FIRM INDUSTRIAL"/>
    <n v="37"/>
    <n v="59295.66"/>
    <n v="131573.97"/>
    <x v="7"/>
  </r>
  <r>
    <x v="0"/>
    <s v="NARRAGANSETT ELECTRIC"/>
    <x v="0"/>
    <x v="6"/>
    <s v="JULY"/>
    <x v="2"/>
    <s v="COMMERCIAL"/>
    <n v="422"/>
    <s v="2421    - Gas 2421 C&amp;I Extra Large High Load FT2"/>
    <n v="2421"/>
    <s v="N/A"/>
    <n v="1671"/>
    <s v="GAS/T FIRM INDUSTRIAL"/>
    <n v="3"/>
    <n v="8866.86"/>
    <n v="20634.48"/>
    <x v="7"/>
  </r>
  <r>
    <x v="0"/>
    <s v="NARRAGANSETT ELECTRIC"/>
    <x v="0"/>
    <x v="6"/>
    <s v="JULY"/>
    <x v="0"/>
    <s v="RESIDENTIAL"/>
    <n v="403"/>
    <s v="1101    - Gas 1101 Res Low Inc Non Heat"/>
    <n v="1101"/>
    <s v="N/A"/>
    <n v="200"/>
    <s v="RESIDENCE SERVICE - NO HEAT"/>
    <n v="561"/>
    <n v="12247.74"/>
    <n v="6805.46"/>
    <x v="11"/>
  </r>
  <r>
    <x v="0"/>
    <s v="NARRAGANSETT ELECTRIC"/>
    <x v="0"/>
    <x v="6"/>
    <s v="JULY"/>
    <x v="2"/>
    <s v="COMMERCIAL"/>
    <n v="408"/>
    <s v="2231    - Gas 2231 C&amp;I Medium TSS"/>
    <n v="2231"/>
    <s v="N/A"/>
    <n v="300"/>
    <s v="COMMERCIAL-NO BUILDING HEAT"/>
    <n v="13"/>
    <n v="6084.23"/>
    <n v="4144.67"/>
    <x v="6"/>
  </r>
  <r>
    <x v="0"/>
    <s v="NARRAGANSETT ELECTRIC"/>
    <x v="0"/>
    <x v="6"/>
    <s v="JULY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6"/>
    <s v="JULY"/>
    <x v="2"/>
    <s v="COMMERCIAL"/>
    <n v="410"/>
    <s v="3321    - Gas 3321 C&amp;I Large Low Load FT2"/>
    <n v="3321"/>
    <s v="N/A"/>
    <n v="1670"/>
    <s v="GAS/T FIRM COMMERCIAL"/>
    <n v="200"/>
    <n v="229935.79"/>
    <n v="161208.49"/>
    <x v="7"/>
  </r>
  <r>
    <x v="0"/>
    <s v="NARRAGANSETT ELECTRIC"/>
    <x v="0"/>
    <x v="6"/>
    <s v="JULY"/>
    <x v="4"/>
    <s v="STEAM-HEAT"/>
    <n v="402"/>
    <s v="1301    - Gas 1301 Res Low Inc Heat"/>
    <n v="1301"/>
    <s v="N/A"/>
    <n v="207"/>
    <s v="RESIDENCE SERVICE - WITH HEAT"/>
    <n v="20901"/>
    <n v="614688.54"/>
    <n v="412620.87"/>
    <x v="11"/>
  </r>
  <r>
    <x v="0"/>
    <s v="NARRAGANSETT ELECTRIC"/>
    <x v="0"/>
    <x v="6"/>
    <s v="JULY"/>
    <x v="2"/>
    <s v="COMMERCIAL"/>
    <n v="430"/>
    <s v="S350    - Gas S350 Dominion Virginia Power"/>
    <s v="S350"/>
    <s v="N/A"/>
    <n v="300"/>
    <s v="COMMERCIAL-NO BUILDING HEAT"/>
    <n v="1"/>
    <n v="-56248.89"/>
    <n v="-3"/>
    <x v="3"/>
  </r>
  <r>
    <x v="0"/>
    <s v="NARRAGANSETT ELECTRIC"/>
    <x v="0"/>
    <x v="6"/>
    <s v="JULY"/>
    <x v="4"/>
    <s v="STEAM-HEAT"/>
    <n v="404"/>
    <s v="2107    - Gas 2107 C&amp;I Small"/>
    <n v="0"/>
    <s v="N/A"/>
    <n v="0"/>
    <s v="N/A"/>
    <n v="1"/>
    <n v="39.32"/>
    <n v="11.29"/>
    <x v="9"/>
  </r>
  <r>
    <x v="0"/>
    <s v="NARRAGANSETT ELECTRIC"/>
    <x v="0"/>
    <x v="6"/>
    <s v="JULY"/>
    <x v="2"/>
    <s v="COMMERCIAL"/>
    <n v="432"/>
    <s v="02EN    - Gas 02EN Marketer Charges FT2"/>
    <s v="02EN"/>
    <s v="N/A"/>
    <n v="1674"/>
    <s v="GAS/T MARKETER TRAN 2"/>
    <n v="4"/>
    <n v="423827.62"/>
    <n v="0"/>
    <x v="9"/>
  </r>
  <r>
    <x v="0"/>
    <s v="NARRAGANSETT ELECTRIC"/>
    <x v="0"/>
    <x v="6"/>
    <s v="JULY"/>
    <x v="1"/>
    <s v="INDUSTRIAL"/>
    <n v="406"/>
    <s v="2221    - Gas 2221 C&amp;I Medium FT2"/>
    <n v="2221"/>
    <s v="N/A"/>
    <n v="1670"/>
    <s v="GAS/T FIRM COMMERCIAL"/>
    <n v="19"/>
    <n v="13270.33"/>
    <n v="24052.71"/>
    <x v="6"/>
  </r>
  <r>
    <x v="0"/>
    <s v="NARRAGANSETT ELECTRIC"/>
    <x v="0"/>
    <x v="6"/>
    <s v="JULY"/>
    <x v="2"/>
    <s v="COMMERCIAL"/>
    <n v="405"/>
    <s v="2237    - Gas 2237 C&amp;I Medium"/>
    <n v="2237"/>
    <s v="N/A"/>
    <n v="300"/>
    <s v="COMMERCIAL-NO BUILDING HEAT"/>
    <n v="3332"/>
    <n v="1514726.94"/>
    <n v="901512.1"/>
    <x v="6"/>
  </r>
  <r>
    <x v="0"/>
    <s v="NARRAGANSETT ELECTRIC"/>
    <x v="0"/>
    <x v="6"/>
    <s v="JULY"/>
    <x v="2"/>
    <s v="COMMERCIAL"/>
    <n v="412"/>
    <s v="3331    - Gas 3331 C&amp;I Large Low Load TSS"/>
    <n v="3331"/>
    <s v="N/A"/>
    <n v="300"/>
    <s v="COMMERCIAL-NO BUILDING HEAT"/>
    <n v="2"/>
    <n v="3681.96"/>
    <n v="1634.78"/>
    <x v="7"/>
  </r>
  <r>
    <x v="0"/>
    <s v="NARRAGANSETT ELECTRIC"/>
    <x v="0"/>
    <x v="6"/>
    <s v="JULY"/>
    <x v="2"/>
    <s v="COMMERCIAL"/>
    <n v="417"/>
    <s v="2367    - Gas 2367 C&amp;I Large High Load"/>
    <n v="2367"/>
    <s v="N/A"/>
    <n v="300"/>
    <s v="COMMERCIAL-NO BUILDING HEAT"/>
    <n v="26"/>
    <n v="70466.16"/>
    <n v="64451.67"/>
    <x v="7"/>
  </r>
  <r>
    <x v="0"/>
    <s v="NARRAGANSETT ELECTRIC"/>
    <x v="0"/>
    <x v="6"/>
    <s v="JULY"/>
    <x v="1"/>
    <s v="INDUSTRIAL"/>
    <n v="423"/>
    <s v="24EN    - Gas 24EN C&amp;I Extra Large High Load FT1"/>
    <s v="24EN"/>
    <s v="N/A"/>
    <n v="1671"/>
    <s v="GAS/T FIRM INDUSTRIAL"/>
    <n v="52"/>
    <n v="582116.22"/>
    <n v="3223584.5"/>
    <x v="7"/>
  </r>
  <r>
    <x v="0"/>
    <s v="NARRAGANSETT ELECTRIC"/>
    <x v="0"/>
    <x v="6"/>
    <s v="JULY"/>
    <x v="2"/>
    <s v="COMMERCIAL"/>
    <n v="421"/>
    <s v="2496    - Gas 2496 C&amp;I Extra Large High Load"/>
    <n v="2496"/>
    <s v="N/A"/>
    <n v="300"/>
    <s v="COMMERCIAL-NO BUILDING HEAT"/>
    <n v="2"/>
    <n v="44624.29"/>
    <n v="54273.86"/>
    <x v="7"/>
  </r>
  <r>
    <x v="0"/>
    <s v="NARRAGANSETT ELECTRIC"/>
    <x v="0"/>
    <x v="6"/>
    <s v="JULY"/>
    <x v="4"/>
    <s v="STEAM-HEAT"/>
    <n v="400"/>
    <s v="1247    - Gas 1247 Res Heat"/>
    <n v="1247"/>
    <s v="N/A"/>
    <n v="207"/>
    <s v="RESIDENCE SERVICE - WITH HEAT"/>
    <n v="202584"/>
    <n v="7751595.3700000001"/>
    <n v="3753502.9"/>
    <x v="10"/>
  </r>
  <r>
    <x v="0"/>
    <s v="NARRAGANSETT ELECTRIC"/>
    <x v="0"/>
    <x v="6"/>
    <s v="JULY"/>
    <x v="1"/>
    <s v="INDUSTRIAL"/>
    <n v="407"/>
    <s v="22EN    - Gas 22EN C&amp;I Medium FT1"/>
    <s v="22EN"/>
    <s v="N/A"/>
    <n v="1670"/>
    <s v="GAS/T FIRM COMMERCIAL"/>
    <n v="5"/>
    <n v="3714.63"/>
    <n v="8469.65"/>
    <x v="6"/>
  </r>
  <r>
    <x v="0"/>
    <s v="NARRAGANSETT ELECTRIC"/>
    <x v="0"/>
    <x v="6"/>
    <s v="JULY"/>
    <x v="1"/>
    <s v="INDUSTRIAL"/>
    <n v="412"/>
    <s v="3331    - Gas 3331 C&amp;I Large Low Load TSS"/>
    <n v="3331"/>
    <s v="N/A"/>
    <n v="400"/>
    <s v="INDUSTRIAL"/>
    <n v="1"/>
    <n v="836.46"/>
    <n v="169.17"/>
    <x v="7"/>
  </r>
  <r>
    <x v="0"/>
    <s v="NARRAGANSETT ELECTRIC"/>
    <x v="0"/>
    <x v="6"/>
    <s v="JULY"/>
    <x v="2"/>
    <s v="COMMERCIAL"/>
    <n v="414"/>
    <s v="3421    - Gas 3421 C&amp;I Extra Large Low Load FT2"/>
    <n v="3421"/>
    <s v="N/A"/>
    <n v="1670"/>
    <s v="GAS/T FIRM COMMERCIAL"/>
    <n v="1"/>
    <n v="2216.19"/>
    <n v="1114.29"/>
    <x v="7"/>
  </r>
  <r>
    <x v="0"/>
    <s v="NARRAGANSETT ELECTRIC"/>
    <x v="0"/>
    <x v="6"/>
    <s v="JULY"/>
    <x v="1"/>
    <s v="INDUSTRIAL"/>
    <n v="419"/>
    <s v="23EN    - Gas 23EN C&amp;I Large High Load FT1"/>
    <s v="23EN"/>
    <s v="N/A"/>
    <n v="1671"/>
    <s v="GAS/T FIRM INDUSTRIAL"/>
    <n v="55"/>
    <n v="112734.61"/>
    <n v="299055.13"/>
    <x v="7"/>
  </r>
  <r>
    <x v="0"/>
    <s v="NARRAGANSETT ELECTRIC"/>
    <x v="0"/>
    <x v="6"/>
    <s v="JULY"/>
    <x v="2"/>
    <s v="COMMERCIAL"/>
    <n v="411"/>
    <s v="33EN    - Gas 33EN C&amp;I Large Low Load FT1"/>
    <s v="33EN"/>
    <s v="N/A"/>
    <n v="1670"/>
    <s v="GAS/T FIRM COMMERCIAL"/>
    <n v="110"/>
    <n v="137768.51999999999"/>
    <n v="143595.5"/>
    <x v="7"/>
  </r>
  <r>
    <x v="0"/>
    <s v="NARRAGANSETT ELECTRIC"/>
    <x v="0"/>
    <x v="6"/>
    <s v="JULY"/>
    <x v="2"/>
    <s v="COMMERCIAL"/>
    <n v="428"/>
    <s v="58ENXLH - Gas 58ENXLH Default C&amp;I Extra Large High Load"/>
    <s v="58XH"/>
    <s v="N/A"/>
    <n v="1675"/>
    <s v="GAS/T DEFAULT SERVICE"/>
    <n v="1"/>
    <n v="13427.71"/>
    <n v="11744.77"/>
    <x v="7"/>
  </r>
  <r>
    <x v="0"/>
    <s v="NARRAGANSETT ELECTRIC"/>
    <x v="0"/>
    <x v="6"/>
    <s v="JULY"/>
    <x v="2"/>
    <s v="COMMERCIAL"/>
    <n v="439"/>
    <s v="14EN    - Gas 14EN Non-Firm Sales Extra Large Low"/>
    <s v="14EN"/>
    <s v="N/A"/>
    <n v="300"/>
    <s v="COMMERCIAL-NO BUILDING HEAT"/>
    <n v="1"/>
    <n v="644.35"/>
    <n v="0"/>
    <x v="7"/>
  </r>
  <r>
    <x v="0"/>
    <s v="NARRAGANSETT ELECTRIC"/>
    <x v="0"/>
    <x v="6"/>
    <s v="JULY"/>
    <x v="1"/>
    <s v="INDUSTRIAL"/>
    <n v="417"/>
    <s v="2367    - Gas 2367 C&amp;I Large High Load"/>
    <n v="2367"/>
    <s v="N/A"/>
    <n v="400"/>
    <s v="INDUSTRIAL"/>
    <n v="31"/>
    <n v="107328.71"/>
    <n v="102607.67999999999"/>
    <x v="7"/>
  </r>
  <r>
    <x v="0"/>
    <s v="NARRAGANSETT ELECTRIC"/>
    <x v="0"/>
    <x v="6"/>
    <s v="JULY"/>
    <x v="2"/>
    <s v="COMMERCIAL"/>
    <n v="441"/>
    <s v="17EN    - Gas 17EN Non-Firm Sales Extra Large High"/>
    <s v="17EN"/>
    <s v="N/A"/>
    <n v="300"/>
    <s v="COMMERCIAL-NO BUILDING HEAT"/>
    <n v="1"/>
    <n v="19742.849999999999"/>
    <n v="50591.040000000001"/>
    <x v="7"/>
  </r>
  <r>
    <x v="0"/>
    <s v="NARRAGANSETT ELECTRIC"/>
    <x v="0"/>
    <x v="6"/>
    <s v="JULY"/>
    <x v="4"/>
    <s v="STEAM-HEAT"/>
    <n v="401"/>
    <s v="1012    - Gas 1012 Res Non Heat"/>
    <n v="1012"/>
    <s v="N/A"/>
    <n v="200"/>
    <s v="RESIDENCE SERVICE - NO HEAT"/>
    <n v="6"/>
    <n v="303.14"/>
    <n v="169.44"/>
    <x v="10"/>
  </r>
  <r>
    <x v="0"/>
    <s v="NARRAGANSETT ELECTRIC"/>
    <x v="0"/>
    <x v="6"/>
    <s v="JULY"/>
    <x v="2"/>
    <s v="COMMERCIAL"/>
    <n v="407"/>
    <s v="22EN    - Gas 22EN C&amp;I Medium FT1"/>
    <s v="22EN"/>
    <s v="N/A"/>
    <n v="1670"/>
    <s v="GAS/T FIRM COMMERCIAL"/>
    <n v="324"/>
    <n v="135350.31"/>
    <n v="207138.69"/>
    <x v="6"/>
  </r>
  <r>
    <x v="0"/>
    <s v="NARRAGANSETT ELECTRIC"/>
    <x v="0"/>
    <x v="6"/>
    <s v="JULY"/>
    <x v="2"/>
    <s v="COMMERCIAL"/>
    <n v="443"/>
    <s v="2121    - Gas 2121 C&amp;I Small FT2"/>
    <n v="2121"/>
    <s v="N/A"/>
    <n v="1670"/>
    <s v="GAS/T FIRM COMMERCIAL"/>
    <n v="734"/>
    <n v="35356.53"/>
    <n v="35178.449999999997"/>
    <x v="8"/>
  </r>
  <r>
    <x v="0"/>
    <s v="NARRAGANSETT ELECTRIC"/>
    <x v="0"/>
    <x v="6"/>
    <s v="JULY"/>
    <x v="2"/>
    <s v="COMMERCIAL"/>
    <n v="409"/>
    <s v="3367    - Gas 3367 C&amp;I Large Low Load"/>
    <n v="3367"/>
    <s v="N/A"/>
    <n v="300"/>
    <s v="COMMERCIAL-NO BUILDING HEAT"/>
    <n v="104"/>
    <n v="-169535.01"/>
    <n v="-226911.52"/>
    <x v="7"/>
  </r>
  <r>
    <x v="0"/>
    <s v="NARRAGANSETT ELECTRIC"/>
    <x v="0"/>
    <x v="6"/>
    <s v="JULY"/>
    <x v="1"/>
    <s v="INDUSTRIAL"/>
    <n v="409"/>
    <s v="3367    - Gas 3367 C&amp;I Large Low Load"/>
    <n v="3367"/>
    <s v="N/A"/>
    <n v="400"/>
    <s v="INDUSTRIAL"/>
    <n v="8"/>
    <n v="11383.86"/>
    <n v="4778.63"/>
    <x v="7"/>
  </r>
  <r>
    <x v="0"/>
    <s v="NARRAGANSETT ELECTRIC"/>
    <x v="0"/>
    <x v="6"/>
    <s v="JULY"/>
    <x v="2"/>
    <s v="COMMERCIAL"/>
    <n v="415"/>
    <s v="34EN    - Gas 34EN C&amp;I Extra Large Low Load FT1"/>
    <s v="34EN"/>
    <s v="N/A"/>
    <n v="1670"/>
    <s v="GAS/T FIRM COMMERCIAL"/>
    <n v="26"/>
    <n v="136248.73000000001"/>
    <n v="218597.32"/>
    <x v="7"/>
  </r>
  <r>
    <x v="0"/>
    <s v="NARRAGANSETT ELECTRIC"/>
    <x v="0"/>
    <x v="6"/>
    <s v="JULY"/>
    <x v="1"/>
    <s v="INDUSTRIAL"/>
    <n v="415"/>
    <s v="34EN    - Gas 34EN C&amp;I Extra Large Low Load FT1"/>
    <s v="34EN"/>
    <s v="N/A"/>
    <n v="1670"/>
    <s v="GAS/T FIRM COMMERCIAL"/>
    <n v="3"/>
    <n v="11198.31"/>
    <n v="35833.050000000003"/>
    <x v="7"/>
  </r>
  <r>
    <x v="0"/>
    <s v="NARRAGANSETT ELECTRIC"/>
    <x v="0"/>
    <x v="6"/>
    <s v="JULY"/>
    <x v="2"/>
    <s v="COMMERCIAL"/>
    <n v="413"/>
    <s v="3496    - Gas 3496 C&amp;I Extra Large Low Load"/>
    <n v="3496"/>
    <s v="N/A"/>
    <n v="300"/>
    <s v="COMMERCIAL-NO BUILDING HEAT"/>
    <n v="4"/>
    <n v="13787.76"/>
    <n v="5898.57"/>
    <x v="7"/>
  </r>
  <r>
    <x v="0"/>
    <s v="NARRAGANSETT ELECTRIC"/>
    <x v="0"/>
    <x v="6"/>
    <s v="JULY"/>
    <x v="1"/>
    <s v="INDUSTRIAL"/>
    <n v="405"/>
    <s v="2237    - Gas 2237 C&amp;I Medium"/>
    <n v="2237"/>
    <s v="N/A"/>
    <n v="400"/>
    <s v="INDUSTRIAL"/>
    <n v="16"/>
    <n v="25413.84"/>
    <n v="20680.080000000002"/>
    <x v="6"/>
  </r>
  <r>
    <x v="0"/>
    <s v="NARRAGANSETT ELECTRIC"/>
    <x v="0"/>
    <x v="6"/>
    <s v="JULY"/>
    <x v="2"/>
    <s v="COMMERCIAL"/>
    <n v="419"/>
    <s v="23EN    - Gas 23EN C&amp;I Large High Load FT1"/>
    <s v="23EN"/>
    <s v="N/A"/>
    <n v="1671"/>
    <s v="GAS/T FIRM INDUSTRIAL"/>
    <n v="9"/>
    <n v="13463.92"/>
    <n v="38701.43"/>
    <x v="7"/>
  </r>
  <r>
    <x v="0"/>
    <s v="NARRAGANSETT ELECTRIC"/>
    <x v="0"/>
    <x v="6"/>
    <s v="JULY"/>
    <x v="1"/>
    <s v="INDUSTRIAL"/>
    <n v="411"/>
    <s v="33EN    - Gas 33EN C&amp;I Large Low Load FT1"/>
    <s v="33EN"/>
    <s v="N/A"/>
    <n v="1670"/>
    <s v="GAS/T FIRM COMMERCIAL"/>
    <n v="7"/>
    <n v="10015.549999999999"/>
    <n v="12557.11"/>
    <x v="7"/>
  </r>
  <r>
    <x v="0"/>
    <s v="NARRAGANSETT ELECTRIC"/>
    <x v="0"/>
    <x v="6"/>
    <s v="JULY"/>
    <x v="1"/>
    <s v="INDUSTRIAL"/>
    <n v="421"/>
    <s v="2496    - Gas 2496 C&amp;I Extra Large High Load"/>
    <n v="2496"/>
    <s v="N/A"/>
    <n v="400"/>
    <s v="INDUSTRIAL"/>
    <n v="3"/>
    <n v="36221.26"/>
    <n v="31966.400000000001"/>
    <x v="7"/>
  </r>
  <r>
    <x v="0"/>
    <s v="NARRAGANSETT ELECTRIC"/>
    <x v="0"/>
    <x v="6"/>
    <s v="JULY"/>
    <x v="0"/>
    <s v="RESIDENTIAL"/>
    <n v="400"/>
    <s v="1247    - Gas 1247 Res Heat"/>
    <n v="1247"/>
    <s v="N/A"/>
    <n v="207"/>
    <s v="RESIDENCE SERVICE - WITH HEAT"/>
    <n v="8"/>
    <n v="219.55"/>
    <n v="80.09"/>
    <x v="10"/>
  </r>
  <r>
    <x v="0"/>
    <s v="NARRAGANSETT ELECTRIC"/>
    <x v="0"/>
    <x v="7"/>
    <s v="AUGUST"/>
    <x v="3"/>
    <s v="STRT-AND-HWY-LT"/>
    <n v="610"/>
    <s v="S14     - Lighting S-14 Co Owned St Lighting-Std Ofr"/>
    <s v="S14"/>
    <s v="LIGHTING S-14"/>
    <n v="700"/>
    <s v="PUBLIC STREET &amp; HIWAY LIGHTING"/>
    <n v="8"/>
    <n v="2872.93"/>
    <n v="4338"/>
    <x v="3"/>
  </r>
  <r>
    <x v="0"/>
    <s v="NARRAGANSETT ELECTRIC"/>
    <x v="0"/>
    <x v="7"/>
    <s v="AUGUST"/>
    <x v="4"/>
    <s v="STEAM-HEAT"/>
    <n v="903"/>
    <s v="A16     - Elec A-16 T&amp;D Residential"/>
    <s v="A16"/>
    <s v="ELEC A-16"/>
    <n v="4513"/>
    <s v="DELIVERY ONLY - RESIDENT HEAT"/>
    <n v="1760"/>
    <n v="153545.88"/>
    <n v="1433413"/>
    <x v="0"/>
  </r>
  <r>
    <x v="0"/>
    <s v="NARRAGANSETT ELECTRIC"/>
    <x v="0"/>
    <x v="7"/>
    <s v="AUGUST"/>
    <x v="2"/>
    <s v="COMMERCIAL"/>
    <n v="903"/>
    <s v="A16     - Elec A-16 T&amp;D Residential"/>
    <s v="A16"/>
    <s v="ELEC A-16"/>
    <n v="4532"/>
    <s v="DELIVERY ONLY - COMMERCIAL"/>
    <n v="93"/>
    <n v="29217.85"/>
    <n v="285946"/>
    <x v="0"/>
  </r>
  <r>
    <x v="0"/>
    <s v="NARRAGANSETT ELECTRIC"/>
    <x v="0"/>
    <x v="7"/>
    <s v="AUGUST"/>
    <x v="1"/>
    <s v="INDUSTRIAL"/>
    <n v="5"/>
    <s v="C06     - Elec C-06 Small C&amp;I-Std Ofr"/>
    <s v="C06"/>
    <s v="ELEC C-06"/>
    <n v="460"/>
    <s v="INDUSTRIAL GENERAL - 60 HERTZ"/>
    <n v="815"/>
    <n v="294233.27"/>
    <n v="1517183"/>
    <x v="2"/>
  </r>
  <r>
    <x v="0"/>
    <s v="NARRAGANSETT ELECTRIC"/>
    <x v="0"/>
    <x v="7"/>
    <s v="AUGUST"/>
    <x v="0"/>
    <s v="RESIDENTIAL"/>
    <n v="950"/>
    <s v="C06     - Elec C-06 T&amp;D Small C&amp;I"/>
    <s v="C06"/>
    <s v="ELEC C-06"/>
    <n v="4512"/>
    <s v="DELIVERY ONLY - RESIDENTIAL"/>
    <n v="82"/>
    <n v="9887.07"/>
    <n v="93659"/>
    <x v="2"/>
  </r>
  <r>
    <x v="0"/>
    <s v="NARRAGANSETT ELECTRIC"/>
    <x v="0"/>
    <x v="7"/>
    <s v="AUGUST"/>
    <x v="0"/>
    <s v="RESIDENTIAL"/>
    <n v="34"/>
    <s v="C08     - Elec C-06 Sm C&amp;I Unmetered-Std Ofr"/>
    <s v="C08"/>
    <s v="ELEC C-06 UNMETERED"/>
    <n v="200"/>
    <s v="RESIDENCE SERVICE - NO HEAT"/>
    <n v="1"/>
    <n v="13.47"/>
    <n v="11"/>
    <x v="2"/>
  </r>
  <r>
    <x v="0"/>
    <s v="NARRAGANSETT ELECTRIC"/>
    <x v="0"/>
    <x v="7"/>
    <s v="AUGUST"/>
    <x v="1"/>
    <s v="INDUSTRIAL"/>
    <n v="122"/>
    <s v="B32     - Elec B-32 T&amp;D C&amp;I 200 kW Back Up Svc"/>
    <s v="B32"/>
    <s v="ELEC B-32"/>
    <n v="460"/>
    <s v="INDUSTRIAL GENERAL - 60 HERTZ"/>
    <n v="1"/>
    <n v="32465.7"/>
    <n v="581064"/>
    <x v="1"/>
  </r>
  <r>
    <x v="0"/>
    <s v="NARRAGANSETT ELECTRIC"/>
    <x v="0"/>
    <x v="7"/>
    <s v="AUGUST"/>
    <x v="3"/>
    <s v="STRT-AND-HWY-LT"/>
    <n v="616"/>
    <s v="S10     - Lighting S-10 T&amp;D Private Lighting(Clsd)"/>
    <s v="S10"/>
    <s v="LIGHTING S-10"/>
    <n v="4562"/>
    <s v="DELIVERY ONLY - STREET LIGHT"/>
    <n v="71"/>
    <n v="4126.37"/>
    <n v="24057"/>
    <x v="3"/>
  </r>
  <r>
    <x v="0"/>
    <s v="NARRAGANSETT ELECTRIC"/>
    <x v="0"/>
    <x v="7"/>
    <s v="AUGUST"/>
    <x v="4"/>
    <s v="STEAM-HEAT"/>
    <n v="628"/>
    <s v="S10     - Lighting S-10 Private Lightg-Std Ofr Variable"/>
    <s v="S10"/>
    <s v="LIGHTING S-10"/>
    <n v="207"/>
    <s v="RESIDENCE SERVICE - WITH HEAT"/>
    <n v="7"/>
    <n v="149.15"/>
    <n v="518"/>
    <x v="3"/>
  </r>
  <r>
    <x v="0"/>
    <s v="NARRAGANSETT ELECTRIC"/>
    <x v="0"/>
    <x v="7"/>
    <s v="AUGUST"/>
    <x v="3"/>
    <s v="STRT-AND-HWY-LT"/>
    <n v="629"/>
    <s v="S14     - Lighting S-14 Co Lighting-Std Ofr Variable"/>
    <s v="S14"/>
    <s v="LIGHTING S-14"/>
    <n v="700"/>
    <s v="PUBLIC STREET &amp; HIWAY LIGHTING"/>
    <n v="144"/>
    <n v="80377.84"/>
    <n v="183781"/>
    <x v="3"/>
  </r>
  <r>
    <x v="0"/>
    <s v="NARRAGANSETT ELECTRIC"/>
    <x v="0"/>
    <x v="7"/>
    <s v="AUGUST"/>
    <x v="1"/>
    <s v="INDUSTRIAL"/>
    <n v="950"/>
    <s v="C06     - Elec C-06 T&amp;D Small C&amp;I"/>
    <s v="C06"/>
    <s v="ELEC C-06"/>
    <n v="4552"/>
    <s v="DELIVERY ONLY - INDUSTRIAL"/>
    <n v="137"/>
    <n v="37022.339999999997"/>
    <n v="376940"/>
    <x v="2"/>
  </r>
  <r>
    <x v="0"/>
    <s v="NARRAGANSETT ELECTRIC"/>
    <x v="0"/>
    <x v="7"/>
    <s v="AUGUST"/>
    <x v="1"/>
    <s v="INDUSTRIAL"/>
    <n v="13"/>
    <s v="G02     - Elec G-02 Large C&amp;I-Std Ofr"/>
    <s v="G02"/>
    <s v="ELEC G-02"/>
    <n v="460"/>
    <s v="INDUSTRIAL GENERAL - 60 HERTZ"/>
    <n v="310"/>
    <n v="712352.5"/>
    <n v="4233082"/>
    <x v="5"/>
  </r>
  <r>
    <x v="0"/>
    <s v="NARRAGANSETT ELECTRIC"/>
    <x v="0"/>
    <x v="7"/>
    <s v="AUGUST"/>
    <x v="1"/>
    <s v="INDUSTRIAL"/>
    <n v="53"/>
    <s v="G02     - Elec G-02 Large C&amp;I-Std Ofr Fixed"/>
    <s v="G02"/>
    <s v="ELEC G-02"/>
    <n v="460"/>
    <s v="INDUSTRIAL GENERAL - 60 HERTZ"/>
    <n v="9"/>
    <n v="18819.63"/>
    <n v="97542"/>
    <x v="5"/>
  </r>
  <r>
    <x v="0"/>
    <s v="NARRAGANSETT ELECTRIC"/>
    <x v="0"/>
    <x v="7"/>
    <s v="AUGUST"/>
    <x v="3"/>
    <s v="STRT-AND-HWY-LT"/>
    <n v="630"/>
    <s v="S5F     - Lighting S-05 Cust Owned-Fixed"/>
    <s v="S5A"/>
    <s v="N/A"/>
    <n v="700"/>
    <s v="PUBLIC STREET &amp; HIWAY LIGHTING"/>
    <n v="1"/>
    <n v="530.15"/>
    <n v="3086"/>
    <x v="3"/>
  </r>
  <r>
    <x v="0"/>
    <s v="NARRAGANSETT ELECTRIC"/>
    <x v="0"/>
    <x v="7"/>
    <s v="AUGUST"/>
    <x v="3"/>
    <s v="STRT-AND-HWY-LT"/>
    <n v="628"/>
    <s v="S10     - Lighting S-10 Private Lightg-Std Ofr Variable"/>
    <s v="S10"/>
    <s v="LIGHTING S-10"/>
    <n v="700"/>
    <s v="PUBLIC STREET &amp; HIWAY LIGHTING"/>
    <n v="224"/>
    <n v="14085.03"/>
    <n v="55292"/>
    <x v="3"/>
  </r>
  <r>
    <x v="0"/>
    <s v="NARRAGANSETT ELECTRIC"/>
    <x v="0"/>
    <x v="7"/>
    <s v="AUGUST"/>
    <x v="2"/>
    <s v="COMMERCIAL"/>
    <n v="629"/>
    <s v="S14     - Lighting S-14 Co Lighting-Std Ofr Variable"/>
    <s v="S14"/>
    <s v="LIGHTING S-14"/>
    <n v="300"/>
    <s v="COMMERCIAL-NO BUILDING HEAT"/>
    <n v="9"/>
    <n v="1328.7"/>
    <n v="4968"/>
    <x v="3"/>
  </r>
  <r>
    <x v="0"/>
    <s v="NARRAGANSETT ELECTRIC"/>
    <x v="0"/>
    <x v="7"/>
    <s v="AUGUST"/>
    <x v="1"/>
    <s v="INDUSTRIAL"/>
    <n v="616"/>
    <s v="S10     - Lighting S-10 T&amp;D Private Lighting(Clsd)"/>
    <s v="S10"/>
    <s v="LIGHTING S-10"/>
    <n v="4552"/>
    <s v="DELIVERY ONLY - INDUSTRIAL"/>
    <n v="20"/>
    <n v="2217.39"/>
    <n v="11740"/>
    <x v="3"/>
  </r>
  <r>
    <x v="0"/>
    <s v="NARRAGANSETT ELECTRIC"/>
    <x v="0"/>
    <x v="7"/>
    <s v="AUGUST"/>
    <x v="4"/>
    <s v="STEAM-HEAT"/>
    <n v="6"/>
    <s v="A60     - Elec A-60 Resi Low Income-Std Ofr"/>
    <s v="A60"/>
    <s v="ELEC A-60"/>
    <n v="207"/>
    <s v="RESIDENCE SERVICE - WITH HEAT"/>
    <n v="1055"/>
    <n v="116178.31"/>
    <n v="783499"/>
    <x v="4"/>
  </r>
  <r>
    <x v="0"/>
    <s v="NARRAGANSETT ELECTRIC"/>
    <x v="0"/>
    <x v="7"/>
    <s v="AUGUST"/>
    <x v="4"/>
    <s v="STEAM-HEAT"/>
    <n v="905"/>
    <s v="A60     - Elec A-60 T&amp;D Resi Low Income"/>
    <s v="A60"/>
    <s v="ELEC A-60"/>
    <n v="4513"/>
    <s v="DELIVERY ONLY - RESIDENT HEAT"/>
    <n v="139"/>
    <n v="3744.99"/>
    <n v="84452"/>
    <x v="4"/>
  </r>
  <r>
    <x v="0"/>
    <s v="NARRAGANSETT ELECTRIC"/>
    <x v="0"/>
    <x v="7"/>
    <s v="AUGUST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0"/>
    <x v="7"/>
    <s v="AUGUST"/>
    <x v="0"/>
    <s v="RESIDENTIAL"/>
    <n v="954"/>
    <s v="G02     - Elec G-02 T&amp;D Large C&amp;I"/>
    <s v="G02"/>
    <s v="ELEC G-02"/>
    <n v="4512"/>
    <s v="DELIVERY ONLY - RESIDENTIAL"/>
    <n v="1"/>
    <n v="1048.78"/>
    <n v="13864"/>
    <x v="5"/>
  </r>
  <r>
    <x v="0"/>
    <s v="NARRAGANSETT ELECTRIC"/>
    <x v="0"/>
    <x v="7"/>
    <s v="AUGUST"/>
    <x v="2"/>
    <s v="COMMERCIAL"/>
    <n v="628"/>
    <s v="S10     - Lighting S-10 Private Lightg-Std Ofr Variable"/>
    <s v="S10"/>
    <s v="LIGHTING S-10"/>
    <n v="300"/>
    <s v="COMMERCIAL-NO BUILDING HEAT"/>
    <n v="1130"/>
    <n v="72170.91"/>
    <n v="270795"/>
    <x v="3"/>
  </r>
  <r>
    <x v="0"/>
    <s v="NARRAGANSETT ELECTRIC"/>
    <x v="0"/>
    <x v="7"/>
    <s v="AUGUST"/>
    <x v="3"/>
    <s v="STRT-AND-HWY-LT"/>
    <n v="605"/>
    <s v="S10     - Lighting S-10 Private Lightg-Std Ofr(Clsd)"/>
    <s v="S10"/>
    <s v="LIGHTING S-10"/>
    <n v="700"/>
    <s v="PUBLIC STREET &amp; HIWAY LIGHTING"/>
    <n v="16"/>
    <n v="1012.42"/>
    <n v="3770"/>
    <x v="3"/>
  </r>
  <r>
    <x v="0"/>
    <s v="NARRAGANSETT ELECTRIC"/>
    <x v="0"/>
    <x v="7"/>
    <s v="AUGUST"/>
    <x v="2"/>
    <s v="COMMERCIAL"/>
    <n v="616"/>
    <s v="S10     - Lighting S-10 T&amp;D Private Lighting(Clsd)"/>
    <s v="S10"/>
    <s v="LIGHTING S-10"/>
    <n v="4532"/>
    <s v="DELIVERY ONLY - COMMERCIAL"/>
    <n v="304"/>
    <n v="15568.64"/>
    <n v="86605"/>
    <x v="3"/>
  </r>
  <r>
    <x v="0"/>
    <s v="NARRAGANSETT ELECTRIC"/>
    <x v="0"/>
    <x v="7"/>
    <s v="AUGUST"/>
    <x v="0"/>
    <s v="RESIDENTIAL"/>
    <n v="55"/>
    <s v="C06     - Elec C-06 Small C&amp;I-Std Ofr Variable"/>
    <s v="C06"/>
    <s v="ELEC C-06"/>
    <n v="200"/>
    <s v="RESIDENCE SERVICE - NO HEAT"/>
    <n v="1"/>
    <n v="22.51"/>
    <n v="57"/>
    <x v="2"/>
  </r>
  <r>
    <x v="0"/>
    <s v="NARRAGANSETT ELECTRIC"/>
    <x v="0"/>
    <x v="7"/>
    <s v="AUGUST"/>
    <x v="2"/>
    <s v="COMMERCIAL"/>
    <n v="951"/>
    <s v="C08     - Elec C-06 T&amp;D Sm C&amp;I Unmetered"/>
    <s v="C08"/>
    <s v="ELEC C-06 UNMETERED"/>
    <n v="4532"/>
    <s v="DELIVERY ONLY - COMMERCIAL"/>
    <n v="114"/>
    <n v="9201.1299999999992"/>
    <n v="77091"/>
    <x v="2"/>
  </r>
  <r>
    <x v="0"/>
    <s v="NARRAGANSETT ELECTRIC"/>
    <x v="0"/>
    <x v="7"/>
    <s v="AUGUST"/>
    <x v="3"/>
    <s v="STRT-AND-HWY-LT"/>
    <n v="951"/>
    <s v="C08     - Elec C-06 T&amp;D Sm C&amp;I Unmetered"/>
    <s v="C08"/>
    <s v="ELEC C-06 UNMETERED"/>
    <n v="4562"/>
    <s v="DELIVERY ONLY - STREET LIGHT"/>
    <n v="216"/>
    <n v="8916.9"/>
    <n v="67567"/>
    <x v="2"/>
  </r>
  <r>
    <x v="0"/>
    <s v="NARRAGANSETT ELECTRIC"/>
    <x v="0"/>
    <x v="7"/>
    <s v="AUGUST"/>
    <x v="0"/>
    <s v="RESIDENTIAL"/>
    <n v="905"/>
    <s v="A60     - Elec A-60 T&amp;D Resi Low Income"/>
    <s v="A60"/>
    <s v="ELEC A-60"/>
    <n v="4512"/>
    <s v="DELIVERY ONLY - RESIDENTIAL"/>
    <n v="5369"/>
    <n v="142167.93"/>
    <n v="3315745"/>
    <x v="4"/>
  </r>
  <r>
    <x v="0"/>
    <s v="NARRAGANSETT ELECTRIC"/>
    <x v="0"/>
    <x v="7"/>
    <s v="AUGUST"/>
    <x v="0"/>
    <s v="RESIDENTIAL"/>
    <n v="13"/>
    <s v="G02     - Elec G-02 Large C&amp;I-Std Ofr"/>
    <s v="G02"/>
    <s v="ELEC G-02"/>
    <n v="200"/>
    <s v="RESIDENCE SERVICE - NO HEAT"/>
    <n v="5"/>
    <n v="4149.83"/>
    <n v="22645"/>
    <x v="5"/>
  </r>
  <r>
    <x v="0"/>
    <s v="NARRAGANSETT ELECTRIC"/>
    <x v="0"/>
    <x v="7"/>
    <s v="AUGUST"/>
    <x v="3"/>
    <s v="STRT-AND-HWY-LT"/>
    <n v="626"/>
    <s v="S6A     - Lighting S-06 Decorative-Variable"/>
    <s v="S6A"/>
    <s v="N/A"/>
    <n v="700"/>
    <s v="PUBLIC STREET &amp; HIWAY LIGHTING"/>
    <n v="1"/>
    <n v="485.05"/>
    <n v="251"/>
    <x v="3"/>
  </r>
  <r>
    <x v="0"/>
    <s v="NARRAGANSETT ELECTRIC"/>
    <x v="0"/>
    <x v="7"/>
    <s v="AUGUST"/>
    <x v="2"/>
    <s v="COMMERCIAL"/>
    <n v="34"/>
    <s v="C08     - Elec C-06 Sm C&amp;I Unmetered-Std Ofr"/>
    <s v="C08"/>
    <s v="ELEC C-06 UNMETERED"/>
    <n v="300"/>
    <s v="COMMERCIAL-NO BUILDING HEAT"/>
    <n v="133"/>
    <n v="14504.22"/>
    <n v="68327"/>
    <x v="2"/>
  </r>
  <r>
    <x v="0"/>
    <s v="NARRAGANSETT ELECTRIC"/>
    <x v="0"/>
    <x v="7"/>
    <s v="AUGUST"/>
    <x v="2"/>
    <s v="COMMERCIAL"/>
    <n v="705"/>
    <s v="G3F-G   - Elec G-32 200 kW Dem PK/OP-Std Ofr"/>
    <s v="G32"/>
    <s v="ELEC G-32"/>
    <n v="300"/>
    <s v="COMMERCIAL-NO BUILDING HEAT"/>
    <n v="99"/>
    <n v="1513494.12"/>
    <n v="9980843"/>
    <x v="1"/>
  </r>
  <r>
    <x v="0"/>
    <s v="NARRAGANSETT ELECTRIC"/>
    <x v="0"/>
    <x v="7"/>
    <s v="AUGUST"/>
    <x v="1"/>
    <s v="INDUSTRIAL"/>
    <n v="700"/>
    <s v="G32     - Elec G-32 200 kW Dem PK/SH/OP-Std Ofr"/>
    <s v="G32"/>
    <s v="ELEC G-32"/>
    <n v="460"/>
    <s v="INDUSTRIAL GENERAL - 60 HERTZ"/>
    <n v="46"/>
    <n v="1065926.3799999999"/>
    <n v="6783866"/>
    <x v="1"/>
  </r>
  <r>
    <x v="0"/>
    <s v="NARRAGANSETT ELECTRIC"/>
    <x v="0"/>
    <x v="7"/>
    <s v="AUGUST"/>
    <x v="3"/>
    <s v="STRT-AND-HWY-LT"/>
    <n v="631"/>
    <s v="S5V     - Lighting S-05 Cust Owned-Variable"/>
    <s v="S5A"/>
    <s v="N/A"/>
    <n v="700"/>
    <s v="PUBLIC STREET &amp; HIWAY LIGHTING"/>
    <n v="11"/>
    <n v="1571.07"/>
    <n v="9784"/>
    <x v="3"/>
  </r>
  <r>
    <x v="0"/>
    <s v="NARRAGANSETT ELECTRIC"/>
    <x v="0"/>
    <x v="7"/>
    <s v="AUGUST"/>
    <x v="1"/>
    <s v="INDUSTRIAL"/>
    <n v="628"/>
    <s v="S10     - Lighting S-10 Private Lightg-Std Ofr Variable"/>
    <s v="S10"/>
    <s v="LIGHTING S-10"/>
    <n v="460"/>
    <s v="INDUSTRIAL GENERAL - 60 HERTZ"/>
    <n v="55"/>
    <n v="7200.13"/>
    <n v="28370"/>
    <x v="3"/>
  </r>
  <r>
    <x v="0"/>
    <s v="NARRAGANSETT ELECTRIC"/>
    <x v="0"/>
    <x v="7"/>
    <s v="AUGUST"/>
    <x v="0"/>
    <s v="RESIDENTIAL"/>
    <n v="616"/>
    <s v="S10     - Lighting S-10 T&amp;D Private Lighting(Clsd)"/>
    <s v="S10"/>
    <s v="LIGHTING S-10"/>
    <n v="4512"/>
    <s v="DELIVERY ONLY - RESIDENTIAL"/>
    <n v="46"/>
    <n v="3845.91"/>
    <n v="14649"/>
    <x v="3"/>
  </r>
  <r>
    <x v="0"/>
    <s v="NARRAGANSETT ELECTRIC"/>
    <x v="0"/>
    <x v="7"/>
    <s v="AUGUST"/>
    <x v="2"/>
    <s v="COMMERCIAL"/>
    <n v="924"/>
    <s v="X01     - Elec X01 T&amp;D Elec Propulsion"/>
    <s v="X01"/>
    <s v="ELEC X01"/>
    <n v="4532"/>
    <s v="DELIVERY ONLY - COMMERCIAL"/>
    <n v="1"/>
    <n v="168143.6"/>
    <n v="2162654"/>
    <x v="1"/>
  </r>
  <r>
    <x v="0"/>
    <s v="NARRAGANSETT ELECTRIC"/>
    <x v="0"/>
    <x v="7"/>
    <s v="AUGUST"/>
    <x v="2"/>
    <s v="COMMERCIAL"/>
    <n v="1"/>
    <s v="A16     - Elec A-16 Residential-Std Ofr"/>
    <s v="A16"/>
    <s v="ELEC A-16"/>
    <n v="300"/>
    <s v="COMMERCIAL-NO BUILDING HEAT"/>
    <n v="758"/>
    <n v="258814.04"/>
    <n v="1290543"/>
    <x v="0"/>
  </r>
  <r>
    <x v="0"/>
    <s v="NARRAGANSETT ELECTRIC"/>
    <x v="0"/>
    <x v="7"/>
    <s v="AUGUST"/>
    <x v="0"/>
    <s v="RESIDENTIAL"/>
    <n v="903"/>
    <s v="A16     - Elec A-16 T&amp;D Residential"/>
    <s v="A16"/>
    <s v="ELEC A-16"/>
    <n v="4512"/>
    <s v="DELIVERY ONLY - RESIDENTIAL"/>
    <n v="41653"/>
    <n v="3580382.88"/>
    <n v="33144994"/>
    <x v="0"/>
  </r>
  <r>
    <x v="0"/>
    <s v="NARRAGANSETT ELECTRIC"/>
    <x v="0"/>
    <x v="7"/>
    <s v="AUGUST"/>
    <x v="4"/>
    <s v="STEAM-HEAT"/>
    <n v="1"/>
    <s v="A16     - Elec A-16 Residential-Std Ofr"/>
    <s v="A16"/>
    <s v="ELEC A-16"/>
    <n v="207"/>
    <s v="RESIDENCE SERVICE - WITH HEAT"/>
    <n v="14901"/>
    <n v="2468546.75"/>
    <n v="12129873"/>
    <x v="0"/>
  </r>
  <r>
    <x v="0"/>
    <s v="NARRAGANSETT ELECTRIC"/>
    <x v="0"/>
    <x v="7"/>
    <s v="AUGUST"/>
    <x v="2"/>
    <s v="COMMERCIAL"/>
    <n v="5"/>
    <s v="C06     - Elec C-06 Small C&amp;I-Std Ofr"/>
    <s v="C06"/>
    <s v="ELEC C-06"/>
    <n v="300"/>
    <s v="COMMERCIAL-NO BUILDING HEAT"/>
    <n v="39518"/>
    <n v="7004695.7599999998"/>
    <n v="49923410"/>
    <x v="2"/>
  </r>
  <r>
    <x v="0"/>
    <s v="NARRAGANSETT ELECTRIC"/>
    <x v="0"/>
    <x v="7"/>
    <s v="AUGUST"/>
    <x v="2"/>
    <s v="COMMERCIAL"/>
    <n v="950"/>
    <s v="C06     - Elec C-06 T&amp;D Small C&amp;I"/>
    <s v="C06"/>
    <s v="ELEC C-06"/>
    <n v="4532"/>
    <s v="DELIVERY ONLY - COMMERCIAL"/>
    <n v="10189"/>
    <n v="1590950.74"/>
    <n v="15348081"/>
    <x v="2"/>
  </r>
  <r>
    <x v="0"/>
    <s v="NARRAGANSETT ELECTRIC"/>
    <x v="0"/>
    <x v="7"/>
    <s v="AUGUST"/>
    <x v="2"/>
    <s v="COMMERCIAL"/>
    <n v="122"/>
    <s v="B32     - Elec B-32 T&amp;D C&amp;I 200 kW Back Up Svc"/>
    <s v="B32"/>
    <s v="ELEC B-32"/>
    <n v="300"/>
    <s v="COMMERCIAL-NO BUILDING HEAT"/>
    <n v="1"/>
    <n v="68635.520000000004"/>
    <n v="686554"/>
    <x v="1"/>
  </r>
  <r>
    <x v="0"/>
    <s v="NARRAGANSETT ELECTRIC"/>
    <x v="0"/>
    <x v="7"/>
    <s v="AUGUST"/>
    <x v="2"/>
    <s v="COMMERCIAL"/>
    <n v="954"/>
    <s v="G02     - Elec G-02 T&amp;D Large C&amp;I"/>
    <s v="G02"/>
    <s v="ELEC G-02"/>
    <n v="4532"/>
    <s v="DELIVERY ONLY - COMMERCIAL"/>
    <n v="3493"/>
    <n v="5337297.78"/>
    <n v="71411901"/>
    <x v="5"/>
  </r>
  <r>
    <x v="0"/>
    <s v="NARRAGANSETT ELECTRIC"/>
    <x v="0"/>
    <x v="7"/>
    <s v="AUGUST"/>
    <x v="3"/>
    <s v="STRT-AND-HWY-LT"/>
    <n v="619"/>
    <s v="S5T     - Lighting S-05 T&amp;D Cust Owned"/>
    <s v="S5A"/>
    <s v="N/A"/>
    <n v="4562"/>
    <s v="DELIVERY ONLY - STREET LIGHT"/>
    <n v="93"/>
    <n v="75814.31"/>
    <n v="885057"/>
    <x v="3"/>
  </r>
  <r>
    <x v="0"/>
    <s v="NARRAGANSETT ELECTRIC"/>
    <x v="0"/>
    <x v="7"/>
    <s v="AUGUST"/>
    <x v="0"/>
    <s v="RESIDENTIAL"/>
    <n v="628"/>
    <s v="S10     - Lighting S-10 Private Lightg-Std Ofr Variable"/>
    <s v="S10"/>
    <s v="LIGHTING S-10"/>
    <n v="200"/>
    <s v="RESIDENCE SERVICE - NO HEAT"/>
    <n v="245"/>
    <n v="13646.23"/>
    <n v="28466"/>
    <x v="3"/>
  </r>
  <r>
    <x v="0"/>
    <s v="NARRAGANSETT ELECTRIC"/>
    <x v="0"/>
    <x v="7"/>
    <s v="AUGUST"/>
    <x v="3"/>
    <s v="STRT-AND-HWY-LT"/>
    <n v="617"/>
    <s v="S14     - Lighting S-14 T&amp;D Co Owned St Lighting"/>
    <s v="S14"/>
    <s v="LIGHTING S-14"/>
    <n v="4562"/>
    <s v="DELIVERY ONLY - STREET LIGHT"/>
    <n v="127"/>
    <n v="472593.57"/>
    <n v="1292822"/>
    <x v="3"/>
  </r>
  <r>
    <x v="0"/>
    <s v="NARRAGANSETT ELECTRIC"/>
    <x v="0"/>
    <x v="7"/>
    <s v="AUGUST"/>
    <x v="0"/>
    <s v="RESIDENTIAL"/>
    <n v="1"/>
    <s v="A16     - Elec A-16 Residential-Std Ofr"/>
    <s v="A16"/>
    <s v="ELEC A-16"/>
    <n v="200"/>
    <s v="RESIDENCE SERVICE - NO HEAT"/>
    <n v="350153"/>
    <n v="60388068.880000003"/>
    <n v="295760412"/>
    <x v="0"/>
  </r>
  <r>
    <x v="0"/>
    <s v="NARRAGANSETT ELECTRIC"/>
    <x v="0"/>
    <x v="7"/>
    <s v="AUGUST"/>
    <x v="1"/>
    <s v="INDUSTRIAL"/>
    <n v="1"/>
    <s v="A16     - Elec A-16 Residential-Std Ofr"/>
    <s v="A16"/>
    <s v="ELEC A-16"/>
    <n v="460"/>
    <s v="INDUSTRIAL GENERAL - 60 HERTZ"/>
    <n v="1"/>
    <n v="115.87"/>
    <n v="550"/>
    <x v="0"/>
  </r>
  <r>
    <x v="0"/>
    <s v="NARRAGANSETT ELECTRIC"/>
    <x v="0"/>
    <x v="7"/>
    <s v="AUGUST"/>
    <x v="0"/>
    <s v="RESIDENTIAL"/>
    <n v="6"/>
    <s v="A60     - Elec A-60 Resi Low Income-Std Ofr"/>
    <s v="A60"/>
    <s v="ELEC A-60"/>
    <n v="200"/>
    <s v="RESIDENCE SERVICE - NO HEAT"/>
    <n v="27913"/>
    <n v="3145986.41"/>
    <n v="21222509"/>
    <x v="4"/>
  </r>
  <r>
    <x v="0"/>
    <s v="NARRAGANSETT ELECTRIC"/>
    <x v="0"/>
    <x v="7"/>
    <s v="AUGUST"/>
    <x v="0"/>
    <s v="RESIDENTIAL"/>
    <n v="5"/>
    <s v="C06     - Elec C-06 Small C&amp;I-Std Ofr"/>
    <s v="C06"/>
    <s v="ELEC C-06"/>
    <n v="200"/>
    <s v="RESIDENCE SERVICE - NO HEAT"/>
    <n v="681"/>
    <n v="76389.13"/>
    <n v="356063"/>
    <x v="2"/>
  </r>
  <r>
    <x v="0"/>
    <s v="NARRAGANSETT ELECTRIC"/>
    <x v="0"/>
    <x v="7"/>
    <s v="AUGUST"/>
    <x v="2"/>
    <s v="COMMERCIAL"/>
    <n v="55"/>
    <s v="C06     - Elec C-06 Small C&amp;I-Std Ofr Variable"/>
    <s v="C06"/>
    <s v="ELEC C-06"/>
    <n v="300"/>
    <s v="COMMERCIAL-NO BUILDING HEAT"/>
    <n v="44"/>
    <n v="-77781.929999999993"/>
    <n v="150805"/>
    <x v="2"/>
  </r>
  <r>
    <x v="0"/>
    <s v="NARRAGANSETT ELECTRIC"/>
    <x v="0"/>
    <x v="7"/>
    <s v="AUGUST"/>
    <x v="2"/>
    <s v="COMMERCIAL"/>
    <n v="54"/>
    <s v="C08     - Elec C-06 Sm C&amp;I Unmetered-Std Ofr Variable"/>
    <s v="C08"/>
    <s v="ELEC C-06 UNMETERED"/>
    <n v="300"/>
    <s v="COMMERCIAL-NO BUILDING HEAT"/>
    <n v="1"/>
    <n v="78.75"/>
    <n v="389"/>
    <x v="2"/>
  </r>
  <r>
    <x v="0"/>
    <s v="NARRAGANSETT ELECTRIC"/>
    <x v="0"/>
    <x v="7"/>
    <s v="AUGUST"/>
    <x v="2"/>
    <s v="COMMERCIAL"/>
    <n v="6"/>
    <s v="A60     - Elec A-60 Resi Low Income-Std Ofr"/>
    <s v="A60"/>
    <s v="ELEC A-60"/>
    <n v="300"/>
    <s v="COMMERCIAL-NO BUILDING HEAT"/>
    <n v="3"/>
    <n v="199.91"/>
    <n v="1318"/>
    <x v="4"/>
  </r>
  <r>
    <x v="0"/>
    <s v="NARRAGANSETT ELECTRIC"/>
    <x v="0"/>
    <x v="7"/>
    <s v="AUGUST"/>
    <x v="2"/>
    <s v="COMMERCIAL"/>
    <n v="710"/>
    <s v="G32     - Elec G-32 T&amp;D 200 kW Dem PK/SH/OP"/>
    <s v="G32"/>
    <s v="ELEC G-32"/>
    <n v="4532"/>
    <s v="DELIVERY ONLY - COMMERCIAL"/>
    <n v="290"/>
    <n v="4346685.6100000003"/>
    <n v="70408505"/>
    <x v="1"/>
  </r>
  <r>
    <x v="0"/>
    <s v="NARRAGANSETT ELECTRIC"/>
    <x v="0"/>
    <x v="7"/>
    <s v="AUGUST"/>
    <x v="2"/>
    <s v="COMMERCIAL"/>
    <n v="711"/>
    <s v="G3F-G   - Elec G-32 T&amp;D 200 kW Dem PK/OP"/>
    <s v="G32"/>
    <s v="ELEC G-32"/>
    <n v="4532"/>
    <s v="DELIVERY ONLY - COMMERCIAL"/>
    <n v="320"/>
    <n v="5005686.07"/>
    <n v="81551781"/>
    <x v="1"/>
  </r>
  <r>
    <x v="0"/>
    <s v="NARRAGANSETT ELECTRIC"/>
    <x v="0"/>
    <x v="7"/>
    <s v="AUGUST"/>
    <x v="1"/>
    <s v="INDUSTRIAL"/>
    <n v="710"/>
    <s v="G32     - Elec G-32 T&amp;D 200 kW Dem PK/SH/OP"/>
    <s v="G32"/>
    <s v="ELEC G-32"/>
    <n v="4552"/>
    <s v="DELIVERY ONLY - INDUSTRIAL"/>
    <n v="95"/>
    <n v="2004798.99"/>
    <n v="31969783"/>
    <x v="1"/>
  </r>
  <r>
    <x v="0"/>
    <s v="NARRAGANSETT ELECTRIC"/>
    <x v="0"/>
    <x v="7"/>
    <s v="AUGUST"/>
    <x v="2"/>
    <s v="COMMERCIAL"/>
    <n v="53"/>
    <s v="G02     - Elec G-02 Large C&amp;I-Std Ofr Fixed"/>
    <s v="G02"/>
    <s v="ELEC G-02"/>
    <n v="300"/>
    <s v="COMMERCIAL-NO BUILDING HEAT"/>
    <n v="169"/>
    <n v="491479.67"/>
    <n v="2975403"/>
    <x v="5"/>
  </r>
  <r>
    <x v="0"/>
    <s v="NARRAGANSETT ELECTRIC"/>
    <x v="0"/>
    <x v="7"/>
    <s v="AUGUST"/>
    <x v="3"/>
    <s v="STRT-AND-HWY-LT"/>
    <n v="627"/>
    <s v="S6A     - Lighting S-06 T&amp;D Decorative"/>
    <s v="S6A"/>
    <s v="N/A"/>
    <n v="700"/>
    <s v="PUBLIC STREET &amp; HIWAY LIGHTING"/>
    <n v="1"/>
    <n v="312.93"/>
    <n v="93"/>
    <x v="3"/>
  </r>
  <r>
    <x v="0"/>
    <s v="NARRAGANSETT ELECTRIC"/>
    <x v="0"/>
    <x v="7"/>
    <s v="AUGUST"/>
    <x v="2"/>
    <s v="COMMERCIAL"/>
    <n v="605"/>
    <s v="S10     - Lighting S-10 Private Lightg-Std Ofr(Clsd)"/>
    <s v="S10"/>
    <s v="LIGHTING S-10"/>
    <n v="300"/>
    <s v="COMMERCIAL-NO BUILDING HEAT"/>
    <n v="15"/>
    <n v="767.04"/>
    <n v="2834"/>
    <x v="3"/>
  </r>
  <r>
    <x v="0"/>
    <s v="NARRAGANSETT ELECTRIC"/>
    <x v="0"/>
    <x v="7"/>
    <s v="AUGUST"/>
    <x v="3"/>
    <s v="STRT-AND-HWY-LT"/>
    <n v="34"/>
    <s v="C08     - Elec C-06 Sm C&amp;I Unmetered-Std Ofr"/>
    <s v="C08"/>
    <s v="ELEC C-06 UNMETERED"/>
    <n v="700"/>
    <s v="PUBLIC STREET &amp; HIWAY LIGHTING"/>
    <n v="152"/>
    <n v="19178.79"/>
    <n v="91718"/>
    <x v="2"/>
  </r>
  <r>
    <x v="0"/>
    <s v="NARRAGANSETT ELECTRIC"/>
    <x v="0"/>
    <x v="7"/>
    <s v="AUGUST"/>
    <x v="2"/>
    <s v="COMMERCIAL"/>
    <n v="117"/>
    <s v="B32     - Elec B-32 C&amp;I 200 kW Back Up Svc-Std Ofr"/>
    <s v="B32"/>
    <s v="ELEC B-32"/>
    <n v="300"/>
    <s v="COMMERCIAL-NO BUILDING HEAT"/>
    <n v="3"/>
    <n v="24393.16"/>
    <n v="154090"/>
    <x v="1"/>
  </r>
  <r>
    <x v="0"/>
    <s v="NARRAGANSETT ELECTRIC"/>
    <x v="0"/>
    <x v="7"/>
    <s v="AUGUST"/>
    <x v="2"/>
    <s v="COMMERCIAL"/>
    <n v="13"/>
    <s v="G02     - Elec G-02 Large C&amp;I-Std Ofr"/>
    <s v="G02"/>
    <s v="ELEC G-02"/>
    <n v="300"/>
    <s v="COMMERCIAL-NO BUILDING HEAT"/>
    <n v="4086"/>
    <n v="7908555.7699999996"/>
    <n v="49018999"/>
    <x v="5"/>
  </r>
  <r>
    <x v="0"/>
    <s v="NARRAGANSETT ELECTRIC"/>
    <x v="0"/>
    <x v="7"/>
    <s v="AUGUST"/>
    <x v="2"/>
    <s v="COMMERCIAL"/>
    <n v="700"/>
    <s v="G32     - Elec G-32 200 kW Dem PK/SH/OP-Std Ofr"/>
    <s v="G32"/>
    <s v="ELEC G-32"/>
    <n v="300"/>
    <s v="COMMERCIAL-NO BUILDING HEAT"/>
    <n v="86"/>
    <n v="1486029.39"/>
    <n v="10441232"/>
    <x v="1"/>
  </r>
  <r>
    <x v="0"/>
    <s v="NARRAGANSETT ELECTRIC"/>
    <x v="0"/>
    <x v="7"/>
    <s v="AUGUST"/>
    <x v="1"/>
    <s v="INDUSTRIAL"/>
    <n v="705"/>
    <s v="G3F-G   - Elec G-32 200 kW Dem PK/OP-Std Ofr"/>
    <s v="G32"/>
    <s v="ELEC G-32"/>
    <n v="460"/>
    <s v="INDUSTRIAL GENERAL - 60 HERTZ"/>
    <n v="32"/>
    <n v="350723.51"/>
    <n v="2322987"/>
    <x v="1"/>
  </r>
  <r>
    <x v="0"/>
    <s v="NARRAGANSETT ELECTRIC"/>
    <x v="0"/>
    <x v="7"/>
    <s v="AUGUST"/>
    <x v="1"/>
    <s v="INDUSTRIAL"/>
    <n v="711"/>
    <s v="G3F-G   - Elec G-32 T&amp;D 200 kW Dem PK/OP"/>
    <s v="G32"/>
    <s v="ELEC G-32"/>
    <n v="4552"/>
    <s v="DELIVERY ONLY - INDUSTRIAL"/>
    <n v="76"/>
    <n v="1024794.81"/>
    <n v="15734634"/>
    <x v="1"/>
  </r>
  <r>
    <x v="0"/>
    <s v="NARRAGANSETT ELECTRIC"/>
    <x v="0"/>
    <x v="7"/>
    <s v="AUGUST"/>
    <x v="1"/>
    <s v="INDUSTRIAL"/>
    <n v="944"/>
    <s v="M1B     - Elec M-1 Opt B Station Pwr Delivery Svc"/>
    <s v="M1B"/>
    <s v="M-1 Opt B"/>
    <n v="4552"/>
    <s v="DELIVERY ONLY - INDUSTRIAL"/>
    <n v="1"/>
    <n v="5128.63"/>
    <n v="94790"/>
    <x v="3"/>
  </r>
  <r>
    <x v="0"/>
    <s v="NARRAGANSETT ELECTRIC"/>
    <x v="0"/>
    <x v="7"/>
    <s v="AUGUST"/>
    <x v="1"/>
    <s v="INDUSTRIAL"/>
    <n v="954"/>
    <s v="G02     - Elec G-02 T&amp;D Large C&amp;I"/>
    <s v="G02"/>
    <s v="ELEC G-02"/>
    <n v="4552"/>
    <s v="DELIVERY ONLY - INDUSTRIAL"/>
    <n v="178"/>
    <n v="358141.98"/>
    <n v="4376599"/>
    <x v="5"/>
  </r>
  <r>
    <x v="0"/>
    <s v="NARRAGANSETT ELECTRIC"/>
    <x v="0"/>
    <x v="7"/>
    <s v="AUGUST"/>
    <x v="2"/>
    <s v="COMMERCIAL"/>
    <n v="408"/>
    <s v="2231    - Gas 2231 C&amp;I Medium TSS"/>
    <n v="2231"/>
    <s v="N/A"/>
    <n v="300"/>
    <s v="COMMERCIAL-NO BUILDING HEAT"/>
    <n v="30"/>
    <n v="9348.39"/>
    <n v="6003.87"/>
    <x v="6"/>
  </r>
  <r>
    <x v="0"/>
    <s v="NARRAGANSETT ELECTRIC"/>
    <x v="0"/>
    <x v="7"/>
    <s v="AUGUST"/>
    <x v="2"/>
    <s v="COMMERCIAL"/>
    <n v="425"/>
    <s v="58ENLL  - Gas 58ENLL Default C&amp;I Large Low Load"/>
    <s v="58LL"/>
    <s v="N/A"/>
    <n v="1675"/>
    <s v="GAS/T DEFAULT SERVICE"/>
    <n v="3"/>
    <n v="3575.9"/>
    <n v="1109.1600000000001"/>
    <x v="7"/>
  </r>
  <r>
    <x v="0"/>
    <s v="NARRAGANSETT ELECTRIC"/>
    <x v="0"/>
    <x v="7"/>
    <s v="AUGUST"/>
    <x v="1"/>
    <s v="INDUSTRIAL"/>
    <n v="423"/>
    <s v="24EN    - Gas 24EN C&amp;I Extra Large High Load FT1"/>
    <s v="24EN"/>
    <s v="N/A"/>
    <n v="1671"/>
    <s v="GAS/T FIRM INDUSTRIAL"/>
    <n v="52"/>
    <n v="573436.56999999995"/>
    <n v="3120613.37"/>
    <x v="7"/>
  </r>
  <r>
    <x v="0"/>
    <s v="NARRAGANSETT ELECTRIC"/>
    <x v="0"/>
    <x v="7"/>
    <s v="AUGUST"/>
    <x v="2"/>
    <s v="COMMERCIAL"/>
    <n v="421"/>
    <s v="2496    - Gas 2496 C&amp;I Extra Large High Load"/>
    <n v="2496"/>
    <s v="N/A"/>
    <n v="300"/>
    <s v="COMMERCIAL-NO BUILDING HEAT"/>
    <n v="2"/>
    <n v="60293.2"/>
    <n v="76883.259999999995"/>
    <x v="7"/>
  </r>
  <r>
    <x v="0"/>
    <s v="NARRAGANSETT ELECTRIC"/>
    <x v="0"/>
    <x v="7"/>
    <s v="AUGUST"/>
    <x v="4"/>
    <s v="STEAM-HEAT"/>
    <n v="402"/>
    <s v="1301    - Gas 1301 Res Low Inc Heat"/>
    <n v="1301"/>
    <s v="N/A"/>
    <n v="207"/>
    <s v="RESIDENCE SERVICE - WITH HEAT"/>
    <n v="21526"/>
    <n v="616190.16"/>
    <n v="398393.28"/>
    <x v="11"/>
  </r>
  <r>
    <x v="0"/>
    <s v="NARRAGANSETT ELECTRIC"/>
    <x v="0"/>
    <x v="7"/>
    <s v="AUGUST"/>
    <x v="2"/>
    <s v="COMMERCIAL"/>
    <n v="439"/>
    <s v="14EN    - Gas 14EN Non-Firm Sales Extra Large Low"/>
    <s v="14EN"/>
    <s v="N/A"/>
    <n v="300"/>
    <s v="COMMERCIAL-NO BUILDING HEAT"/>
    <n v="1"/>
    <n v="644.35"/>
    <n v="0"/>
    <x v="7"/>
  </r>
  <r>
    <x v="0"/>
    <s v="NARRAGANSETT ELECTRIC"/>
    <x v="0"/>
    <x v="7"/>
    <s v="AUGUST"/>
    <x v="2"/>
    <s v="COMMERCIAL"/>
    <n v="411"/>
    <s v="33EN    - Gas 33EN C&amp;I Large Low Load FT1"/>
    <s v="33EN"/>
    <s v="N/A"/>
    <n v="1670"/>
    <s v="GAS/T FIRM COMMERCIAL"/>
    <n v="110"/>
    <n v="130977.31"/>
    <n v="120642.48"/>
    <x v="7"/>
  </r>
  <r>
    <x v="0"/>
    <s v="NARRAGANSETT ELECTRIC"/>
    <x v="0"/>
    <x v="7"/>
    <s v="AUGUST"/>
    <x v="2"/>
    <s v="COMMERCIAL"/>
    <n v="415"/>
    <s v="34EN    - Gas 34EN C&amp;I Extra Large Low Load FT1"/>
    <s v="34EN"/>
    <s v="N/A"/>
    <n v="1670"/>
    <s v="GAS/T FIRM COMMERCIAL"/>
    <n v="26"/>
    <n v="132897.19"/>
    <n v="181108.99"/>
    <x v="7"/>
  </r>
  <r>
    <x v="0"/>
    <s v="NARRAGANSETT ELECTRIC"/>
    <x v="0"/>
    <x v="7"/>
    <s v="AUGUST"/>
    <x v="1"/>
    <s v="INDUSTRIAL"/>
    <n v="417"/>
    <s v="2367    - Gas 2367 C&amp;I Large High Load"/>
    <n v="2367"/>
    <s v="N/A"/>
    <n v="400"/>
    <s v="INDUSTRIAL"/>
    <n v="31"/>
    <n v="102605.45"/>
    <n v="98447.56"/>
    <x v="7"/>
  </r>
  <r>
    <x v="0"/>
    <s v="NARRAGANSETT ELECTRIC"/>
    <x v="0"/>
    <x v="7"/>
    <s v="AUGUST"/>
    <x v="2"/>
    <s v="COMMERCIAL"/>
    <n v="423"/>
    <s v="24EN    - Gas 24EN C&amp;I Extra Large High Load FT1"/>
    <s v="24EN"/>
    <s v="N/A"/>
    <n v="1671"/>
    <s v="GAS/T FIRM INDUSTRIAL"/>
    <n v="12"/>
    <n v="144401.72"/>
    <n v="1036245.02"/>
    <x v="7"/>
  </r>
  <r>
    <x v="0"/>
    <s v="NARRAGANSETT ELECTRIC"/>
    <x v="0"/>
    <x v="7"/>
    <s v="AUGUST"/>
    <x v="1"/>
    <s v="INDUSTRIAL"/>
    <n v="421"/>
    <s v="2496    - Gas 2496 C&amp;I Extra Large High Load"/>
    <n v="2496"/>
    <s v="N/A"/>
    <n v="400"/>
    <s v="INDUSTRIAL"/>
    <n v="3"/>
    <n v="23599.71"/>
    <n v="17464.12"/>
    <x v="7"/>
  </r>
  <r>
    <x v="0"/>
    <s v="NARRAGANSETT ELECTRIC"/>
    <x v="0"/>
    <x v="7"/>
    <s v="AUGUST"/>
    <x v="2"/>
    <s v="COMMERCIAL"/>
    <n v="406"/>
    <s v="2221    - Gas 2221 C&amp;I Medium FT2"/>
    <n v="2221"/>
    <s v="N/A"/>
    <n v="1670"/>
    <s v="GAS/T FIRM COMMERCIAL"/>
    <n v="1475"/>
    <n v="453480.67"/>
    <n v="480261.89"/>
    <x v="6"/>
  </r>
  <r>
    <x v="0"/>
    <s v="NARRAGANSETT ELECTRIC"/>
    <x v="0"/>
    <x v="7"/>
    <s v="AUGUST"/>
    <x v="2"/>
    <s v="COMMERCIAL"/>
    <n v="405"/>
    <s v="2237    - Gas 2237 C&amp;I Medium"/>
    <n v="2237"/>
    <s v="N/A"/>
    <n v="300"/>
    <s v="COMMERCIAL-NO BUILDING HEAT"/>
    <n v="3386"/>
    <n v="1538855.89"/>
    <n v="890174.2"/>
    <x v="6"/>
  </r>
  <r>
    <x v="0"/>
    <s v="NARRAGANSETT ELECTRIC"/>
    <x v="0"/>
    <x v="7"/>
    <s v="AUGUST"/>
    <x v="2"/>
    <s v="COMMERCIAL"/>
    <n v="413"/>
    <s v="3496    - Gas 3496 C&amp;I Extra Large Low Load"/>
    <n v="3496"/>
    <s v="N/A"/>
    <n v="300"/>
    <s v="COMMERCIAL-NO BUILDING HEAT"/>
    <n v="4"/>
    <n v="11249.8"/>
    <n v="2786.66"/>
    <x v="7"/>
  </r>
  <r>
    <x v="0"/>
    <s v="NARRAGANSETT ELECTRIC"/>
    <x v="0"/>
    <x v="7"/>
    <s v="AUGUST"/>
    <x v="2"/>
    <s v="COMMERCIAL"/>
    <n v="432"/>
    <s v="02EN    - Gas 02EN Marketer Charges FT2"/>
    <s v="02EN"/>
    <s v="N/A"/>
    <n v="1674"/>
    <s v="GAS/T MARKETER TRAN 2"/>
    <n v="4"/>
    <n v="419802.7"/>
    <n v="0"/>
    <x v="9"/>
  </r>
  <r>
    <x v="0"/>
    <s v="NARRAGANSETT ELECTRIC"/>
    <x v="0"/>
    <x v="7"/>
    <s v="AUGUST"/>
    <x v="2"/>
    <s v="COMMERCIAL"/>
    <n v="419"/>
    <s v="23EN    - Gas 23EN C&amp;I Large High Load FT1"/>
    <s v="23EN"/>
    <s v="N/A"/>
    <n v="1671"/>
    <s v="GAS/T FIRM INDUSTRIAL"/>
    <n v="9"/>
    <n v="29531.78"/>
    <n v="113437.25"/>
    <x v="7"/>
  </r>
  <r>
    <x v="0"/>
    <s v="NARRAGANSETT ELECTRIC"/>
    <x v="0"/>
    <x v="7"/>
    <s v="AUGUST"/>
    <x v="1"/>
    <s v="INDUSTRIAL"/>
    <n v="419"/>
    <s v="23EN    - Gas 23EN C&amp;I Large High Load FT1"/>
    <s v="23EN"/>
    <s v="N/A"/>
    <n v="1671"/>
    <s v="GAS/T FIRM INDUSTRIAL"/>
    <n v="56"/>
    <n v="107169.60000000001"/>
    <n v="268759.62"/>
    <x v="7"/>
  </r>
  <r>
    <x v="0"/>
    <s v="NARRAGANSETT ELECTRIC"/>
    <x v="0"/>
    <x v="7"/>
    <s v="AUGUST"/>
    <x v="1"/>
    <s v="INDUSTRIAL"/>
    <n v="414"/>
    <s v="3421    - Gas 3421 C&amp;I Extra Large Low Load FT2"/>
    <n v="3421"/>
    <s v="N/A"/>
    <n v="1670"/>
    <s v="GAS/T FIRM COMMERCIAL"/>
    <n v="1"/>
    <n v="2466.65"/>
    <n v="0"/>
    <x v="7"/>
  </r>
  <r>
    <x v="0"/>
    <s v="NARRAGANSETT ELECTRIC"/>
    <x v="0"/>
    <x v="7"/>
    <s v="AUGUST"/>
    <x v="2"/>
    <s v="COMMERCIAL"/>
    <n v="422"/>
    <s v="2421    - Gas 2421 C&amp;I Extra Large High Load FT2"/>
    <n v="2421"/>
    <s v="N/A"/>
    <n v="1671"/>
    <s v="GAS/T FIRM INDUSTRIAL"/>
    <n v="3"/>
    <n v="9868.4500000000007"/>
    <n v="32554.87"/>
    <x v="7"/>
  </r>
  <r>
    <x v="0"/>
    <s v="NARRAGANSETT ELECTRIC"/>
    <x v="0"/>
    <x v="7"/>
    <s v="AUGUST"/>
    <x v="1"/>
    <s v="INDUSTRIAL"/>
    <n v="422"/>
    <s v="2421    - Gas 2421 C&amp;I Extra Large High Load FT2"/>
    <n v="2421"/>
    <s v="N/A"/>
    <n v="1671"/>
    <s v="GAS/T FIRM INDUSTRIAL"/>
    <n v="11"/>
    <n v="65476.44"/>
    <n v="330668.83"/>
    <x v="7"/>
  </r>
  <r>
    <x v="0"/>
    <s v="NARRAGANSETT ELECTRIC"/>
    <x v="0"/>
    <x v="7"/>
    <s v="AUGUST"/>
    <x v="2"/>
    <s v="COMMERCIAL"/>
    <n v="410"/>
    <s v="3321    - Gas 3321 C&amp;I Large Low Load FT2"/>
    <n v="3321"/>
    <s v="N/A"/>
    <n v="1670"/>
    <s v="GAS/T FIRM COMMERCIAL"/>
    <n v="206"/>
    <n v="229434.39"/>
    <n v="166829.34"/>
    <x v="7"/>
  </r>
  <r>
    <x v="0"/>
    <s v="NARRAGANSETT ELECTRIC"/>
    <x v="0"/>
    <x v="7"/>
    <s v="AUGUST"/>
    <x v="2"/>
    <s v="COMMERCIAL"/>
    <n v="407"/>
    <s v="22EN    - Gas 22EN C&amp;I Medium FT1"/>
    <s v="22EN"/>
    <s v="N/A"/>
    <n v="1670"/>
    <s v="GAS/T FIRM COMMERCIAL"/>
    <n v="323"/>
    <n v="130390.54"/>
    <n v="191954.07"/>
    <x v="6"/>
  </r>
  <r>
    <x v="0"/>
    <s v="NARRAGANSETT ELECTRIC"/>
    <x v="0"/>
    <x v="7"/>
    <s v="AUGUST"/>
    <x v="1"/>
    <s v="INDUSTRIAL"/>
    <n v="405"/>
    <s v="2237    - Gas 2237 C&amp;I Medium"/>
    <n v="2237"/>
    <s v="N/A"/>
    <n v="400"/>
    <s v="INDUSTRIAL"/>
    <n v="16"/>
    <n v="21276.3"/>
    <n v="16402.48"/>
    <x v="6"/>
  </r>
  <r>
    <x v="0"/>
    <s v="NARRAGANSETT ELECTRIC"/>
    <x v="0"/>
    <x v="7"/>
    <s v="AUGUST"/>
    <x v="1"/>
    <s v="INDUSTRIAL"/>
    <n v="415"/>
    <s v="34EN    - Gas 34EN C&amp;I Extra Large Low Load FT1"/>
    <s v="34EN"/>
    <s v="N/A"/>
    <n v="1670"/>
    <s v="GAS/T FIRM COMMERCIAL"/>
    <n v="3"/>
    <n v="10502.02"/>
    <n v="27991.9"/>
    <x v="7"/>
  </r>
  <r>
    <x v="0"/>
    <s v="NARRAGANSETT ELECTRIC"/>
    <x v="0"/>
    <x v="7"/>
    <s v="AUGUST"/>
    <x v="2"/>
    <s v="COMMERCIAL"/>
    <n v="428"/>
    <s v="58ENXLH - Gas 58ENXLH Default C&amp;I Extra Large High Load"/>
    <s v="58XH"/>
    <s v="N/A"/>
    <n v="1675"/>
    <s v="GAS/T DEFAULT SERVICE"/>
    <n v="1"/>
    <n v="14866.66"/>
    <n v="13521.48"/>
    <x v="7"/>
  </r>
  <r>
    <x v="0"/>
    <s v="NARRAGANSETT ELECTRIC"/>
    <x v="0"/>
    <x v="7"/>
    <s v="AUGUST"/>
    <x v="2"/>
    <s v="COMMERCIAL"/>
    <n v="412"/>
    <s v="3331    - Gas 3331 C&amp;I Large Low Load TSS"/>
    <n v="3331"/>
    <s v="N/A"/>
    <n v="300"/>
    <s v="COMMERCIAL-NO BUILDING HEAT"/>
    <n v="2"/>
    <n v="2499.25"/>
    <n v="1094"/>
    <x v="7"/>
  </r>
  <r>
    <x v="0"/>
    <s v="NARRAGANSETT ELECTRIC"/>
    <x v="0"/>
    <x v="7"/>
    <s v="AUGUST"/>
    <x v="1"/>
    <s v="INDUSTRIAL"/>
    <n v="409"/>
    <s v="3367    - Gas 3367 C&amp;I Large Low Load"/>
    <n v="3367"/>
    <s v="N/A"/>
    <n v="400"/>
    <s v="INDUSTRIAL"/>
    <n v="8"/>
    <n v="10564.81"/>
    <n v="4536.25"/>
    <x v="7"/>
  </r>
  <r>
    <x v="0"/>
    <s v="NARRAGANSETT ELECTRIC"/>
    <x v="0"/>
    <x v="7"/>
    <s v="AUGUST"/>
    <x v="2"/>
    <s v="COMMERCIAL"/>
    <n v="400"/>
    <s v="1247    - Gas 1247 Res Heat"/>
    <n v="0"/>
    <s v="N/A"/>
    <n v="0"/>
    <s v="N/A"/>
    <n v="1"/>
    <n v="929.91"/>
    <n v="700.41"/>
    <x v="9"/>
  </r>
  <r>
    <x v="0"/>
    <s v="NARRAGANSETT ELECTRIC"/>
    <x v="0"/>
    <x v="7"/>
    <s v="AUGUST"/>
    <x v="0"/>
    <s v="RESIDENTIAL"/>
    <n v="401"/>
    <s v="1012    - Gas 1012 Res Non Heat"/>
    <n v="1012"/>
    <s v="N/A"/>
    <n v="200"/>
    <s v="RESIDENCE SERVICE - NO HEAT"/>
    <n v="16656"/>
    <n v="420983.63"/>
    <n v="139109.21"/>
    <x v="10"/>
  </r>
  <r>
    <x v="0"/>
    <s v="NARRAGANSETT ELECTRIC"/>
    <x v="0"/>
    <x v="7"/>
    <s v="AUGUST"/>
    <x v="1"/>
    <s v="INDUSTRIAL"/>
    <n v="406"/>
    <s v="2221    - Gas 2221 C&amp;I Medium FT2"/>
    <n v="2221"/>
    <s v="N/A"/>
    <n v="1670"/>
    <s v="GAS/T FIRM COMMERCIAL"/>
    <n v="20"/>
    <n v="13127.3"/>
    <n v="22591.43"/>
    <x v="6"/>
  </r>
  <r>
    <x v="0"/>
    <s v="NARRAGANSETT ELECTRIC"/>
    <x v="0"/>
    <x v="7"/>
    <s v="AUGUST"/>
    <x v="1"/>
    <s v="INDUSTRIAL"/>
    <n v="418"/>
    <s v="2321    - Gas 2321 C&amp;I Large High Load FT2"/>
    <n v="2321"/>
    <s v="N/A"/>
    <n v="1671"/>
    <s v="GAS/T FIRM INDUSTRIAL"/>
    <n v="51"/>
    <n v="77420.479999999996"/>
    <n v="170005.99"/>
    <x v="7"/>
  </r>
  <r>
    <x v="0"/>
    <s v="NARRAGANSETT ELECTRIC"/>
    <x v="0"/>
    <x v="7"/>
    <s v="AUGUST"/>
    <x v="2"/>
    <s v="COMMERCIAL"/>
    <n v="414"/>
    <s v="3421    - Gas 3421 C&amp;I Extra Large Low Load FT2"/>
    <n v="3421"/>
    <s v="N/A"/>
    <n v="1670"/>
    <s v="GAS/T FIRM COMMERCIAL"/>
    <n v="1"/>
    <n v="2176.21"/>
    <n v="668.57"/>
    <x v="7"/>
  </r>
  <r>
    <x v="0"/>
    <s v="NARRAGANSETT ELECTRIC"/>
    <x v="0"/>
    <x v="7"/>
    <s v="AUGUST"/>
    <x v="0"/>
    <s v="RESIDENTIAL"/>
    <n v="400"/>
    <s v="1247    - Gas 1247 Res Heat"/>
    <n v="1247"/>
    <s v="N/A"/>
    <n v="207"/>
    <s v="RESIDENCE SERVICE - WITH HEAT"/>
    <n v="11"/>
    <n v="251.38"/>
    <n v="85.22"/>
    <x v="10"/>
  </r>
  <r>
    <x v="0"/>
    <s v="NARRAGANSETT ELECTRIC"/>
    <x v="0"/>
    <x v="7"/>
    <s v="AUGUST"/>
    <x v="4"/>
    <s v="STEAM-HEAT"/>
    <n v="400"/>
    <s v="1247    - Gas 1247 Res Heat"/>
    <n v="1247"/>
    <s v="N/A"/>
    <n v="207"/>
    <s v="RESIDENCE SERVICE - WITH HEAT"/>
    <n v="208767"/>
    <n v="7693466.3099999996"/>
    <n v="3552154.53"/>
    <x v="10"/>
  </r>
  <r>
    <x v="0"/>
    <s v="NARRAGANSETT ELECTRIC"/>
    <x v="0"/>
    <x v="7"/>
    <s v="AUGUST"/>
    <x v="1"/>
    <s v="INDUSTRIAL"/>
    <n v="410"/>
    <s v="3321    - Gas 3321 C&amp;I Large Low Load FT2"/>
    <n v="3321"/>
    <s v="N/A"/>
    <n v="1670"/>
    <s v="GAS/T FIRM COMMERCIAL"/>
    <n v="17"/>
    <n v="21850.51"/>
    <n v="19991.72"/>
    <x v="7"/>
  </r>
  <r>
    <x v="0"/>
    <s v="NARRAGANSETT ELECTRIC"/>
    <x v="0"/>
    <x v="7"/>
    <s v="AUGUST"/>
    <x v="2"/>
    <s v="COMMERCIAL"/>
    <n v="430"/>
    <s v="S350    - Gas S350 Dominion Virginia Power"/>
    <s v="S350"/>
    <s v="N/A"/>
    <n v="300"/>
    <s v="COMMERCIAL-NO BUILDING HEAT"/>
    <n v="2"/>
    <n v="93748.15"/>
    <n v="5"/>
    <x v="3"/>
  </r>
  <r>
    <x v="0"/>
    <s v="NARRAGANSETT ELECTRIC"/>
    <x v="0"/>
    <x v="7"/>
    <s v="AUGUST"/>
    <x v="4"/>
    <s v="STEAM-HEAT"/>
    <n v="401"/>
    <s v="1012    - Gas 1012 Res Non Heat"/>
    <n v="1012"/>
    <s v="N/A"/>
    <n v="200"/>
    <s v="RESIDENCE SERVICE - NO HEAT"/>
    <n v="6"/>
    <n v="238.87"/>
    <n v="107.82"/>
    <x v="10"/>
  </r>
  <r>
    <x v="0"/>
    <s v="NARRAGANSETT ELECTRIC"/>
    <x v="0"/>
    <x v="7"/>
    <s v="AUGUST"/>
    <x v="0"/>
    <s v="RESIDENTIAL"/>
    <n v="403"/>
    <s v="1101    - Gas 1101 Res Low Inc Non Heat"/>
    <n v="1101"/>
    <s v="N/A"/>
    <n v="200"/>
    <s v="RESIDENCE SERVICE - NO HEAT"/>
    <n v="481"/>
    <n v="9447.83"/>
    <n v="4682.5"/>
    <x v="11"/>
  </r>
  <r>
    <x v="0"/>
    <s v="NARRAGANSETT ELECTRIC"/>
    <x v="0"/>
    <x v="7"/>
    <s v="AUGUST"/>
    <x v="2"/>
    <s v="COMMERCIAL"/>
    <n v="440"/>
    <s v="74EN    - Gas 74EN Non-Firm Trans Extra Large Low"/>
    <s v="74EN"/>
    <s v="N/A"/>
    <n v="1672"/>
    <s v="GAS/T C&amp;I NON FIRM"/>
    <n v="1"/>
    <n v="19280.37"/>
    <n v="139325.9"/>
    <x v="7"/>
  </r>
  <r>
    <x v="0"/>
    <s v="NARRAGANSETT ELECTRIC"/>
    <x v="0"/>
    <x v="7"/>
    <s v="AUGUST"/>
    <x v="2"/>
    <s v="COMMERCIAL"/>
    <n v="442"/>
    <s v="77EN    - Gas 77EN Non-Firm Trans Extra Large High"/>
    <s v="77EN"/>
    <s v="N/A"/>
    <n v="1672"/>
    <s v="GAS/T C&amp;I NON FIRM"/>
    <n v="8"/>
    <n v="184931.15"/>
    <n v="1578364.44"/>
    <x v="7"/>
  </r>
  <r>
    <x v="0"/>
    <s v="NARRAGANSETT ELECTRIC"/>
    <x v="0"/>
    <x v="7"/>
    <s v="AUGUST"/>
    <x v="1"/>
    <s v="INDUSTRIAL"/>
    <n v="407"/>
    <s v="22EN    - Gas 22EN C&amp;I Medium FT1"/>
    <s v="22EN"/>
    <s v="N/A"/>
    <n v="1670"/>
    <s v="GAS/T FIRM COMMERCIAL"/>
    <n v="5"/>
    <n v="2827.68"/>
    <n v="5391.73"/>
    <x v="6"/>
  </r>
  <r>
    <x v="0"/>
    <s v="NARRAGANSETT ELECTRIC"/>
    <x v="0"/>
    <x v="7"/>
    <s v="AUGUST"/>
    <x v="2"/>
    <s v="COMMERCIAL"/>
    <n v="418"/>
    <s v="2321    - Gas 2321 C&amp;I Large High Load FT2"/>
    <n v="2321"/>
    <s v="N/A"/>
    <n v="1671"/>
    <s v="GAS/T FIRM INDUSTRIAL"/>
    <n v="38"/>
    <n v="56693.84"/>
    <n v="120314.58"/>
    <x v="7"/>
  </r>
  <r>
    <x v="0"/>
    <s v="NARRAGANSETT ELECTRIC"/>
    <x v="0"/>
    <x v="7"/>
    <s v="AUGUST"/>
    <x v="2"/>
    <s v="COMMERCIAL"/>
    <n v="417"/>
    <s v="2367    - Gas 2367 C&amp;I Large High Load"/>
    <n v="2367"/>
    <s v="N/A"/>
    <n v="300"/>
    <s v="COMMERCIAL-NO BUILDING HEAT"/>
    <n v="27"/>
    <n v="64693.03"/>
    <n v="58146.52"/>
    <x v="7"/>
  </r>
  <r>
    <x v="0"/>
    <s v="NARRAGANSETT ELECTRIC"/>
    <x v="0"/>
    <x v="7"/>
    <s v="AUGUST"/>
    <x v="2"/>
    <s v="COMMERCIAL"/>
    <n v="441"/>
    <s v="17EN    - Gas 17EN Non-Firm Sales Extra Large High"/>
    <s v="17EN"/>
    <s v="N/A"/>
    <n v="300"/>
    <s v="COMMERCIAL-NO BUILDING HEAT"/>
    <n v="1"/>
    <n v="19959.71"/>
    <n v="52326.67"/>
    <x v="7"/>
  </r>
  <r>
    <x v="0"/>
    <s v="NARRAGANSETT ELECTRIC"/>
    <x v="0"/>
    <x v="7"/>
    <s v="AUGUST"/>
    <x v="2"/>
    <s v="COMMERCIAL"/>
    <n v="404"/>
    <s v="2107    - Gas 2107 C&amp;I Small"/>
    <n v="2107"/>
    <s v="N/A"/>
    <n v="300"/>
    <s v="COMMERCIAL-NO BUILDING HEAT"/>
    <n v="18047"/>
    <n v="979579.87"/>
    <n v="419798.05"/>
    <x v="8"/>
  </r>
  <r>
    <x v="0"/>
    <s v="NARRAGANSETT ELECTRIC"/>
    <x v="0"/>
    <x v="7"/>
    <s v="AUGUST"/>
    <x v="1"/>
    <s v="INDUSTRIAL"/>
    <n v="443"/>
    <s v="2121    - Gas 2121 C&amp;I Small FT2"/>
    <n v="2121"/>
    <s v="N/A"/>
    <n v="1670"/>
    <s v="GAS/T FIRM COMMERCIAL"/>
    <n v="2"/>
    <n v="52.58"/>
    <n v="2.0499999999999998"/>
    <x v="8"/>
  </r>
  <r>
    <x v="0"/>
    <s v="NARRAGANSETT ELECTRIC"/>
    <x v="0"/>
    <x v="7"/>
    <s v="AUGUST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7"/>
    <s v="AUGUST"/>
    <x v="4"/>
    <s v="STEAM-HEAT"/>
    <n v="404"/>
    <s v="2107    - Gas 2107 C&amp;I Small"/>
    <n v="0"/>
    <s v="N/A"/>
    <n v="0"/>
    <s v="N/A"/>
    <n v="1"/>
    <n v="36.86"/>
    <n v="9.24"/>
    <x v="9"/>
  </r>
  <r>
    <x v="0"/>
    <s v="NARRAGANSETT ELECTRIC"/>
    <x v="0"/>
    <x v="7"/>
    <s v="AUGUST"/>
    <x v="4"/>
    <s v="STEAM-HEAT"/>
    <n v="403"/>
    <s v="1101    - Gas 1101 Res Low Inc Non Heat"/>
    <n v="1101"/>
    <s v="N/A"/>
    <n v="200"/>
    <s v="RESIDENCE SERVICE - NO HEAT"/>
    <n v="1"/>
    <n v="7.83"/>
    <n v="4.0999999999999996"/>
    <x v="11"/>
  </r>
  <r>
    <x v="0"/>
    <s v="NARRAGANSETT ELECTRIC"/>
    <x v="0"/>
    <x v="7"/>
    <s v="AUGUST"/>
    <x v="2"/>
    <s v="COMMERCIAL"/>
    <n v="444"/>
    <s v="2131    - Gas 2131 C&amp;I Small TSS"/>
    <n v="2131"/>
    <s v="N/A"/>
    <n v="300"/>
    <s v="COMMERCIAL-NO BUILDING HEAT"/>
    <n v="10"/>
    <n v="1891.1"/>
    <n v="1225.51"/>
    <x v="8"/>
  </r>
  <r>
    <x v="0"/>
    <s v="NARRAGANSETT ELECTRIC"/>
    <x v="0"/>
    <x v="7"/>
    <s v="AUGUST"/>
    <x v="1"/>
    <s v="INDUSTRIAL"/>
    <n v="404"/>
    <s v="2107    - Gas 2107 C&amp;I Small"/>
    <n v="2107"/>
    <s v="N/A"/>
    <n v="400"/>
    <s v="INDUSTRIAL"/>
    <n v="7"/>
    <n v="463.2"/>
    <n v="237.23"/>
    <x v="8"/>
  </r>
  <r>
    <x v="0"/>
    <s v="NARRAGANSETT ELECTRIC"/>
    <x v="0"/>
    <x v="7"/>
    <s v="AUGUST"/>
    <x v="2"/>
    <s v="COMMERCIAL"/>
    <n v="443"/>
    <s v="2121    - Gas 2121 C&amp;I Small FT2"/>
    <n v="2121"/>
    <s v="N/A"/>
    <n v="1670"/>
    <s v="GAS/T FIRM COMMERCIAL"/>
    <n v="759"/>
    <n v="35154.44"/>
    <n v="32915.03"/>
    <x v="8"/>
  </r>
  <r>
    <x v="0"/>
    <s v="NARRAGANSETT ELECTRIC"/>
    <x v="0"/>
    <x v="7"/>
    <s v="AUGUST"/>
    <x v="1"/>
    <s v="INDUSTRIAL"/>
    <n v="411"/>
    <s v="33EN    - Gas 33EN C&amp;I Large Low Load FT1"/>
    <s v="33EN"/>
    <s v="N/A"/>
    <n v="1670"/>
    <s v="GAS/T FIRM COMMERCIAL"/>
    <n v="7"/>
    <n v="10285.049999999999"/>
    <n v="13458.81"/>
    <x v="7"/>
  </r>
  <r>
    <x v="0"/>
    <s v="NARRAGANSETT ELECTRIC"/>
    <x v="0"/>
    <x v="7"/>
    <s v="AUGUST"/>
    <x v="2"/>
    <s v="COMMERCIAL"/>
    <n v="409"/>
    <s v="3367    - Gas 3367 C&amp;I Large Low Load"/>
    <n v="3367"/>
    <s v="N/A"/>
    <n v="300"/>
    <s v="COMMERCIAL-NO BUILDING HEAT"/>
    <n v="105"/>
    <n v="169173.41"/>
    <n v="78144.31"/>
    <x v="7"/>
  </r>
  <r>
    <x v="0"/>
    <s v="NARRAGANSETT ELECTRIC"/>
    <x v="0"/>
    <x v="7"/>
    <s v="AUGUST"/>
    <x v="2"/>
    <s v="COMMERCIAL"/>
    <n v="431"/>
    <s v="01EN    - Gas 01EN Marketer Charges FT1"/>
    <s v="01EN"/>
    <s v="N/A"/>
    <n v="1673"/>
    <s v="GAS/T MARKETER TRAN 1"/>
    <n v="3"/>
    <n v="-34813.54"/>
    <n v="0"/>
    <x v="9"/>
  </r>
  <r>
    <x v="0"/>
    <s v="NARRAGANSETT ELECTRIC"/>
    <x v="0"/>
    <x v="8"/>
    <s v="SEPTEMBER"/>
    <x v="0"/>
    <s v="RESIDENTIAL"/>
    <n v="6"/>
    <s v="A60     - Elec A-60 Resi Low Income-Std Ofr"/>
    <s v="A60"/>
    <s v="ELEC A-60"/>
    <n v="200"/>
    <s v="RESIDENCE SERVICE - NO HEAT"/>
    <n v="27181"/>
    <n v="2376280.58"/>
    <n v="15743410"/>
    <x v="4"/>
  </r>
  <r>
    <x v="0"/>
    <s v="NARRAGANSETT ELECTRIC"/>
    <x v="0"/>
    <x v="8"/>
    <s v="SEPTEMBER"/>
    <x v="0"/>
    <s v="RESIDENTIAL"/>
    <n v="5"/>
    <s v="C06     - Elec C-06 Small C&amp;I-Std Ofr"/>
    <s v="C06"/>
    <s v="ELEC C-06"/>
    <n v="200"/>
    <s v="RESIDENCE SERVICE - NO HEAT"/>
    <n v="681"/>
    <n v="65147.01"/>
    <n v="296897"/>
    <x v="2"/>
  </r>
  <r>
    <x v="0"/>
    <s v="NARRAGANSETT ELECTRIC"/>
    <x v="0"/>
    <x v="8"/>
    <s v="SEPTEMBER"/>
    <x v="2"/>
    <s v="COMMERCIAL"/>
    <n v="55"/>
    <s v="C06     - Elec C-06 Small C&amp;I-Std Ofr Variable"/>
    <s v="C06"/>
    <s v="ELEC C-06"/>
    <n v="300"/>
    <s v="COMMERCIAL-NO BUILDING HEAT"/>
    <n v="45"/>
    <n v="-62486.57"/>
    <n v="124881"/>
    <x v="2"/>
  </r>
  <r>
    <x v="0"/>
    <s v="NARRAGANSETT ELECTRIC"/>
    <x v="0"/>
    <x v="8"/>
    <s v="SEPTEMBER"/>
    <x v="1"/>
    <s v="INDUSTRIAL"/>
    <n v="950"/>
    <s v="C06     - Elec C-06 T&amp;D Small C&amp;I"/>
    <s v="C06"/>
    <s v="ELEC C-06"/>
    <n v="4552"/>
    <s v="DELIVERY ONLY - INDUSTRIAL"/>
    <n v="137"/>
    <n v="35944.97"/>
    <n v="362162"/>
    <x v="2"/>
  </r>
  <r>
    <x v="0"/>
    <s v="NARRAGANSETT ELECTRIC"/>
    <x v="0"/>
    <x v="8"/>
    <s v="SEPTEMBER"/>
    <x v="2"/>
    <s v="COMMERCIAL"/>
    <n v="13"/>
    <s v="G02     - Elec G-02 Large C&amp;I-Std Ofr"/>
    <s v="G02"/>
    <s v="ELEC G-02"/>
    <n v="300"/>
    <s v="COMMERCIAL-NO BUILDING HEAT"/>
    <n v="3996"/>
    <n v="6892615.0499999998"/>
    <n v="41774792"/>
    <x v="5"/>
  </r>
  <r>
    <x v="0"/>
    <s v="NARRAGANSETT ELECTRIC"/>
    <x v="0"/>
    <x v="8"/>
    <s v="SEPTEMBER"/>
    <x v="1"/>
    <s v="INDUSTRIAL"/>
    <n v="13"/>
    <s v="G02     - Elec G-02 Large C&amp;I-Std Ofr"/>
    <s v="G02"/>
    <s v="ELEC G-02"/>
    <n v="460"/>
    <s v="INDUSTRIAL GENERAL - 60 HERTZ"/>
    <n v="305"/>
    <n v="611150.77"/>
    <n v="3490665"/>
    <x v="5"/>
  </r>
  <r>
    <x v="0"/>
    <s v="NARRAGANSETT ELECTRIC"/>
    <x v="0"/>
    <x v="8"/>
    <s v="SEPTEMBER"/>
    <x v="1"/>
    <s v="INDUSTRIAL"/>
    <n v="53"/>
    <s v="G02     - Elec G-02 Large C&amp;I-Std Ofr Fixed"/>
    <s v="G02"/>
    <s v="ELEC G-02"/>
    <n v="460"/>
    <s v="INDUSTRIAL GENERAL - 60 HERTZ"/>
    <n v="9"/>
    <n v="17562.73"/>
    <n v="88213"/>
    <x v="5"/>
  </r>
  <r>
    <x v="0"/>
    <s v="NARRAGANSETT ELECTRIC"/>
    <x v="0"/>
    <x v="8"/>
    <s v="SEPTEMBER"/>
    <x v="1"/>
    <s v="INDUSTRIAL"/>
    <n v="616"/>
    <s v="S10     - Lighting S-10 T&amp;D Private Lighting(Clsd)"/>
    <s v="S10"/>
    <s v="LIGHTING S-10"/>
    <n v="4552"/>
    <s v="DELIVERY ONLY - INDUSTRIAL"/>
    <n v="20"/>
    <n v="2126.69"/>
    <n v="12315"/>
    <x v="3"/>
  </r>
  <r>
    <x v="0"/>
    <s v="NARRAGANSETT ELECTRIC"/>
    <x v="0"/>
    <x v="8"/>
    <s v="SEPTEMBER"/>
    <x v="3"/>
    <s v="STRT-AND-HWY-LT"/>
    <n v="626"/>
    <s v="S6A     - Lighting S-06 Decorative-Variable"/>
    <s v="S6A"/>
    <s v="N/A"/>
    <n v="700"/>
    <s v="PUBLIC STREET &amp; HIWAY LIGHTING"/>
    <n v="1"/>
    <n v="456.52"/>
    <n v="264"/>
    <x v="3"/>
  </r>
  <r>
    <x v="0"/>
    <s v="NARRAGANSETT ELECTRIC"/>
    <x v="0"/>
    <x v="8"/>
    <s v="SEPTEMBER"/>
    <x v="2"/>
    <s v="COMMERCIAL"/>
    <n v="711"/>
    <s v="G3F-G   - Elec G-32 T&amp;D 200 kW Dem PK/OP"/>
    <s v="G32"/>
    <s v="ELEC G-32"/>
    <n v="4532"/>
    <s v="DELIVERY ONLY - COMMERCIAL"/>
    <n v="321"/>
    <n v="4681773.84"/>
    <n v="74010775"/>
    <x v="1"/>
  </r>
  <r>
    <x v="0"/>
    <s v="NARRAGANSETT ELECTRIC"/>
    <x v="0"/>
    <x v="8"/>
    <s v="SEPTEMBER"/>
    <x v="1"/>
    <s v="INDUSTRIAL"/>
    <n v="5"/>
    <s v="C06     - Elec C-06 Small C&amp;I-Std Ofr"/>
    <s v="C06"/>
    <s v="ELEC C-06"/>
    <n v="460"/>
    <s v="INDUSTRIAL GENERAL - 60 HERTZ"/>
    <n v="808"/>
    <n v="262519.28999999998"/>
    <n v="1343767"/>
    <x v="2"/>
  </r>
  <r>
    <x v="0"/>
    <s v="NARRAGANSETT ELECTRIC"/>
    <x v="0"/>
    <x v="8"/>
    <s v="SEPTEMBER"/>
    <x v="1"/>
    <s v="INDUSTRIAL"/>
    <n v="1"/>
    <s v="A16     - Elec A-16 Residential-Std Ofr"/>
    <s v="A16"/>
    <s v="ELEC A-16"/>
    <n v="460"/>
    <s v="INDUSTRIAL GENERAL - 60 HERTZ"/>
    <n v="1"/>
    <n v="74.180000000000007"/>
    <n v="336"/>
    <x v="0"/>
  </r>
  <r>
    <x v="0"/>
    <s v="NARRAGANSETT ELECTRIC"/>
    <x v="0"/>
    <x v="8"/>
    <s v="SEPTEMBER"/>
    <x v="1"/>
    <s v="INDUSTRIAL"/>
    <n v="628"/>
    <s v="S10     - Lighting S-10 Private Lightg-Std Ofr Variable"/>
    <s v="S10"/>
    <s v="LIGHTING S-10"/>
    <n v="460"/>
    <s v="INDUSTRIAL GENERAL - 60 HERTZ"/>
    <n v="55"/>
    <n v="7113.4"/>
    <n v="29763"/>
    <x v="3"/>
  </r>
  <r>
    <x v="0"/>
    <s v="NARRAGANSETT ELECTRIC"/>
    <x v="0"/>
    <x v="8"/>
    <s v="SEPTEMBER"/>
    <x v="2"/>
    <s v="COMMERCIAL"/>
    <n v="617"/>
    <s v="S14     - Lighting S-14 T&amp;D Co Owned St Lighting"/>
    <s v="S14"/>
    <s v="LIGHTING S-14"/>
    <n v="4532"/>
    <s v="DELIVERY ONLY - COMMERCIAL"/>
    <n v="1"/>
    <n v="739.73"/>
    <n v="4229"/>
    <x v="3"/>
  </r>
  <r>
    <x v="0"/>
    <s v="NARRAGANSETT ELECTRIC"/>
    <x v="0"/>
    <x v="8"/>
    <s v="SEPTEMBER"/>
    <x v="2"/>
    <s v="COMMERCIAL"/>
    <n v="605"/>
    <s v="S10     - Lighting S-10 Private Lightg-Std Ofr(Clsd)"/>
    <s v="S10"/>
    <s v="LIGHTING S-10"/>
    <n v="300"/>
    <s v="COMMERCIAL-NO BUILDING HEAT"/>
    <n v="14"/>
    <n v="604.11"/>
    <n v="2389"/>
    <x v="3"/>
  </r>
  <r>
    <x v="0"/>
    <s v="NARRAGANSETT ELECTRIC"/>
    <x v="0"/>
    <x v="8"/>
    <s v="SEPTEMBER"/>
    <x v="3"/>
    <s v="STRT-AND-HWY-LT"/>
    <n v="619"/>
    <s v="S5T     - Lighting S-05 T&amp;D Cust Owned"/>
    <s v="S5A"/>
    <s v="N/A"/>
    <n v="4562"/>
    <s v="DELIVERY ONLY - STREET LIGHT"/>
    <n v="93"/>
    <n v="80679.09"/>
    <n v="934099"/>
    <x v="3"/>
  </r>
  <r>
    <x v="0"/>
    <s v="NARRAGANSETT ELECTRIC"/>
    <x v="0"/>
    <x v="8"/>
    <s v="SEPTEMBER"/>
    <x v="1"/>
    <s v="INDUSTRIAL"/>
    <n v="700"/>
    <s v="G32     - Elec G-32 200 kW Dem PK/SH/OP-Std Ofr"/>
    <s v="G32"/>
    <s v="ELEC G-32"/>
    <n v="460"/>
    <s v="INDUSTRIAL GENERAL - 60 HERTZ"/>
    <n v="48"/>
    <n v="578322.22"/>
    <n v="3845648"/>
    <x v="1"/>
  </r>
  <r>
    <x v="0"/>
    <s v="NARRAGANSETT ELECTRIC"/>
    <x v="0"/>
    <x v="8"/>
    <s v="SEPTEMBER"/>
    <x v="3"/>
    <s v="STRT-AND-HWY-LT"/>
    <n v="34"/>
    <s v="C08     - Elec C-06 Sm C&amp;I Unmetered-Std Ofr"/>
    <s v="C08"/>
    <s v="ELEC C-06 UNMETERED"/>
    <n v="700"/>
    <s v="PUBLIC STREET &amp; HIWAY LIGHTING"/>
    <n v="152"/>
    <n v="19201.71"/>
    <n v="91748"/>
    <x v="2"/>
  </r>
  <r>
    <x v="0"/>
    <s v="NARRAGANSETT ELECTRIC"/>
    <x v="0"/>
    <x v="8"/>
    <s v="SEPTEMBER"/>
    <x v="4"/>
    <s v="STEAM-HEAT"/>
    <n v="6"/>
    <s v="A60     - Elec A-60 Resi Low Income-Std Ofr"/>
    <s v="A60"/>
    <s v="ELEC A-60"/>
    <n v="207"/>
    <s v="RESIDENCE SERVICE - WITH HEAT"/>
    <n v="1021"/>
    <n v="94419.31"/>
    <n v="626754"/>
    <x v="4"/>
  </r>
  <r>
    <x v="0"/>
    <s v="NARRAGANSETT ELECTRIC"/>
    <x v="0"/>
    <x v="8"/>
    <s v="SEPTEMBER"/>
    <x v="2"/>
    <s v="COMMERCIAL"/>
    <n v="5"/>
    <s v="C06     - Elec C-06 Small C&amp;I-Std Ofr"/>
    <s v="C06"/>
    <s v="ELEC C-06"/>
    <n v="300"/>
    <s v="COMMERCIAL-NO BUILDING HEAT"/>
    <n v="39247"/>
    <n v="5518664.3799999999"/>
    <n v="43349545"/>
    <x v="2"/>
  </r>
  <r>
    <x v="0"/>
    <s v="NARRAGANSETT ELECTRIC"/>
    <x v="0"/>
    <x v="8"/>
    <s v="SEPTEMBER"/>
    <x v="2"/>
    <s v="COMMERCIAL"/>
    <n v="950"/>
    <s v="C06     - Elec C-06 T&amp;D Small C&amp;I"/>
    <s v="C06"/>
    <s v="ELEC C-06"/>
    <n v="4532"/>
    <s v="DELIVERY ONLY - COMMERCIAL"/>
    <n v="10189"/>
    <n v="1435822.23"/>
    <n v="13610627"/>
    <x v="2"/>
  </r>
  <r>
    <x v="0"/>
    <s v="NARRAGANSETT ELECTRIC"/>
    <x v="0"/>
    <x v="8"/>
    <s v="SEPTEMBER"/>
    <x v="4"/>
    <s v="STEAM-HEAT"/>
    <n v="905"/>
    <s v="A60     - Elec A-60 T&amp;D Resi Low Income"/>
    <s v="A60"/>
    <s v="ELEC A-60"/>
    <n v="4513"/>
    <s v="DELIVERY ONLY - RESIDENT HEAT"/>
    <n v="139"/>
    <n v="3386.75"/>
    <n v="71969"/>
    <x v="4"/>
  </r>
  <r>
    <x v="0"/>
    <s v="NARRAGANSETT ELECTRIC"/>
    <x v="0"/>
    <x v="8"/>
    <s v="SEPTEMBER"/>
    <x v="2"/>
    <s v="COMMERCIAL"/>
    <n v="117"/>
    <s v="B32     - Elec B-32 C&amp;I 200 kW Back Up Svc-Std Ofr"/>
    <s v="B32"/>
    <s v="ELEC B-32"/>
    <n v="300"/>
    <s v="COMMERCIAL-NO BUILDING HEAT"/>
    <n v="3"/>
    <n v="23010.07"/>
    <n v="146601"/>
    <x v="1"/>
  </r>
  <r>
    <x v="0"/>
    <s v="NARRAGANSETT ELECTRIC"/>
    <x v="0"/>
    <x v="8"/>
    <s v="SEPTEMBER"/>
    <x v="0"/>
    <s v="RESIDENTIAL"/>
    <n v="903"/>
    <s v="A16     - Elec A-16 T&amp;D Residential"/>
    <s v="A16"/>
    <s v="ELEC A-16"/>
    <n v="4512"/>
    <s v="DELIVERY ONLY - RESIDENTIAL"/>
    <n v="41072"/>
    <n v="2718583.47"/>
    <n v="24422045"/>
    <x v="0"/>
  </r>
  <r>
    <x v="0"/>
    <s v="NARRAGANSETT ELECTRIC"/>
    <x v="0"/>
    <x v="8"/>
    <s v="SEPTEMBER"/>
    <x v="2"/>
    <s v="COMMERCIAL"/>
    <n v="616"/>
    <s v="S10     - Lighting S-10 T&amp;D Private Lighting(Clsd)"/>
    <s v="S10"/>
    <s v="LIGHTING S-10"/>
    <n v="4532"/>
    <s v="DELIVERY ONLY - COMMERCIAL"/>
    <n v="304"/>
    <n v="14971.68"/>
    <n v="90983"/>
    <x v="3"/>
  </r>
  <r>
    <x v="0"/>
    <s v="NARRAGANSETT ELECTRIC"/>
    <x v="0"/>
    <x v="8"/>
    <s v="SEPTEMBER"/>
    <x v="4"/>
    <s v="STEAM-HEAT"/>
    <n v="628"/>
    <s v="S10     - Lighting S-10 Private Lightg-Std Ofr Variable"/>
    <s v="S10"/>
    <s v="LIGHTING S-10"/>
    <n v="207"/>
    <s v="RESIDENCE SERVICE - WITH HEAT"/>
    <n v="7"/>
    <n v="146.88999999999999"/>
    <n v="544"/>
    <x v="3"/>
  </r>
  <r>
    <x v="0"/>
    <s v="NARRAGANSETT ELECTRIC"/>
    <x v="0"/>
    <x v="8"/>
    <s v="SEPTEMBER"/>
    <x v="3"/>
    <s v="STRT-AND-HWY-LT"/>
    <n v="951"/>
    <s v="C08     - Elec C-06 T&amp;D Sm C&amp;I Unmetered"/>
    <s v="C08"/>
    <s v="ELEC C-06 UNMETERED"/>
    <n v="4562"/>
    <s v="DELIVERY ONLY - STREET LIGHT"/>
    <n v="216"/>
    <n v="8992.83"/>
    <n v="67567"/>
    <x v="2"/>
  </r>
  <r>
    <x v="0"/>
    <s v="NARRAGANSETT ELECTRIC"/>
    <x v="0"/>
    <x v="8"/>
    <s v="SEPTEMBER"/>
    <x v="2"/>
    <s v="COMMERCIAL"/>
    <n v="6"/>
    <s v="A60     - Elec A-60 Resi Low Income-Std Ofr"/>
    <s v="A60"/>
    <s v="ELEC A-60"/>
    <n v="300"/>
    <s v="COMMERCIAL-NO BUILDING HEAT"/>
    <n v="3"/>
    <n v="170.79"/>
    <n v="1108"/>
    <x v="4"/>
  </r>
  <r>
    <x v="0"/>
    <s v="NARRAGANSETT ELECTRIC"/>
    <x v="0"/>
    <x v="8"/>
    <s v="SEPTEMBER"/>
    <x v="0"/>
    <s v="RESIDENTIAL"/>
    <n v="905"/>
    <s v="A60     - Elec A-60 T&amp;D Resi Low Income"/>
    <s v="A60"/>
    <s v="ELEC A-60"/>
    <n v="4512"/>
    <s v="DELIVERY ONLY - RESIDENTIAL"/>
    <n v="5141"/>
    <n v="112224.27"/>
    <n v="2390637"/>
    <x v="4"/>
  </r>
  <r>
    <x v="0"/>
    <s v="NARRAGANSETT ELECTRIC"/>
    <x v="0"/>
    <x v="8"/>
    <s v="SEPTEMBER"/>
    <x v="0"/>
    <s v="RESIDENTIAL"/>
    <n v="55"/>
    <s v="C06     - Elec C-06 Small C&amp;I-Std Ofr Variable"/>
    <s v="C06"/>
    <s v="ELEC C-06"/>
    <n v="200"/>
    <s v="RESIDENCE SERVICE - NO HEAT"/>
    <n v="1"/>
    <n v="21.89"/>
    <n v="53"/>
    <x v="2"/>
  </r>
  <r>
    <x v="0"/>
    <s v="NARRAGANSETT ELECTRIC"/>
    <x v="0"/>
    <x v="8"/>
    <s v="SEPTEMBER"/>
    <x v="2"/>
    <s v="COMMERCIAL"/>
    <n v="122"/>
    <s v="B32     - Elec B-32 T&amp;D C&amp;I 200 kW Back Up Svc"/>
    <s v="B32"/>
    <s v="ELEC B-32"/>
    <n v="300"/>
    <s v="COMMERCIAL-NO BUILDING HEAT"/>
    <n v="1"/>
    <n v="70892.87"/>
    <n v="691157"/>
    <x v="1"/>
  </r>
  <r>
    <x v="0"/>
    <s v="NARRAGANSETT ELECTRIC"/>
    <x v="0"/>
    <x v="8"/>
    <s v="SEPTEMBER"/>
    <x v="4"/>
    <s v="STEAM-HEAT"/>
    <n v="903"/>
    <s v="A16     - Elec A-16 T&amp;D Residential"/>
    <s v="A16"/>
    <s v="ELEC A-16"/>
    <n v="4513"/>
    <s v="DELIVERY ONLY - RESIDENT HEAT"/>
    <n v="1745"/>
    <n v="129175.98"/>
    <n v="1176150"/>
    <x v="0"/>
  </r>
  <r>
    <x v="0"/>
    <s v="NARRAGANSETT ELECTRIC"/>
    <x v="0"/>
    <x v="8"/>
    <s v="SEPTEMBER"/>
    <x v="2"/>
    <s v="COMMERCIAL"/>
    <n v="903"/>
    <s v="A16     - Elec A-16 T&amp;D Residential"/>
    <s v="A16"/>
    <s v="ELEC A-16"/>
    <n v="4532"/>
    <s v="DELIVERY ONLY - COMMERCIAL"/>
    <n v="93"/>
    <n v="29500.63"/>
    <n v="286596"/>
    <x v="0"/>
  </r>
  <r>
    <x v="0"/>
    <s v="NARRAGANSETT ELECTRIC"/>
    <x v="0"/>
    <x v="8"/>
    <s v="SEPTEMBER"/>
    <x v="2"/>
    <s v="COMMERCIAL"/>
    <n v="53"/>
    <s v="G02     - Elec G-02 Large C&amp;I-Std Ofr Fixed"/>
    <s v="G02"/>
    <s v="ELEC G-02"/>
    <n v="300"/>
    <s v="COMMERCIAL-NO BUILDING HEAT"/>
    <n v="164"/>
    <n v="420561.73"/>
    <n v="2466395"/>
    <x v="5"/>
  </r>
  <r>
    <x v="0"/>
    <s v="NARRAGANSETT ELECTRIC"/>
    <x v="0"/>
    <x v="8"/>
    <s v="SEPTEMBER"/>
    <x v="3"/>
    <s v="STRT-AND-HWY-LT"/>
    <n v="616"/>
    <s v="S10     - Lighting S-10 T&amp;D Private Lighting(Clsd)"/>
    <s v="S10"/>
    <s v="LIGHTING S-10"/>
    <n v="4562"/>
    <s v="DELIVERY ONLY - STREET LIGHT"/>
    <n v="70"/>
    <n v="3953.93"/>
    <n v="25190"/>
    <x v="3"/>
  </r>
  <r>
    <x v="0"/>
    <s v="NARRAGANSETT ELECTRIC"/>
    <x v="0"/>
    <x v="8"/>
    <s v="SEPTEMBER"/>
    <x v="2"/>
    <s v="COMMERCIAL"/>
    <n v="629"/>
    <s v="S14     - Lighting S-14 Co Lighting-Std Ofr Variable"/>
    <s v="S14"/>
    <s v="LIGHTING S-14"/>
    <n v="300"/>
    <s v="COMMERCIAL-NO BUILDING HEAT"/>
    <n v="8"/>
    <n v="244.38"/>
    <n v="984"/>
    <x v="3"/>
  </r>
  <r>
    <x v="0"/>
    <s v="NARRAGANSETT ELECTRIC"/>
    <x v="0"/>
    <x v="8"/>
    <s v="SEPTEMBER"/>
    <x v="3"/>
    <s v="STRT-AND-HWY-LT"/>
    <n v="627"/>
    <s v="S6A     - Lighting S-06 T&amp;D Decorative"/>
    <s v="S6A"/>
    <s v="N/A"/>
    <n v="700"/>
    <s v="PUBLIC STREET &amp; HIWAY LIGHTING"/>
    <n v="1"/>
    <n v="292.76"/>
    <n v="98"/>
    <x v="3"/>
  </r>
  <r>
    <x v="0"/>
    <s v="NARRAGANSETT ELECTRIC"/>
    <x v="0"/>
    <x v="8"/>
    <s v="SEPTEMBER"/>
    <x v="2"/>
    <s v="COMMERCIAL"/>
    <n v="700"/>
    <s v="G32     - Elec G-32 200 kW Dem PK/SH/OP-Std Ofr"/>
    <s v="G32"/>
    <s v="ELEC G-32"/>
    <n v="300"/>
    <s v="COMMERCIAL-NO BUILDING HEAT"/>
    <n v="82"/>
    <n v="1181474.08"/>
    <n v="7988615"/>
    <x v="1"/>
  </r>
  <r>
    <x v="0"/>
    <s v="NARRAGANSETT ELECTRIC"/>
    <x v="0"/>
    <x v="8"/>
    <s v="SEPTEMBER"/>
    <x v="0"/>
    <s v="RESIDENTIAL"/>
    <n v="34"/>
    <s v="C08     - Elec C-06 Sm C&amp;I Unmetered-Std Ofr"/>
    <s v="C08"/>
    <s v="ELEC C-06 UNMETERED"/>
    <n v="200"/>
    <s v="RESIDENCE SERVICE - NO HEAT"/>
    <n v="1"/>
    <n v="12.7"/>
    <n v="7"/>
    <x v="2"/>
  </r>
  <r>
    <x v="0"/>
    <s v="NARRAGANSETT ELECTRIC"/>
    <x v="0"/>
    <x v="8"/>
    <s v="SEPTEMBER"/>
    <x v="1"/>
    <s v="INDUSTRIAL"/>
    <n v="122"/>
    <s v="B32     - Elec B-32 T&amp;D C&amp;I 200 kW Back Up Svc"/>
    <s v="B32"/>
    <s v="ELEC B-32"/>
    <n v="460"/>
    <s v="INDUSTRIAL GENERAL - 60 HERTZ"/>
    <n v="1"/>
    <n v="28915.43"/>
    <n v="457964"/>
    <x v="1"/>
  </r>
  <r>
    <x v="0"/>
    <s v="NARRAGANSETT ELECTRIC"/>
    <x v="0"/>
    <x v="8"/>
    <s v="SEPTEMBER"/>
    <x v="4"/>
    <s v="STEAM-HEAT"/>
    <n v="1"/>
    <s v="A16     - Elec A-16 Residential-Std Ofr"/>
    <s v="A16"/>
    <s v="ELEC A-16"/>
    <n v="207"/>
    <s v="RESIDENCE SERVICE - WITH HEAT"/>
    <n v="14906"/>
    <n v="1994469.04"/>
    <n v="9662647"/>
    <x v="0"/>
  </r>
  <r>
    <x v="0"/>
    <s v="NARRAGANSETT ELECTRIC"/>
    <x v="0"/>
    <x v="8"/>
    <s v="SEPTEMBER"/>
    <x v="2"/>
    <s v="COMMERCIAL"/>
    <n v="1"/>
    <s v="A16     - Elec A-16 Residential-Std Ofr"/>
    <s v="A16"/>
    <s v="ELEC A-16"/>
    <n v="300"/>
    <s v="COMMERCIAL-NO BUILDING HEAT"/>
    <n v="758"/>
    <n v="199885.74"/>
    <n v="986053"/>
    <x v="0"/>
  </r>
  <r>
    <x v="0"/>
    <s v="NARRAGANSETT ELECTRIC"/>
    <x v="0"/>
    <x v="8"/>
    <s v="SEPTEMBER"/>
    <x v="3"/>
    <s v="STRT-AND-HWY-LT"/>
    <n v="605"/>
    <s v="S10     - Lighting S-10 Private Lightg-Std Ofr(Clsd)"/>
    <s v="S10"/>
    <s v="LIGHTING S-10"/>
    <n v="700"/>
    <s v="PUBLIC STREET &amp; HIWAY LIGHTING"/>
    <n v="16"/>
    <n v="1001.7"/>
    <n v="3960"/>
    <x v="3"/>
  </r>
  <r>
    <x v="0"/>
    <s v="NARRAGANSETT ELECTRIC"/>
    <x v="0"/>
    <x v="8"/>
    <s v="SEPTEMBER"/>
    <x v="2"/>
    <s v="COMMERCIAL"/>
    <n v="705"/>
    <s v="G3F-G   - Elec G-32 200 kW Dem PK/OP-Std Ofr"/>
    <s v="G32"/>
    <s v="ELEC G-32"/>
    <n v="300"/>
    <s v="COMMERCIAL-NO BUILDING HEAT"/>
    <n v="99"/>
    <n v="1380569.12"/>
    <n v="8824820"/>
    <x v="1"/>
  </r>
  <r>
    <x v="0"/>
    <s v="NARRAGANSETT ELECTRIC"/>
    <x v="0"/>
    <x v="8"/>
    <s v="SEPTEMBER"/>
    <x v="1"/>
    <s v="INDUSTRIAL"/>
    <n v="710"/>
    <s v="G32     - Elec G-32 T&amp;D 200 kW Dem PK/SH/OP"/>
    <s v="G32"/>
    <s v="ELEC G-32"/>
    <n v="4552"/>
    <s v="DELIVERY ONLY - INDUSTRIAL"/>
    <n v="94"/>
    <n v="1796695.58"/>
    <n v="27388877"/>
    <x v="1"/>
  </r>
  <r>
    <x v="0"/>
    <s v="NARRAGANSETT ELECTRIC"/>
    <x v="0"/>
    <x v="8"/>
    <s v="SEPTEMBER"/>
    <x v="2"/>
    <s v="COMMERCIAL"/>
    <n v="34"/>
    <s v="C08     - Elec C-06 Sm C&amp;I Unmetered-Std Ofr"/>
    <s v="C08"/>
    <s v="ELEC C-06 UNMETERED"/>
    <n v="300"/>
    <s v="COMMERCIAL-NO BUILDING HEAT"/>
    <n v="134"/>
    <n v="14574.01"/>
    <n v="68283"/>
    <x v="2"/>
  </r>
  <r>
    <x v="0"/>
    <s v="NARRAGANSETT ELECTRIC"/>
    <x v="0"/>
    <x v="8"/>
    <s v="SEPTEMBER"/>
    <x v="2"/>
    <s v="COMMERCIAL"/>
    <n v="951"/>
    <s v="C08     - Elec C-06 T&amp;D Sm C&amp;I Unmetered"/>
    <s v="C08"/>
    <s v="ELEC C-06 UNMETERED"/>
    <n v="4532"/>
    <s v="DELIVERY ONLY - COMMERCIAL"/>
    <n v="115"/>
    <n v="9481.76"/>
    <n v="79717"/>
    <x v="2"/>
  </r>
  <r>
    <x v="0"/>
    <s v="NARRAGANSETT ELECTRIC"/>
    <x v="0"/>
    <x v="8"/>
    <s v="SEPTEMBER"/>
    <x v="0"/>
    <s v="RESIDENTIAL"/>
    <n v="950"/>
    <s v="C06     - Elec C-06 T&amp;D Small C&amp;I"/>
    <s v="C06"/>
    <s v="ELEC C-06"/>
    <n v="4512"/>
    <s v="DELIVERY ONLY - RESIDENTIAL"/>
    <n v="83"/>
    <n v="8996.2199999999993"/>
    <n v="83370"/>
    <x v="2"/>
  </r>
  <r>
    <x v="0"/>
    <s v="NARRAGANSETT ELECTRIC"/>
    <x v="0"/>
    <x v="8"/>
    <s v="SEPTEMBER"/>
    <x v="0"/>
    <s v="RESIDENTIAL"/>
    <n v="1"/>
    <s v="A16     - Elec A-16 Residential-Std Ofr"/>
    <s v="A16"/>
    <s v="ELEC A-16"/>
    <n v="200"/>
    <s v="RESIDENCE SERVICE - NO HEAT"/>
    <n v="348531"/>
    <n v="46724031.409999996"/>
    <n v="225281220"/>
    <x v="0"/>
  </r>
  <r>
    <x v="0"/>
    <s v="NARRAGANSETT ELECTRIC"/>
    <x v="0"/>
    <x v="8"/>
    <s v="SEPTEMBER"/>
    <x v="0"/>
    <s v="RESIDENTIAL"/>
    <n v="13"/>
    <s v="G02     - Elec G-02 Large C&amp;I-Std Ofr"/>
    <s v="G02"/>
    <s v="ELEC G-02"/>
    <n v="200"/>
    <s v="RESIDENCE SERVICE - NO HEAT"/>
    <n v="5"/>
    <n v="3948.46"/>
    <n v="21731"/>
    <x v="5"/>
  </r>
  <r>
    <x v="0"/>
    <s v="NARRAGANSETT ELECTRIC"/>
    <x v="0"/>
    <x v="8"/>
    <s v="SEPTEMBER"/>
    <x v="0"/>
    <s v="RESIDENTIAL"/>
    <n v="616"/>
    <s v="S10     - Lighting S-10 T&amp;D Private Lighting(Clsd)"/>
    <s v="S10"/>
    <s v="LIGHTING S-10"/>
    <n v="4512"/>
    <s v="DELIVERY ONLY - RESIDENTIAL"/>
    <n v="45"/>
    <n v="3638.54"/>
    <n v="15230"/>
    <x v="3"/>
  </r>
  <r>
    <x v="0"/>
    <s v="NARRAGANSETT ELECTRIC"/>
    <x v="0"/>
    <x v="8"/>
    <s v="SEPTEMBER"/>
    <x v="3"/>
    <s v="STRT-AND-HWY-LT"/>
    <n v="610"/>
    <s v="S14     - Lighting S-14 Co Owned St Lighting-Std Ofr"/>
    <s v="S14"/>
    <s v="LIGHTING S-14"/>
    <n v="700"/>
    <s v="PUBLIC STREET &amp; HIWAY LIGHTING"/>
    <n v="8"/>
    <n v="2746.98"/>
    <n v="4547"/>
    <x v="3"/>
  </r>
  <r>
    <x v="0"/>
    <s v="NARRAGANSETT ELECTRIC"/>
    <x v="0"/>
    <x v="8"/>
    <s v="SEPTEMBER"/>
    <x v="3"/>
    <s v="STRT-AND-HWY-LT"/>
    <n v="617"/>
    <s v="S14     - Lighting S-14 T&amp;D Co Owned St Lighting"/>
    <s v="S14"/>
    <s v="LIGHTING S-14"/>
    <n v="4562"/>
    <s v="DELIVERY ONLY - STREET LIGHT"/>
    <n v="127"/>
    <n v="447883.33"/>
    <n v="1356107"/>
    <x v="3"/>
  </r>
  <r>
    <x v="0"/>
    <s v="NARRAGANSETT ELECTRIC"/>
    <x v="0"/>
    <x v="8"/>
    <s v="SEPTEMBER"/>
    <x v="1"/>
    <s v="INDUSTRIAL"/>
    <n v="705"/>
    <s v="G3F-G   - Elec G-32 200 kW Dem PK/OP-Std Ofr"/>
    <s v="G32"/>
    <s v="ELEC G-32"/>
    <n v="460"/>
    <s v="INDUSTRIAL GENERAL - 60 HERTZ"/>
    <n v="31"/>
    <n v="306199.18"/>
    <n v="1917278"/>
    <x v="1"/>
  </r>
  <r>
    <x v="0"/>
    <s v="NARRAGANSETT ELECTRIC"/>
    <x v="0"/>
    <x v="8"/>
    <s v="SEPTEMBER"/>
    <x v="2"/>
    <s v="COMMERCIAL"/>
    <n v="710"/>
    <s v="G32     - Elec G-32 T&amp;D 200 kW Dem PK/SH/OP"/>
    <s v="G32"/>
    <s v="ELEC G-32"/>
    <n v="4532"/>
    <s v="DELIVERY ONLY - COMMERCIAL"/>
    <n v="289"/>
    <n v="4156807.87"/>
    <n v="64781739"/>
    <x v="1"/>
  </r>
  <r>
    <x v="0"/>
    <s v="NARRAGANSETT ELECTRIC"/>
    <x v="0"/>
    <x v="8"/>
    <s v="SEPTEMBER"/>
    <x v="1"/>
    <s v="INDUSTRIAL"/>
    <n v="711"/>
    <s v="G3F-G   - Elec G-32 T&amp;D 200 kW Dem PK/OP"/>
    <s v="G32"/>
    <s v="ELEC G-32"/>
    <n v="4552"/>
    <s v="DELIVERY ONLY - INDUSTRIAL"/>
    <n v="77"/>
    <n v="988867.6"/>
    <n v="14606437"/>
    <x v="1"/>
  </r>
  <r>
    <x v="0"/>
    <s v="NARRAGANSETT ELECTRIC"/>
    <x v="0"/>
    <x v="8"/>
    <s v="SEPTEMBER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0"/>
    <x v="8"/>
    <s v="SEPTEMBER"/>
    <x v="1"/>
    <s v="INDUSTRIAL"/>
    <n v="944"/>
    <s v="M1B     - Elec M-1 Opt B Station Pwr Delivery Svc"/>
    <s v="M1B"/>
    <s v="M-1 Opt B"/>
    <n v="4552"/>
    <s v="DELIVERY ONLY - INDUSTRIAL"/>
    <n v="1"/>
    <n v="5225.5"/>
    <n v="104110"/>
    <x v="3"/>
  </r>
  <r>
    <x v="0"/>
    <s v="NARRAGANSETT ELECTRIC"/>
    <x v="0"/>
    <x v="8"/>
    <s v="SEPTEMBER"/>
    <x v="2"/>
    <s v="COMMERCIAL"/>
    <n v="924"/>
    <s v="X01     - Elec X01 T&amp;D Elec Propulsion"/>
    <s v="X01"/>
    <s v="ELEC X01"/>
    <n v="4532"/>
    <s v="DELIVERY ONLY - COMMERCIAL"/>
    <n v="1"/>
    <n v="175381.25"/>
    <n v="2044647"/>
    <x v="1"/>
  </r>
  <r>
    <x v="0"/>
    <s v="NARRAGANSETT ELECTRIC"/>
    <x v="0"/>
    <x v="8"/>
    <s v="SEPTEMBER"/>
    <x v="2"/>
    <s v="COMMERCIAL"/>
    <n v="54"/>
    <s v="C08     - Elec C-06 Sm C&amp;I Unmetered-Std Ofr Variable"/>
    <s v="C08"/>
    <s v="ELEC C-06 UNMETERED"/>
    <n v="300"/>
    <s v="COMMERCIAL-NO BUILDING HEAT"/>
    <n v="2"/>
    <n v="78.95"/>
    <n v="378"/>
    <x v="2"/>
  </r>
  <r>
    <x v="0"/>
    <s v="NARRAGANSETT ELECTRIC"/>
    <x v="0"/>
    <x v="8"/>
    <s v="SEPTEMBER"/>
    <x v="2"/>
    <s v="COMMERCIAL"/>
    <n v="954"/>
    <s v="G02     - Elec G-02 T&amp;D Large C&amp;I"/>
    <s v="G02"/>
    <s v="ELEC G-02"/>
    <n v="4532"/>
    <s v="DELIVERY ONLY - COMMERCIAL"/>
    <n v="3486"/>
    <n v="4961280.16"/>
    <n v="63484184"/>
    <x v="5"/>
  </r>
  <r>
    <x v="0"/>
    <s v="NARRAGANSETT ELECTRIC"/>
    <x v="0"/>
    <x v="8"/>
    <s v="SEPTEMBER"/>
    <x v="3"/>
    <s v="STRT-AND-HWY-LT"/>
    <n v="628"/>
    <s v="S10     - Lighting S-10 Private Lightg-Std Ofr Variable"/>
    <s v="S10"/>
    <s v="LIGHTING S-10"/>
    <n v="700"/>
    <s v="PUBLIC STREET &amp; HIWAY LIGHTING"/>
    <n v="224"/>
    <n v="13986.9"/>
    <n v="58380"/>
    <x v="3"/>
  </r>
  <r>
    <x v="0"/>
    <s v="NARRAGANSETT ELECTRIC"/>
    <x v="0"/>
    <x v="8"/>
    <s v="SEPTEMBER"/>
    <x v="3"/>
    <s v="STRT-AND-HWY-LT"/>
    <n v="630"/>
    <s v="S5F     - Lighting S-05 Cust Owned-Fixed"/>
    <s v="S5A"/>
    <s v="N/A"/>
    <n v="700"/>
    <s v="PUBLIC STREET &amp; HIWAY LIGHTING"/>
    <n v="1"/>
    <n v="558.30999999999995"/>
    <n v="3235"/>
    <x v="3"/>
  </r>
  <r>
    <x v="0"/>
    <s v="NARRAGANSETT ELECTRIC"/>
    <x v="0"/>
    <x v="8"/>
    <s v="SEPTEMBER"/>
    <x v="1"/>
    <s v="INDUSTRIAL"/>
    <n v="954"/>
    <s v="G02     - Elec G-02 T&amp;D Large C&amp;I"/>
    <s v="G02"/>
    <s v="ELEC G-02"/>
    <n v="4552"/>
    <s v="DELIVERY ONLY - INDUSTRIAL"/>
    <n v="179"/>
    <n v="323960.87"/>
    <n v="3765625"/>
    <x v="5"/>
  </r>
  <r>
    <x v="0"/>
    <s v="NARRAGANSETT ELECTRIC"/>
    <x v="0"/>
    <x v="8"/>
    <s v="SEPTEMBER"/>
    <x v="0"/>
    <s v="RESIDENTIAL"/>
    <n v="954"/>
    <s v="G02     - Elec G-02 T&amp;D Large C&amp;I"/>
    <s v="G02"/>
    <s v="ELEC G-02"/>
    <n v="4512"/>
    <s v="DELIVERY ONLY - RESIDENTIAL"/>
    <n v="1"/>
    <n v="958.03"/>
    <n v="12260"/>
    <x v="5"/>
  </r>
  <r>
    <x v="0"/>
    <s v="NARRAGANSETT ELECTRIC"/>
    <x v="0"/>
    <x v="8"/>
    <s v="SEPTEMBER"/>
    <x v="2"/>
    <s v="COMMERCIAL"/>
    <n v="628"/>
    <s v="S10     - Lighting S-10 Private Lightg-Std Ofr Variable"/>
    <s v="S10"/>
    <s v="LIGHTING S-10"/>
    <n v="300"/>
    <s v="COMMERCIAL-NO BUILDING HEAT"/>
    <n v="1128"/>
    <n v="70967.02"/>
    <n v="283574"/>
    <x v="3"/>
  </r>
  <r>
    <x v="0"/>
    <s v="NARRAGANSETT ELECTRIC"/>
    <x v="0"/>
    <x v="8"/>
    <s v="SEPTEMBER"/>
    <x v="3"/>
    <s v="STRT-AND-HWY-LT"/>
    <n v="629"/>
    <s v="S14     - Lighting S-14 Co Lighting-Std Ofr Variable"/>
    <s v="S14"/>
    <s v="LIGHTING S-14"/>
    <n v="700"/>
    <s v="PUBLIC STREET &amp; HIWAY LIGHTING"/>
    <n v="144"/>
    <n v="77606.399999999994"/>
    <n v="192742"/>
    <x v="3"/>
  </r>
  <r>
    <x v="0"/>
    <s v="NARRAGANSETT ELECTRIC"/>
    <x v="0"/>
    <x v="8"/>
    <s v="SEPTEMBER"/>
    <x v="0"/>
    <s v="RESIDENTIAL"/>
    <n v="628"/>
    <s v="S10     - Lighting S-10 Private Lightg-Std Ofr Variable"/>
    <s v="S10"/>
    <s v="LIGHTING S-10"/>
    <n v="200"/>
    <s v="RESIDENCE SERVICE - NO HEAT"/>
    <n v="245"/>
    <n v="13166.74"/>
    <n v="30017"/>
    <x v="3"/>
  </r>
  <r>
    <x v="0"/>
    <s v="NARRAGANSETT ELECTRIC"/>
    <x v="0"/>
    <x v="8"/>
    <s v="SEPTEMBER"/>
    <x v="3"/>
    <s v="STRT-AND-HWY-LT"/>
    <n v="631"/>
    <s v="S5V     - Lighting S-05 Cust Owned-Variable"/>
    <s v="S5A"/>
    <s v="N/A"/>
    <n v="700"/>
    <s v="PUBLIC STREET &amp; HIWAY LIGHTING"/>
    <n v="11"/>
    <n v="1576.05"/>
    <n v="9748"/>
    <x v="3"/>
  </r>
  <r>
    <x v="0"/>
    <s v="NARRAGANSETT ELECTRIC"/>
    <x v="0"/>
    <x v="8"/>
    <s v="SEPTEMBER"/>
    <x v="2"/>
    <s v="COMMERCIAL"/>
    <n v="432"/>
    <s v="02EN    - Gas 02EN Marketer Charges FT2"/>
    <s v="02EN"/>
    <s v="N/A"/>
    <n v="1674"/>
    <s v="GAS/T MARKETER TRAN 2"/>
    <n v="4"/>
    <n v="425671.33"/>
    <n v="0"/>
    <x v="9"/>
  </r>
  <r>
    <x v="0"/>
    <s v="NARRAGANSETT ELECTRIC"/>
    <x v="0"/>
    <x v="8"/>
    <s v="SEPTEMBER"/>
    <x v="2"/>
    <s v="COMMERCIAL"/>
    <n v="400"/>
    <s v="1247    - Gas 1247 Res Heat"/>
    <n v="0"/>
    <s v="N/A"/>
    <n v="0"/>
    <s v="N/A"/>
    <n v="1"/>
    <n v="956.37"/>
    <n v="714.79"/>
    <x v="9"/>
  </r>
  <r>
    <x v="0"/>
    <s v="NARRAGANSETT ELECTRIC"/>
    <x v="0"/>
    <x v="8"/>
    <s v="SEPTEMBER"/>
    <x v="1"/>
    <s v="INDUSTRIAL"/>
    <n v="407"/>
    <s v="22EN    - Gas 22EN C&amp;I Medium FT1"/>
    <s v="22EN"/>
    <s v="N/A"/>
    <n v="1670"/>
    <s v="GAS/T FIRM COMMERCIAL"/>
    <n v="8"/>
    <n v="5774.63"/>
    <n v="12232.57"/>
    <x v="6"/>
  </r>
  <r>
    <x v="0"/>
    <s v="NARRAGANSETT ELECTRIC"/>
    <x v="0"/>
    <x v="8"/>
    <s v="SEPTEMBER"/>
    <x v="2"/>
    <s v="COMMERCIAL"/>
    <n v="406"/>
    <s v="2221    - Gas 2221 C&amp;I Medium FT2"/>
    <n v="2221"/>
    <s v="N/A"/>
    <n v="1670"/>
    <s v="GAS/T FIRM COMMERCIAL"/>
    <n v="1465"/>
    <n v="468199.8"/>
    <n v="520752.29"/>
    <x v="6"/>
  </r>
  <r>
    <x v="0"/>
    <s v="NARRAGANSETT ELECTRIC"/>
    <x v="0"/>
    <x v="8"/>
    <s v="SEPTEMBER"/>
    <x v="1"/>
    <s v="INDUSTRIAL"/>
    <n v="405"/>
    <s v="2237    - Gas 2237 C&amp;I Medium"/>
    <n v="2237"/>
    <s v="N/A"/>
    <n v="400"/>
    <s v="INDUSTRIAL"/>
    <n v="24"/>
    <n v="47472.06"/>
    <n v="34293.35"/>
    <x v="6"/>
  </r>
  <r>
    <x v="0"/>
    <s v="NARRAGANSETT ELECTRIC"/>
    <x v="0"/>
    <x v="8"/>
    <s v="SEPTEMBER"/>
    <x v="1"/>
    <s v="INDUSTRIAL"/>
    <n v="417"/>
    <s v="2367    - Gas 2367 C&amp;I Large High Load"/>
    <n v="2367"/>
    <s v="N/A"/>
    <n v="400"/>
    <s v="INDUSTRIAL"/>
    <n v="24"/>
    <n v="91451.46"/>
    <n v="89307.94"/>
    <x v="7"/>
  </r>
  <r>
    <x v="0"/>
    <s v="NARRAGANSETT ELECTRIC"/>
    <x v="0"/>
    <x v="8"/>
    <s v="SEPTEMBER"/>
    <x v="1"/>
    <s v="INDUSTRIAL"/>
    <n v="411"/>
    <s v="33EN    - Gas 33EN C&amp;I Large Low Load FT1"/>
    <s v="33EN"/>
    <s v="N/A"/>
    <n v="1670"/>
    <s v="GAS/T FIRM COMMERCIAL"/>
    <n v="9"/>
    <n v="13050.16"/>
    <n v="16534.669999999998"/>
    <x v="7"/>
  </r>
  <r>
    <x v="0"/>
    <s v="NARRAGANSETT ELECTRIC"/>
    <x v="0"/>
    <x v="8"/>
    <s v="SEPTEMBER"/>
    <x v="2"/>
    <s v="COMMERCIAL"/>
    <n v="409"/>
    <s v="3367    - Gas 3367 C&amp;I Large Low Load"/>
    <n v="3367"/>
    <s v="N/A"/>
    <n v="300"/>
    <s v="COMMERCIAL-NO BUILDING HEAT"/>
    <n v="94"/>
    <n v="147040.85"/>
    <n v="66812.98"/>
    <x v="7"/>
  </r>
  <r>
    <x v="0"/>
    <s v="NARRAGANSETT ELECTRIC"/>
    <x v="0"/>
    <x v="8"/>
    <s v="SEPTEMBER"/>
    <x v="0"/>
    <s v="RESIDENTIAL"/>
    <n v="403"/>
    <s v="1101    - Gas 1101 Res Low Inc Non Heat"/>
    <n v="1101"/>
    <s v="N/A"/>
    <n v="200"/>
    <s v="RESIDENCE SERVICE - NO HEAT"/>
    <n v="480"/>
    <n v="9891.16"/>
    <n v="5081.49"/>
    <x v="11"/>
  </r>
  <r>
    <x v="0"/>
    <s v="NARRAGANSETT ELECTRIC"/>
    <x v="0"/>
    <x v="8"/>
    <s v="SEPTEMBER"/>
    <x v="4"/>
    <s v="STEAM-HEAT"/>
    <n v="404"/>
    <s v="2107    - Gas 2107 C&amp;I Small"/>
    <n v="0"/>
    <s v="N/A"/>
    <n v="0"/>
    <s v="N/A"/>
    <n v="1"/>
    <n v="39.450000000000003"/>
    <n v="11.29"/>
    <x v="9"/>
  </r>
  <r>
    <x v="0"/>
    <s v="NARRAGANSETT ELECTRIC"/>
    <x v="0"/>
    <x v="8"/>
    <s v="SEPTEMBER"/>
    <x v="2"/>
    <s v="COMMERCIAL"/>
    <n v="440"/>
    <s v="74EN    - Gas 74EN Non-Firm Trans Extra Large Low"/>
    <s v="74EN"/>
    <s v="N/A"/>
    <n v="1672"/>
    <s v="GAS/T C&amp;I NON FIRM"/>
    <n v="1"/>
    <n v="21744.1"/>
    <n v="157725.63"/>
    <x v="7"/>
  </r>
  <r>
    <x v="0"/>
    <s v="NARRAGANSETT ELECTRIC"/>
    <x v="0"/>
    <x v="8"/>
    <s v="SEPTEMBER"/>
    <x v="1"/>
    <s v="INDUSTRIAL"/>
    <n v="406"/>
    <s v="2221    - Gas 2221 C&amp;I Medium FT2"/>
    <n v="2221"/>
    <s v="N/A"/>
    <n v="1670"/>
    <s v="GAS/T FIRM COMMERCIAL"/>
    <n v="21"/>
    <n v="14393.9"/>
    <n v="24807.11"/>
    <x v="6"/>
  </r>
  <r>
    <x v="0"/>
    <s v="NARRAGANSETT ELECTRIC"/>
    <x v="0"/>
    <x v="8"/>
    <s v="SEPTEMBER"/>
    <x v="2"/>
    <s v="COMMERCIAL"/>
    <n v="421"/>
    <s v="2496    - Gas 2496 C&amp;I Extra Large High Load"/>
    <n v="2496"/>
    <s v="N/A"/>
    <n v="300"/>
    <s v="COMMERCIAL-NO BUILDING HEAT"/>
    <n v="1"/>
    <n v="54252.29"/>
    <n v="71157.740000000005"/>
    <x v="7"/>
  </r>
  <r>
    <x v="0"/>
    <s v="NARRAGANSETT ELECTRIC"/>
    <x v="0"/>
    <x v="8"/>
    <s v="SEPTEMBER"/>
    <x v="2"/>
    <s v="COMMERCIAL"/>
    <n v="441"/>
    <s v="17EN    - Gas 17EN Non-Firm Sales Extra Large High"/>
    <s v="17EN"/>
    <s v="N/A"/>
    <n v="300"/>
    <s v="COMMERCIAL-NO BUILDING HEAT"/>
    <n v="1"/>
    <n v="22206.53"/>
    <n v="60467.7"/>
    <x v="7"/>
  </r>
  <r>
    <x v="0"/>
    <s v="NARRAGANSETT ELECTRIC"/>
    <x v="0"/>
    <x v="8"/>
    <s v="SEPTEMBER"/>
    <x v="0"/>
    <s v="RESIDENTIAL"/>
    <n v="401"/>
    <s v="1012    - Gas 1012 Res Non Heat"/>
    <n v="1012"/>
    <s v="N/A"/>
    <n v="200"/>
    <s v="RESIDENCE SERVICE - NO HEAT"/>
    <n v="16387"/>
    <n v="421097.44"/>
    <n v="142446.01999999999"/>
    <x v="10"/>
  </r>
  <r>
    <x v="0"/>
    <s v="NARRAGANSETT ELECTRIC"/>
    <x v="0"/>
    <x v="8"/>
    <s v="SEPTEMBER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8"/>
    <s v="SEPTEMBER"/>
    <x v="2"/>
    <s v="COMMERCIAL"/>
    <n v="405"/>
    <s v="2237    - Gas 2237 C&amp;I Medium"/>
    <n v="2237"/>
    <s v="N/A"/>
    <n v="300"/>
    <s v="COMMERCIAL-NO BUILDING HEAT"/>
    <n v="3205"/>
    <n v="1555100.49"/>
    <n v="941724.24"/>
    <x v="6"/>
  </r>
  <r>
    <x v="0"/>
    <s v="NARRAGANSETT ELECTRIC"/>
    <x v="0"/>
    <x v="8"/>
    <s v="SEPTEMBER"/>
    <x v="2"/>
    <s v="COMMERCIAL"/>
    <n v="417"/>
    <s v="2367    - Gas 2367 C&amp;I Large High Load"/>
    <n v="2367"/>
    <s v="N/A"/>
    <n v="300"/>
    <s v="COMMERCIAL-NO BUILDING HEAT"/>
    <n v="23"/>
    <n v="82495.55"/>
    <n v="80948.95"/>
    <x v="7"/>
  </r>
  <r>
    <x v="0"/>
    <s v="NARRAGANSETT ELECTRIC"/>
    <x v="0"/>
    <x v="8"/>
    <s v="SEPTEMBER"/>
    <x v="1"/>
    <s v="INDUSTRIAL"/>
    <n v="414"/>
    <s v="3421    - Gas 3421 C&amp;I Extra Large Low Load FT2"/>
    <n v="3421"/>
    <s v="N/A"/>
    <n v="1670"/>
    <s v="GAS/T FIRM COMMERCIAL"/>
    <n v="1"/>
    <n v="2470.13"/>
    <n v="37.99"/>
    <x v="7"/>
  </r>
  <r>
    <x v="0"/>
    <s v="NARRAGANSETT ELECTRIC"/>
    <x v="0"/>
    <x v="8"/>
    <s v="SEPTEMBER"/>
    <x v="1"/>
    <s v="INDUSTRIAL"/>
    <n v="423"/>
    <s v="24EN    - Gas 24EN C&amp;I Extra Large High Load FT1"/>
    <s v="24EN"/>
    <s v="N/A"/>
    <n v="1671"/>
    <s v="GAS/T FIRM INDUSTRIAL"/>
    <n v="52"/>
    <n v="572082.55000000005"/>
    <n v="3081539.11"/>
    <x v="7"/>
  </r>
  <r>
    <x v="0"/>
    <s v="NARRAGANSETT ELECTRIC"/>
    <x v="0"/>
    <x v="8"/>
    <s v="SEPTEMBER"/>
    <x v="4"/>
    <s v="STEAM-HEAT"/>
    <n v="401"/>
    <s v="1012    - Gas 1012 Res Non Heat"/>
    <n v="1012"/>
    <s v="N/A"/>
    <n v="200"/>
    <s v="RESIDENCE SERVICE - NO HEAT"/>
    <n v="6"/>
    <n v="205.38"/>
    <n v="98.57"/>
    <x v="10"/>
  </r>
  <r>
    <x v="0"/>
    <s v="NARRAGANSETT ELECTRIC"/>
    <x v="0"/>
    <x v="8"/>
    <s v="SEPTEMBER"/>
    <x v="2"/>
    <s v="COMMERCIAL"/>
    <n v="443"/>
    <s v="2121    - Gas 2121 C&amp;I Small FT2"/>
    <n v="2121"/>
    <s v="N/A"/>
    <n v="1670"/>
    <s v="GAS/T FIRM COMMERCIAL"/>
    <n v="757"/>
    <n v="36909.17"/>
    <n v="35499.870000000003"/>
    <x v="8"/>
  </r>
  <r>
    <x v="0"/>
    <s v="NARRAGANSETT ELECTRIC"/>
    <x v="0"/>
    <x v="8"/>
    <s v="SEPTEMBER"/>
    <x v="1"/>
    <s v="INDUSTRIAL"/>
    <n v="443"/>
    <s v="2121    - Gas 2121 C&amp;I Small FT2"/>
    <n v="2121"/>
    <s v="N/A"/>
    <n v="1670"/>
    <s v="GAS/T FIRM COMMERCIAL"/>
    <n v="2"/>
    <n v="54.59"/>
    <n v="6.16"/>
    <x v="8"/>
  </r>
  <r>
    <x v="0"/>
    <s v="NARRAGANSETT ELECTRIC"/>
    <x v="0"/>
    <x v="8"/>
    <s v="SEPTEMBER"/>
    <x v="1"/>
    <s v="INDUSTRIAL"/>
    <n v="419"/>
    <s v="23EN    - Gas 23EN C&amp;I Large High Load FT1"/>
    <s v="23EN"/>
    <s v="N/A"/>
    <n v="1671"/>
    <s v="GAS/T FIRM INDUSTRIAL"/>
    <n v="51"/>
    <n v="105813.85"/>
    <n v="281152.46999999997"/>
    <x v="7"/>
  </r>
  <r>
    <x v="0"/>
    <s v="NARRAGANSETT ELECTRIC"/>
    <x v="0"/>
    <x v="8"/>
    <s v="SEPTEMBER"/>
    <x v="2"/>
    <s v="COMMERCIAL"/>
    <n v="412"/>
    <s v="3331    - Gas 3331 C&amp;I Large Low Load TSS"/>
    <n v="3331"/>
    <s v="N/A"/>
    <n v="300"/>
    <s v="COMMERCIAL-NO BUILDING HEAT"/>
    <n v="2"/>
    <n v="2624.73"/>
    <n v="931.44"/>
    <x v="7"/>
  </r>
  <r>
    <x v="0"/>
    <s v="NARRAGANSETT ELECTRIC"/>
    <x v="0"/>
    <x v="8"/>
    <s v="SEPTEMBER"/>
    <x v="2"/>
    <s v="COMMERCIAL"/>
    <n v="413"/>
    <s v="3496    - Gas 3496 C&amp;I Extra Large Low Load"/>
    <n v="3496"/>
    <s v="N/A"/>
    <n v="300"/>
    <s v="COMMERCIAL-NO BUILDING HEAT"/>
    <n v="5"/>
    <n v="11833.93"/>
    <n v="2835.65"/>
    <x v="7"/>
  </r>
  <r>
    <x v="0"/>
    <s v="NARRAGANSETT ELECTRIC"/>
    <x v="0"/>
    <x v="8"/>
    <s v="SEPTEMBER"/>
    <x v="2"/>
    <s v="COMMERCIAL"/>
    <n v="422"/>
    <s v="2421    - Gas 2421 C&amp;I Extra Large High Load FT2"/>
    <n v="2421"/>
    <s v="N/A"/>
    <n v="1671"/>
    <s v="GAS/T FIRM INDUSTRIAL"/>
    <n v="2"/>
    <n v="5601.81"/>
    <n v="19617.740000000002"/>
    <x v="7"/>
  </r>
  <r>
    <x v="0"/>
    <s v="NARRAGANSETT ELECTRIC"/>
    <x v="0"/>
    <x v="8"/>
    <s v="SEPTEMBER"/>
    <x v="0"/>
    <s v="RESIDENTIAL"/>
    <n v="400"/>
    <s v="1247    - Gas 1247 Res Heat"/>
    <n v="1247"/>
    <s v="N/A"/>
    <n v="207"/>
    <s v="RESIDENCE SERVICE - WITH HEAT"/>
    <n v="11"/>
    <n v="316.89999999999998"/>
    <n v="126.31"/>
    <x v="10"/>
  </r>
  <r>
    <x v="0"/>
    <s v="NARRAGANSETT ELECTRIC"/>
    <x v="0"/>
    <x v="8"/>
    <s v="SEPTEMBER"/>
    <x v="2"/>
    <s v="COMMERCIAL"/>
    <n v="442"/>
    <s v="77EN    - Gas 77EN Non-Firm Trans Extra Large High"/>
    <s v="77EN"/>
    <s v="N/A"/>
    <n v="1672"/>
    <s v="GAS/T C&amp;I NON FIRM"/>
    <n v="8"/>
    <n v="165507.62"/>
    <n v="1378279.16"/>
    <x v="7"/>
  </r>
  <r>
    <x v="0"/>
    <s v="NARRAGANSETT ELECTRIC"/>
    <x v="0"/>
    <x v="8"/>
    <s v="SEPTEMBER"/>
    <x v="2"/>
    <s v="COMMERCIAL"/>
    <n v="419"/>
    <s v="23EN    - Gas 23EN C&amp;I Large High Load FT1"/>
    <s v="23EN"/>
    <s v="N/A"/>
    <n v="1671"/>
    <s v="GAS/T FIRM INDUSTRIAL"/>
    <n v="4"/>
    <n v="6836.15"/>
    <n v="18374.04"/>
    <x v="7"/>
  </r>
  <r>
    <x v="0"/>
    <s v="NARRAGANSETT ELECTRIC"/>
    <x v="0"/>
    <x v="8"/>
    <s v="SEPTEMBER"/>
    <x v="1"/>
    <s v="INDUSTRIAL"/>
    <n v="409"/>
    <s v="3367    - Gas 3367 C&amp;I Large Low Load"/>
    <n v="3367"/>
    <s v="N/A"/>
    <n v="400"/>
    <s v="INDUSTRIAL"/>
    <n v="7"/>
    <n v="20090"/>
    <n v="15354.67"/>
    <x v="7"/>
  </r>
  <r>
    <x v="0"/>
    <s v="NARRAGANSETT ELECTRIC"/>
    <x v="0"/>
    <x v="8"/>
    <s v="SEPTEMBER"/>
    <x v="2"/>
    <s v="COMMERCIAL"/>
    <n v="415"/>
    <s v="34EN    - Gas 34EN C&amp;I Extra Large Low Load FT1"/>
    <s v="34EN"/>
    <s v="N/A"/>
    <n v="1670"/>
    <s v="GAS/T FIRM COMMERCIAL"/>
    <n v="23"/>
    <n v="127358.34"/>
    <n v="188471.94"/>
    <x v="7"/>
  </r>
  <r>
    <x v="0"/>
    <s v="NARRAGANSETT ELECTRIC"/>
    <x v="0"/>
    <x v="8"/>
    <s v="SEPTEMBER"/>
    <x v="2"/>
    <s v="COMMERCIAL"/>
    <n v="425"/>
    <s v="58ENLL  - Gas 58ENLL Default C&amp;I Large Low Load"/>
    <s v="58LL"/>
    <s v="N/A"/>
    <n v="1675"/>
    <s v="GAS/T DEFAULT SERVICE"/>
    <n v="3"/>
    <n v="3743"/>
    <n v="1272.44"/>
    <x v="7"/>
  </r>
  <r>
    <x v="0"/>
    <s v="NARRAGANSETT ELECTRIC"/>
    <x v="0"/>
    <x v="8"/>
    <s v="SEPTEMBER"/>
    <x v="2"/>
    <s v="COMMERCIAL"/>
    <n v="439"/>
    <s v="14EN    - Gas 14EN Non-Firm Sales Extra Large Low"/>
    <s v="14EN"/>
    <s v="N/A"/>
    <n v="300"/>
    <s v="COMMERCIAL-NO BUILDING HEAT"/>
    <n v="1"/>
    <n v="803.17"/>
    <n v="410.8"/>
    <x v="7"/>
  </r>
  <r>
    <x v="0"/>
    <s v="NARRAGANSETT ELECTRIC"/>
    <x v="0"/>
    <x v="8"/>
    <s v="SEPTEMBER"/>
    <x v="1"/>
    <s v="INDUSTRIAL"/>
    <n v="404"/>
    <s v="2107    - Gas 2107 C&amp;I Small"/>
    <n v="2107"/>
    <s v="N/A"/>
    <n v="400"/>
    <s v="INDUSTRIAL"/>
    <n v="7"/>
    <n v="181.12"/>
    <n v="2.04"/>
    <x v="8"/>
  </r>
  <r>
    <x v="0"/>
    <s v="NARRAGANSETT ELECTRIC"/>
    <x v="0"/>
    <x v="8"/>
    <s v="SEPTEMBER"/>
    <x v="1"/>
    <s v="INDUSTRIAL"/>
    <n v="418"/>
    <s v="2321    - Gas 2321 C&amp;I Large High Load FT2"/>
    <n v="2321"/>
    <s v="N/A"/>
    <n v="1671"/>
    <s v="GAS/T FIRM INDUSTRIAL"/>
    <n v="49"/>
    <n v="88034.559999999998"/>
    <n v="203717.55"/>
    <x v="7"/>
  </r>
  <r>
    <x v="0"/>
    <s v="NARRAGANSETT ELECTRIC"/>
    <x v="0"/>
    <x v="8"/>
    <s v="SEPTEMBER"/>
    <x v="2"/>
    <s v="COMMERCIAL"/>
    <n v="411"/>
    <s v="33EN    - Gas 33EN C&amp;I Large Low Load FT1"/>
    <s v="33EN"/>
    <s v="N/A"/>
    <n v="1670"/>
    <s v="GAS/T FIRM COMMERCIAL"/>
    <n v="108"/>
    <n v="137106.59"/>
    <n v="134919.45000000001"/>
    <x v="7"/>
  </r>
  <r>
    <x v="0"/>
    <s v="NARRAGANSETT ELECTRIC"/>
    <x v="0"/>
    <x v="8"/>
    <s v="SEPTEMBER"/>
    <x v="1"/>
    <s v="INDUSTRIAL"/>
    <n v="410"/>
    <s v="3321    - Gas 3321 C&amp;I Large Low Load FT2"/>
    <n v="3321"/>
    <s v="N/A"/>
    <n v="1670"/>
    <s v="GAS/T FIRM COMMERCIAL"/>
    <n v="20"/>
    <n v="27723.31"/>
    <n v="32354.19"/>
    <x v="7"/>
  </r>
  <r>
    <x v="0"/>
    <s v="NARRAGANSETT ELECTRIC"/>
    <x v="0"/>
    <x v="8"/>
    <s v="SEPTEMBER"/>
    <x v="1"/>
    <s v="INDUSTRIAL"/>
    <n v="415"/>
    <s v="34EN    - Gas 34EN C&amp;I Extra Large Low Load FT1"/>
    <s v="34EN"/>
    <s v="N/A"/>
    <n v="1670"/>
    <s v="GAS/T FIRM COMMERCIAL"/>
    <n v="3"/>
    <n v="8625.1299999999992"/>
    <n v="18658.53"/>
    <x v="7"/>
  </r>
  <r>
    <x v="0"/>
    <s v="NARRAGANSETT ELECTRIC"/>
    <x v="0"/>
    <x v="8"/>
    <s v="SEPTEMBER"/>
    <x v="2"/>
    <s v="COMMERCIAL"/>
    <n v="428"/>
    <s v="58ENXLH - Gas 58ENXLH Default C&amp;I Extra Large High Load"/>
    <s v="58XH"/>
    <s v="N/A"/>
    <n v="1675"/>
    <s v="GAS/T DEFAULT SERVICE"/>
    <n v="1"/>
    <n v="14547.25"/>
    <n v="13127.11"/>
    <x v="7"/>
  </r>
  <r>
    <x v="0"/>
    <s v="NARRAGANSETT ELECTRIC"/>
    <x v="0"/>
    <x v="8"/>
    <s v="SEPTEMBER"/>
    <x v="2"/>
    <s v="COMMERCIAL"/>
    <n v="431"/>
    <s v="01EN    - Gas 01EN Marketer Charges FT1"/>
    <s v="01EN"/>
    <s v="N/A"/>
    <n v="1673"/>
    <s v="GAS/T MARKETER TRAN 1"/>
    <n v="3"/>
    <n v="-87140.5"/>
    <n v="0"/>
    <x v="9"/>
  </r>
  <r>
    <x v="0"/>
    <s v="NARRAGANSETT ELECTRIC"/>
    <x v="0"/>
    <x v="8"/>
    <s v="SEPTEMBER"/>
    <x v="2"/>
    <s v="COMMERCIAL"/>
    <n v="444"/>
    <s v="2131    - Gas 2131 C&amp;I Small TSS"/>
    <n v="2131"/>
    <s v="N/A"/>
    <n v="300"/>
    <s v="COMMERCIAL-NO BUILDING HEAT"/>
    <n v="2"/>
    <n v="27.53"/>
    <n v="0"/>
    <x v="8"/>
  </r>
  <r>
    <x v="0"/>
    <s v="NARRAGANSETT ELECTRIC"/>
    <x v="0"/>
    <x v="8"/>
    <s v="SEPTEMBER"/>
    <x v="2"/>
    <s v="COMMERCIAL"/>
    <n v="407"/>
    <s v="22EN    - Gas 22EN C&amp;I Medium FT1"/>
    <s v="22EN"/>
    <s v="N/A"/>
    <n v="1670"/>
    <s v="GAS/T FIRM COMMERCIAL"/>
    <n v="330"/>
    <n v="137913.54"/>
    <n v="204180.07"/>
    <x v="6"/>
  </r>
  <r>
    <x v="0"/>
    <s v="NARRAGANSETT ELECTRIC"/>
    <x v="0"/>
    <x v="8"/>
    <s v="SEPTEMBER"/>
    <x v="2"/>
    <s v="COMMERCIAL"/>
    <n v="408"/>
    <s v="2231    - Gas 2231 C&amp;I Medium TSS"/>
    <n v="2231"/>
    <s v="N/A"/>
    <n v="300"/>
    <s v="COMMERCIAL-NO BUILDING HEAT"/>
    <n v="27"/>
    <n v="15216.46"/>
    <n v="9336.91"/>
    <x v="6"/>
  </r>
  <r>
    <x v="0"/>
    <s v="NARRAGANSETT ELECTRIC"/>
    <x v="0"/>
    <x v="8"/>
    <s v="SEPTEMBER"/>
    <x v="2"/>
    <s v="COMMERCIAL"/>
    <n v="418"/>
    <s v="2321    - Gas 2321 C&amp;I Large High Load FT2"/>
    <n v="2321"/>
    <s v="N/A"/>
    <n v="1671"/>
    <s v="GAS/T FIRM INDUSTRIAL"/>
    <n v="40"/>
    <n v="65266.79"/>
    <n v="161619.68"/>
    <x v="7"/>
  </r>
  <r>
    <x v="0"/>
    <s v="NARRAGANSETT ELECTRIC"/>
    <x v="0"/>
    <x v="8"/>
    <s v="SEPTEMBER"/>
    <x v="2"/>
    <s v="COMMERCIAL"/>
    <n v="410"/>
    <s v="3321    - Gas 3321 C&amp;I Large Low Load FT2"/>
    <n v="3321"/>
    <s v="N/A"/>
    <n v="1670"/>
    <s v="GAS/T FIRM COMMERCIAL"/>
    <n v="200"/>
    <n v="214979.7"/>
    <n v="136233.82999999999"/>
    <x v="7"/>
  </r>
  <r>
    <x v="0"/>
    <s v="NARRAGANSETT ELECTRIC"/>
    <x v="0"/>
    <x v="8"/>
    <s v="SEPTEMBER"/>
    <x v="2"/>
    <s v="COMMERCIAL"/>
    <n v="414"/>
    <s v="3421    - Gas 3421 C&amp;I Extra Large Low Load FT2"/>
    <n v="3421"/>
    <s v="N/A"/>
    <n v="1670"/>
    <s v="GAS/T FIRM COMMERCIAL"/>
    <n v="1"/>
    <n v="1768.28"/>
    <n v="1631.9"/>
    <x v="7"/>
  </r>
  <r>
    <x v="0"/>
    <s v="NARRAGANSETT ELECTRIC"/>
    <x v="0"/>
    <x v="8"/>
    <s v="SEPTEMBER"/>
    <x v="1"/>
    <s v="INDUSTRIAL"/>
    <n v="421"/>
    <s v="2496    - Gas 2496 C&amp;I Extra Large High Load"/>
    <n v="2496"/>
    <s v="N/A"/>
    <n v="400"/>
    <s v="INDUSTRIAL"/>
    <n v="1"/>
    <n v="10271.299999999999"/>
    <n v="11143.97"/>
    <x v="7"/>
  </r>
  <r>
    <x v="0"/>
    <s v="NARRAGANSETT ELECTRIC"/>
    <x v="0"/>
    <x v="8"/>
    <s v="SEPTEMBER"/>
    <x v="4"/>
    <s v="STEAM-HEAT"/>
    <n v="400"/>
    <s v="1247    - Gas 1247 Res Heat"/>
    <n v="1247"/>
    <s v="N/A"/>
    <n v="207"/>
    <s v="RESIDENCE SERVICE - WITH HEAT"/>
    <n v="206135"/>
    <n v="7836719.9900000002"/>
    <n v="3685690.98"/>
    <x v="10"/>
  </r>
  <r>
    <x v="0"/>
    <s v="NARRAGANSETT ELECTRIC"/>
    <x v="0"/>
    <x v="8"/>
    <s v="SEPTEMBER"/>
    <x v="4"/>
    <s v="STEAM-HEAT"/>
    <n v="402"/>
    <s v="1301    - Gas 1301 Res Low Inc Heat"/>
    <n v="1301"/>
    <s v="N/A"/>
    <n v="207"/>
    <s v="RESIDENCE SERVICE - WITH HEAT"/>
    <n v="21017"/>
    <n v="627633.76"/>
    <n v="418637.93"/>
    <x v="11"/>
  </r>
  <r>
    <x v="0"/>
    <s v="NARRAGANSETT ELECTRIC"/>
    <x v="0"/>
    <x v="8"/>
    <s v="SEPTEMBER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0"/>
    <x v="8"/>
    <s v="SEPTEMBER"/>
    <x v="2"/>
    <s v="COMMERCIAL"/>
    <n v="404"/>
    <s v="2107    - Gas 2107 C&amp;I Small"/>
    <n v="2107"/>
    <s v="N/A"/>
    <n v="300"/>
    <s v="COMMERCIAL-NO BUILDING HEAT"/>
    <n v="17984"/>
    <n v="943811.63"/>
    <n v="394956.25"/>
    <x v="8"/>
  </r>
  <r>
    <x v="0"/>
    <s v="NARRAGANSETT ELECTRIC"/>
    <x v="0"/>
    <x v="8"/>
    <s v="SEPTEMBER"/>
    <x v="2"/>
    <s v="COMMERCIAL"/>
    <n v="423"/>
    <s v="24EN    - Gas 24EN C&amp;I Extra Large High Load FT1"/>
    <s v="24EN"/>
    <s v="N/A"/>
    <n v="1671"/>
    <s v="GAS/T FIRM INDUSTRIAL"/>
    <n v="13"/>
    <n v="148243.01"/>
    <n v="1068977.55"/>
    <x v="7"/>
  </r>
  <r>
    <x v="0"/>
    <s v="NARRAGANSETT ELECTRIC"/>
    <x v="0"/>
    <x v="8"/>
    <s v="SEPTEMBER"/>
    <x v="1"/>
    <s v="INDUSTRIAL"/>
    <n v="422"/>
    <s v="2421    - Gas 2421 C&amp;I Extra Large High Load FT2"/>
    <n v="2421"/>
    <s v="N/A"/>
    <n v="1671"/>
    <s v="GAS/T FIRM INDUSTRIAL"/>
    <n v="13"/>
    <n v="73681.919999999998"/>
    <n v="349400.84"/>
    <x v="7"/>
  </r>
  <r>
    <x v="0"/>
    <s v="NARRAGANSETT ELECTRIC"/>
    <x v="0"/>
    <x v="9"/>
    <s v="OCTOBER"/>
    <x v="2"/>
    <s v="COMMERCIAL"/>
    <n v="1"/>
    <s v="A16     - Elec A-16 Residential-Std Ofr"/>
    <s v="A16"/>
    <s v="ELEC A-16"/>
    <n v="300"/>
    <s v="COMMERCIAL-NO BUILDING HEAT"/>
    <n v="768"/>
    <n v="171766.16"/>
    <n v="804795"/>
    <x v="0"/>
  </r>
  <r>
    <x v="0"/>
    <s v="NARRAGANSETT ELECTRIC"/>
    <x v="0"/>
    <x v="9"/>
    <s v="OCTOBER"/>
    <x v="3"/>
    <s v="STRT-AND-HWY-LT"/>
    <n v="616"/>
    <s v="S10     - Lighting S-10 T&amp;D Private Lighting(Clsd)"/>
    <s v="S10"/>
    <s v="LIGHTING S-10"/>
    <n v="4562"/>
    <s v="DELIVERY ONLY - STREET LIGHT"/>
    <n v="71"/>
    <n v="4268.3599999999997"/>
    <n v="27495"/>
    <x v="3"/>
  </r>
  <r>
    <x v="0"/>
    <s v="NARRAGANSETT ELECTRIC"/>
    <x v="0"/>
    <x v="9"/>
    <s v="OCTOBER"/>
    <x v="3"/>
    <s v="STRT-AND-HWY-LT"/>
    <n v="628"/>
    <s v="S10     - Lighting S-10 Private Lightg-Std Ofr Variable"/>
    <s v="S10"/>
    <s v="LIGHTING S-10"/>
    <n v="700"/>
    <s v="PUBLIC STREET &amp; HIWAY LIGHTING"/>
    <n v="223"/>
    <n v="15078.84"/>
    <n v="63511"/>
    <x v="3"/>
  </r>
  <r>
    <x v="0"/>
    <s v="NARRAGANSETT ELECTRIC"/>
    <x v="0"/>
    <x v="9"/>
    <s v="OCTOBER"/>
    <x v="1"/>
    <s v="INDUSTRIAL"/>
    <n v="616"/>
    <s v="S10     - Lighting S-10 T&amp;D Private Lighting(Clsd)"/>
    <s v="S10"/>
    <s v="LIGHTING S-10"/>
    <n v="4552"/>
    <s v="DELIVERY ONLY - INDUSTRIAL"/>
    <n v="20"/>
    <n v="2344.15"/>
    <n v="13840"/>
    <x v="3"/>
  </r>
  <r>
    <x v="0"/>
    <s v="NARRAGANSETT ELECTRIC"/>
    <x v="0"/>
    <x v="9"/>
    <s v="OCTOBER"/>
    <x v="2"/>
    <s v="COMMERCIAL"/>
    <n v="705"/>
    <s v="G3F-G   - Elec G-32 200 kW Dem PK/OP-Std Ofr"/>
    <s v="G32"/>
    <s v="ELEC G-32"/>
    <n v="300"/>
    <s v="COMMERCIAL-NO BUILDING HEAT"/>
    <n v="90"/>
    <n v="1312413.28"/>
    <n v="7871964"/>
    <x v="1"/>
  </r>
  <r>
    <x v="0"/>
    <s v="NARRAGANSETT ELECTRIC"/>
    <x v="0"/>
    <x v="9"/>
    <s v="OCTOBER"/>
    <x v="4"/>
    <s v="STEAM-HEAT"/>
    <n v="6"/>
    <s v="A60     - Elec A-60 Resi Low Income-Std Ofr"/>
    <s v="A60"/>
    <s v="ELEC A-60"/>
    <n v="207"/>
    <s v="RESIDENCE SERVICE - WITH HEAT"/>
    <n v="1038"/>
    <n v="83062.66"/>
    <n v="514024"/>
    <x v="4"/>
  </r>
  <r>
    <x v="0"/>
    <s v="NARRAGANSETT ELECTRIC"/>
    <x v="0"/>
    <x v="9"/>
    <s v="OCTOBER"/>
    <x v="0"/>
    <s v="RESIDENTIAL"/>
    <n v="905"/>
    <s v="A60     - Elec A-60 T&amp;D Resi Low Income"/>
    <s v="A60"/>
    <s v="ELEC A-60"/>
    <n v="4512"/>
    <s v="DELIVERY ONLY - RESIDENTIAL"/>
    <n v="5068"/>
    <n v="92140.4"/>
    <n v="1703849"/>
    <x v="4"/>
  </r>
  <r>
    <x v="0"/>
    <s v="NARRAGANSETT ELECTRIC"/>
    <x v="0"/>
    <x v="9"/>
    <s v="OCTOBER"/>
    <x v="4"/>
    <s v="STEAM-HEAT"/>
    <n v="905"/>
    <s v="A60     - Elec A-60 T&amp;D Resi Low Income"/>
    <s v="A60"/>
    <s v="ELEC A-60"/>
    <n v="4513"/>
    <s v="DELIVERY ONLY - RESIDENT HEAT"/>
    <n v="136"/>
    <n v="2816.54"/>
    <n v="53169"/>
    <x v="4"/>
  </r>
  <r>
    <x v="0"/>
    <s v="NARRAGANSETT ELECTRIC"/>
    <x v="0"/>
    <x v="9"/>
    <s v="OCTOBER"/>
    <x v="1"/>
    <s v="INDUSTRIAL"/>
    <n v="1"/>
    <s v="A16     - Elec A-16 Residential-Std Ofr"/>
    <s v="A16"/>
    <s v="ELEC A-16"/>
    <n v="460"/>
    <s v="INDUSTRIAL GENERAL - 60 HERTZ"/>
    <n v="1"/>
    <n v="54.48"/>
    <n v="225"/>
    <x v="0"/>
  </r>
  <r>
    <x v="0"/>
    <s v="NARRAGANSETT ELECTRIC"/>
    <x v="0"/>
    <x v="9"/>
    <s v="OCTOBER"/>
    <x v="0"/>
    <s v="RESIDENTIAL"/>
    <n v="903"/>
    <s v="A16     - Elec A-16 T&amp;D Residential"/>
    <s v="A16"/>
    <s v="ELEC A-16"/>
    <n v="4512"/>
    <s v="DELIVERY ONLY - RESIDENTIAL"/>
    <n v="40720"/>
    <n v="2057230.42"/>
    <n v="17303613"/>
    <x v="0"/>
  </r>
  <r>
    <x v="0"/>
    <s v="NARRAGANSETT ELECTRIC"/>
    <x v="0"/>
    <x v="9"/>
    <s v="OCTOBER"/>
    <x v="1"/>
    <s v="INDUSTRIAL"/>
    <n v="950"/>
    <s v="C06     - Elec C-06 T&amp;D Small C&amp;I"/>
    <s v="C06"/>
    <s v="ELEC C-06"/>
    <n v="4552"/>
    <s v="DELIVERY ONLY - INDUSTRIAL"/>
    <n v="138"/>
    <n v="35585.22"/>
    <n v="347997"/>
    <x v="2"/>
  </r>
  <r>
    <x v="0"/>
    <s v="NARRAGANSETT ELECTRIC"/>
    <x v="0"/>
    <x v="9"/>
    <s v="OCTOBER"/>
    <x v="3"/>
    <s v="STRT-AND-HWY-LT"/>
    <n v="951"/>
    <s v="C08     - Elec C-06 T&amp;D Sm C&amp;I Unmetered"/>
    <s v="C08"/>
    <s v="ELEC C-06 UNMETERED"/>
    <n v="4562"/>
    <s v="DELIVERY ONLY - STREET LIGHT"/>
    <n v="215"/>
    <n v="9139.16"/>
    <n v="67319"/>
    <x v="2"/>
  </r>
  <r>
    <x v="0"/>
    <s v="NARRAGANSETT ELECTRIC"/>
    <x v="0"/>
    <x v="9"/>
    <s v="OCTOBER"/>
    <x v="0"/>
    <s v="RESIDENTIAL"/>
    <n v="954"/>
    <s v="G02     - Elec G-02 T&amp;D Large C&amp;I"/>
    <s v="G02"/>
    <s v="ELEC G-02"/>
    <n v="4512"/>
    <s v="DELIVERY ONLY - RESIDENTIAL"/>
    <n v="1"/>
    <n v="969.71"/>
    <n v="12096"/>
    <x v="5"/>
  </r>
  <r>
    <x v="0"/>
    <s v="NARRAGANSETT ELECTRIC"/>
    <x v="0"/>
    <x v="9"/>
    <s v="OCTOBER"/>
    <x v="1"/>
    <s v="INDUSTRIAL"/>
    <n v="700"/>
    <s v="G32     - Elec G-32 200 kW Dem PK/SH/OP-Std Ofr"/>
    <s v="G32"/>
    <s v="ELEC G-32"/>
    <n v="460"/>
    <s v="INDUSTRIAL GENERAL - 60 HERTZ"/>
    <n v="46"/>
    <n v="468835.86"/>
    <n v="2822348"/>
    <x v="1"/>
  </r>
  <r>
    <x v="0"/>
    <s v="NARRAGANSETT ELECTRIC"/>
    <x v="0"/>
    <x v="9"/>
    <s v="OCTOBER"/>
    <x v="2"/>
    <s v="COMMERCIAL"/>
    <n v="711"/>
    <s v="G3F-G   - Elec G-32 T&amp;D 200 kW Dem PK/OP"/>
    <s v="G32"/>
    <s v="ELEC G-32"/>
    <n v="4532"/>
    <s v="DELIVERY ONLY - COMMERCIAL"/>
    <n v="327"/>
    <n v="4378790.76"/>
    <n v="66910144"/>
    <x v="1"/>
  </r>
  <r>
    <x v="0"/>
    <s v="NARRAGANSETT ELECTRIC"/>
    <x v="0"/>
    <x v="9"/>
    <s v="OCTOBER"/>
    <x v="2"/>
    <s v="COMMERCIAL"/>
    <n v="617"/>
    <s v="S14     - Lighting S-14 T&amp;D Co Owned St Lighting"/>
    <s v="S14"/>
    <s v="LIGHTING S-14"/>
    <n v="4532"/>
    <s v="DELIVERY ONLY - COMMERCIAL"/>
    <n v="1"/>
    <n v="814.36"/>
    <n v="4752"/>
    <x v="3"/>
  </r>
  <r>
    <x v="0"/>
    <s v="NARRAGANSETT ELECTRIC"/>
    <x v="0"/>
    <x v="9"/>
    <s v="OCTOBER"/>
    <x v="2"/>
    <s v="COMMERCIAL"/>
    <n v="629"/>
    <s v="S14     - Lighting S-14 Co Lighting-Std Ofr Variable"/>
    <s v="S14"/>
    <s v="LIGHTING S-14"/>
    <n v="300"/>
    <s v="COMMERCIAL-NO BUILDING HEAT"/>
    <n v="8"/>
    <n v="273.49"/>
    <n v="1108"/>
    <x v="3"/>
  </r>
  <r>
    <x v="0"/>
    <s v="NARRAGANSETT ELECTRIC"/>
    <x v="0"/>
    <x v="9"/>
    <s v="OCTOBER"/>
    <x v="3"/>
    <s v="STRT-AND-HWY-LT"/>
    <n v="610"/>
    <s v="S14     - Lighting S-14 Co Owned St Lighting-Std Ofr"/>
    <s v="S14"/>
    <s v="LIGHTING S-14"/>
    <n v="700"/>
    <s v="PUBLIC STREET &amp; HIWAY LIGHTING"/>
    <n v="8"/>
    <n v="2842.45"/>
    <n v="5061"/>
    <x v="3"/>
  </r>
  <r>
    <x v="0"/>
    <s v="NARRAGANSETT ELECTRIC"/>
    <x v="0"/>
    <x v="9"/>
    <s v="OCTOBER"/>
    <x v="3"/>
    <s v="STRT-AND-HWY-LT"/>
    <n v="619"/>
    <s v="S5T     - Lighting S-05 T&amp;D Cust Owned"/>
    <s v="S5A"/>
    <s v="N/A"/>
    <n v="4562"/>
    <s v="DELIVERY ONLY - STREET LIGHT"/>
    <n v="95"/>
    <n v="102358.68"/>
    <n v="1063852"/>
    <x v="3"/>
  </r>
  <r>
    <x v="0"/>
    <s v="NARRAGANSETT ELECTRIC"/>
    <x v="0"/>
    <x v="9"/>
    <s v="OCTOBER"/>
    <x v="2"/>
    <s v="COMMERCIAL"/>
    <n v="616"/>
    <s v="S10     - Lighting S-10 T&amp;D Private Lighting(Clsd)"/>
    <s v="S10"/>
    <s v="LIGHTING S-10"/>
    <n v="4532"/>
    <s v="DELIVERY ONLY - COMMERCIAL"/>
    <n v="306"/>
    <n v="16166.25"/>
    <n v="99816"/>
    <x v="3"/>
  </r>
  <r>
    <x v="0"/>
    <s v="NARRAGANSETT ELECTRIC"/>
    <x v="0"/>
    <x v="9"/>
    <s v="OCTOBER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0"/>
    <x v="9"/>
    <s v="OCTOBER"/>
    <x v="0"/>
    <s v="RESIDENTIAL"/>
    <n v="6"/>
    <s v="A60     - Elec A-60 Resi Low Income-Std Ofr"/>
    <s v="A60"/>
    <s v="ELEC A-60"/>
    <n v="200"/>
    <s v="RESIDENCE SERVICE - NO HEAT"/>
    <n v="27405"/>
    <n v="1885333.77"/>
    <n v="11592348"/>
    <x v="4"/>
  </r>
  <r>
    <x v="0"/>
    <s v="NARRAGANSETT ELECTRIC"/>
    <x v="0"/>
    <x v="9"/>
    <s v="OCTOBER"/>
    <x v="1"/>
    <s v="INDUSTRIAL"/>
    <n v="6"/>
    <s v="A60     - Elec A-60 Resi Low Income-Std Ofr"/>
    <s v="A60"/>
    <s v="ELEC A-60"/>
    <n v="460"/>
    <s v="INDUSTRIAL GENERAL - 60 HERTZ"/>
    <n v="1"/>
    <n v="36.200000000000003"/>
    <n v="223"/>
    <x v="4"/>
  </r>
  <r>
    <x v="0"/>
    <s v="NARRAGANSETT ELECTRIC"/>
    <x v="0"/>
    <x v="9"/>
    <s v="OCTOBER"/>
    <x v="2"/>
    <s v="COMMERCIAL"/>
    <n v="117"/>
    <s v="B32     - Elec B-32 C&amp;I 200 kW Back Up Svc-Std Ofr"/>
    <s v="B32"/>
    <s v="ELEC B-32"/>
    <n v="300"/>
    <s v="COMMERCIAL-NO BUILDING HEAT"/>
    <n v="3"/>
    <n v="17110.310000000001"/>
    <n v="88537"/>
    <x v="1"/>
  </r>
  <r>
    <x v="0"/>
    <s v="NARRAGANSETT ELECTRIC"/>
    <x v="0"/>
    <x v="9"/>
    <s v="OCTOBER"/>
    <x v="2"/>
    <s v="COMMERCIAL"/>
    <n v="903"/>
    <s v="A16     - Elec A-16 T&amp;D Residential"/>
    <s v="A16"/>
    <s v="ELEC A-16"/>
    <n v="4532"/>
    <s v="DELIVERY ONLY - COMMERCIAL"/>
    <n v="95"/>
    <n v="21323.69"/>
    <n v="200822"/>
    <x v="0"/>
  </r>
  <r>
    <x v="0"/>
    <s v="NARRAGANSETT ELECTRIC"/>
    <x v="0"/>
    <x v="9"/>
    <s v="OCTOBER"/>
    <x v="2"/>
    <s v="COMMERCIAL"/>
    <n v="54"/>
    <s v="C08     - Elec C-06 Sm C&amp;I Unmetered-Std Ofr Variable"/>
    <s v="C08"/>
    <s v="ELEC C-06 UNMETERED"/>
    <n v="300"/>
    <s v="COMMERCIAL-NO BUILDING HEAT"/>
    <n v="2"/>
    <n v="140.47"/>
    <n v="668"/>
    <x v="2"/>
  </r>
  <r>
    <x v="0"/>
    <s v="NARRAGANSETT ELECTRIC"/>
    <x v="0"/>
    <x v="9"/>
    <s v="OCTOBER"/>
    <x v="2"/>
    <s v="COMMERCIAL"/>
    <n v="55"/>
    <s v="C06     - Elec C-06 Small C&amp;I-Std Ofr Variable"/>
    <s v="C06"/>
    <s v="ELEC C-06"/>
    <n v="300"/>
    <s v="COMMERCIAL-NO BUILDING HEAT"/>
    <n v="46"/>
    <n v="-45156.82"/>
    <n v="97143"/>
    <x v="2"/>
  </r>
  <r>
    <x v="0"/>
    <s v="NARRAGANSETT ELECTRIC"/>
    <x v="0"/>
    <x v="9"/>
    <s v="OCTOBER"/>
    <x v="0"/>
    <s v="RESIDENTIAL"/>
    <n v="616"/>
    <s v="S10     - Lighting S-10 T&amp;D Private Lighting(Clsd)"/>
    <s v="S10"/>
    <s v="LIGHTING S-10"/>
    <n v="4512"/>
    <s v="DELIVERY ONLY - RESIDENTIAL"/>
    <n v="44"/>
    <n v="3853.77"/>
    <n v="16940"/>
    <x v="3"/>
  </r>
  <r>
    <x v="0"/>
    <s v="NARRAGANSETT ELECTRIC"/>
    <x v="0"/>
    <x v="9"/>
    <s v="OCTOBER"/>
    <x v="1"/>
    <s v="INDUSTRIAL"/>
    <n v="954"/>
    <s v="G02     - Elec G-02 T&amp;D Large C&amp;I"/>
    <s v="G02"/>
    <s v="ELEC G-02"/>
    <n v="4552"/>
    <s v="DELIVERY ONLY - INDUSTRIAL"/>
    <n v="179"/>
    <n v="321520.40000000002"/>
    <n v="3555490"/>
    <x v="5"/>
  </r>
  <r>
    <x v="0"/>
    <s v="NARRAGANSETT ELECTRIC"/>
    <x v="0"/>
    <x v="9"/>
    <s v="OCTOBER"/>
    <x v="1"/>
    <s v="INDUSTRIAL"/>
    <n v="705"/>
    <s v="G3F-G   - Elec G-32 200 kW Dem PK/OP-Std Ofr"/>
    <s v="G32"/>
    <s v="ELEC G-32"/>
    <n v="460"/>
    <s v="INDUSTRIAL GENERAL - 60 HERTZ"/>
    <n v="31"/>
    <n v="309675.48"/>
    <n v="1865984"/>
    <x v="1"/>
  </r>
  <r>
    <x v="0"/>
    <s v="NARRAGANSETT ELECTRIC"/>
    <x v="0"/>
    <x v="9"/>
    <s v="OCTOBER"/>
    <x v="1"/>
    <s v="INDUSTRIAL"/>
    <n v="944"/>
    <s v="M1B     - Elec M-1 Opt B Station Pwr Delivery Svc"/>
    <s v="M1B"/>
    <s v="M-1 Opt B"/>
    <n v="4552"/>
    <s v="DELIVERY ONLY - INDUSTRIAL"/>
    <n v="1"/>
    <n v="5652.33"/>
    <n v="145185"/>
    <x v="3"/>
  </r>
  <r>
    <x v="0"/>
    <s v="NARRAGANSETT ELECTRIC"/>
    <x v="0"/>
    <x v="9"/>
    <s v="OCTOBER"/>
    <x v="2"/>
    <s v="COMMERCIAL"/>
    <n v="710"/>
    <s v="G32     - Elec G-32 T&amp;D 200 kW Dem PK/SH/OP"/>
    <s v="G32"/>
    <s v="ELEC G-32"/>
    <n v="4532"/>
    <s v="DELIVERY ONLY - COMMERCIAL"/>
    <n v="299"/>
    <n v="3801323.53"/>
    <n v="56406985"/>
    <x v="1"/>
  </r>
  <r>
    <x v="0"/>
    <s v="NARRAGANSETT ELECTRIC"/>
    <x v="0"/>
    <x v="9"/>
    <s v="OCTOBER"/>
    <x v="2"/>
    <s v="COMMERCIAL"/>
    <n v="5"/>
    <s v="C06     - Elec C-06 Small C&amp;I-Std Ofr"/>
    <s v="C06"/>
    <s v="ELEC C-06"/>
    <n v="300"/>
    <s v="COMMERCIAL-NO BUILDING HEAT"/>
    <n v="39575"/>
    <n v="4648898.84"/>
    <n v="36315726"/>
    <x v="2"/>
  </r>
  <r>
    <x v="0"/>
    <s v="NARRAGANSETT ELECTRIC"/>
    <x v="0"/>
    <x v="9"/>
    <s v="OCTOBER"/>
    <x v="0"/>
    <s v="RESIDENTIAL"/>
    <n v="34"/>
    <s v="C08     - Elec C-06 Sm C&amp;I Unmetered-Std Ofr"/>
    <s v="C08"/>
    <s v="ELEC C-06 UNMETERED"/>
    <n v="200"/>
    <s v="RESIDENCE SERVICE - NO HEAT"/>
    <n v="1"/>
    <n v="11.93"/>
    <n v="3"/>
    <x v="2"/>
  </r>
  <r>
    <x v="0"/>
    <s v="NARRAGANSETT ELECTRIC"/>
    <x v="0"/>
    <x v="9"/>
    <s v="OCTOBER"/>
    <x v="3"/>
    <s v="STRT-AND-HWY-LT"/>
    <n v="34"/>
    <s v="C08     - Elec C-06 Sm C&amp;I Unmetered-Std Ofr"/>
    <s v="C08"/>
    <s v="ELEC C-06 UNMETERED"/>
    <n v="700"/>
    <s v="PUBLIC STREET &amp; HIWAY LIGHTING"/>
    <n v="152"/>
    <n v="19529.62"/>
    <n v="91716"/>
    <x v="2"/>
  </r>
  <r>
    <x v="0"/>
    <s v="NARRAGANSETT ELECTRIC"/>
    <x v="0"/>
    <x v="9"/>
    <s v="OCTOBER"/>
    <x v="0"/>
    <s v="RESIDENTIAL"/>
    <n v="950"/>
    <s v="C06     - Elec C-06 T&amp;D Small C&amp;I"/>
    <s v="C06"/>
    <s v="ELEC C-06"/>
    <n v="4512"/>
    <s v="DELIVERY ONLY - RESIDENTIAL"/>
    <n v="81"/>
    <n v="7217.5"/>
    <n v="63580"/>
    <x v="2"/>
  </r>
  <r>
    <x v="0"/>
    <s v="NARRAGANSETT ELECTRIC"/>
    <x v="0"/>
    <x v="9"/>
    <s v="OCTOBER"/>
    <x v="3"/>
    <s v="STRT-AND-HWY-LT"/>
    <n v="629"/>
    <s v="S14     - Lighting S-14 Co Lighting-Std Ofr Variable"/>
    <s v="S14"/>
    <s v="LIGHTING S-14"/>
    <n v="700"/>
    <s v="PUBLIC STREET &amp; HIWAY LIGHTING"/>
    <n v="144"/>
    <n v="-8069.24"/>
    <n v="-5601"/>
    <x v="3"/>
  </r>
  <r>
    <x v="0"/>
    <s v="NARRAGANSETT ELECTRIC"/>
    <x v="0"/>
    <x v="9"/>
    <s v="OCTOBER"/>
    <x v="3"/>
    <s v="STRT-AND-HWY-LT"/>
    <n v="617"/>
    <s v="S14     - Lighting S-14 T&amp;D Co Owned St Lighting"/>
    <s v="S14"/>
    <s v="LIGHTING S-14"/>
    <n v="4562"/>
    <s v="DELIVERY ONLY - STREET LIGHT"/>
    <n v="131"/>
    <n v="-213274.9"/>
    <n v="-1093185"/>
    <x v="3"/>
  </r>
  <r>
    <x v="0"/>
    <s v="NARRAGANSETT ELECTRIC"/>
    <x v="0"/>
    <x v="9"/>
    <s v="OCTOBER"/>
    <x v="2"/>
    <s v="COMMERCIAL"/>
    <n v="628"/>
    <s v="S10     - Lighting S-10 Private Lightg-Std Ofr Variable"/>
    <s v="S10"/>
    <s v="LIGHTING S-10"/>
    <n v="300"/>
    <s v="COMMERCIAL-NO BUILDING HEAT"/>
    <n v="1124"/>
    <n v="79047.08"/>
    <n v="317755"/>
    <x v="3"/>
  </r>
  <r>
    <x v="0"/>
    <s v="NARRAGANSETT ELECTRIC"/>
    <x v="0"/>
    <x v="9"/>
    <s v="OCTOBER"/>
    <x v="3"/>
    <s v="STRT-AND-HWY-LT"/>
    <n v="630"/>
    <s v="S5F     - Lighting S-05 Cust Owned-Fixed"/>
    <s v="S5A"/>
    <s v="N/A"/>
    <n v="700"/>
    <s v="PUBLIC STREET &amp; HIWAY LIGHTING"/>
    <n v="1"/>
    <n v="722.48"/>
    <n v="3636"/>
    <x v="3"/>
  </r>
  <r>
    <x v="0"/>
    <s v="NARRAGANSETT ELECTRIC"/>
    <x v="0"/>
    <x v="9"/>
    <s v="OCTOBER"/>
    <x v="2"/>
    <s v="COMMERCIAL"/>
    <n v="53"/>
    <s v="G02     - Elec G-02 Large C&amp;I-Std Ofr Fixed"/>
    <s v="G02"/>
    <s v="ELEC G-02"/>
    <n v="300"/>
    <s v="COMMERCIAL-NO BUILDING HEAT"/>
    <n v="168"/>
    <n v="422554.5"/>
    <n v="2275630"/>
    <x v="5"/>
  </r>
  <r>
    <x v="0"/>
    <s v="NARRAGANSETT ELECTRIC"/>
    <x v="0"/>
    <x v="9"/>
    <s v="OCTOBER"/>
    <x v="2"/>
    <s v="COMMERCIAL"/>
    <n v="6"/>
    <s v="A60     - Elec A-60 Resi Low Income-Std Ofr"/>
    <s v="A60"/>
    <s v="ELEC A-60"/>
    <n v="300"/>
    <s v="COMMERCIAL-NO BUILDING HEAT"/>
    <n v="3"/>
    <n v="134.78"/>
    <n v="808"/>
    <x v="4"/>
  </r>
  <r>
    <x v="0"/>
    <s v="NARRAGANSETT ELECTRIC"/>
    <x v="0"/>
    <x v="9"/>
    <s v="OCTOBER"/>
    <x v="2"/>
    <s v="COMMERCIAL"/>
    <n v="950"/>
    <s v="C06     - Elec C-06 T&amp;D Small C&amp;I"/>
    <s v="C06"/>
    <s v="ELEC C-06"/>
    <n v="4532"/>
    <s v="DELIVERY ONLY - COMMERCIAL"/>
    <n v="10219"/>
    <n v="1278275.6499999999"/>
    <n v="11664611"/>
    <x v="2"/>
  </r>
  <r>
    <x v="0"/>
    <s v="NARRAGANSETT ELECTRIC"/>
    <x v="0"/>
    <x v="9"/>
    <s v="OCTOBER"/>
    <x v="0"/>
    <s v="RESIDENTIAL"/>
    <n v="628"/>
    <s v="S10     - Lighting S-10 Private Lightg-Std Ofr Variable"/>
    <s v="S10"/>
    <s v="LIGHTING S-10"/>
    <n v="200"/>
    <s v="RESIDENCE SERVICE - NO HEAT"/>
    <n v="247"/>
    <n v="14115.01"/>
    <n v="33980"/>
    <x v="3"/>
  </r>
  <r>
    <x v="0"/>
    <s v="NARRAGANSETT ELECTRIC"/>
    <x v="0"/>
    <x v="9"/>
    <s v="OCTOBER"/>
    <x v="3"/>
    <s v="STRT-AND-HWY-LT"/>
    <n v="626"/>
    <s v="S6A     - Lighting S-06 Decorative-Variable"/>
    <s v="S6A"/>
    <s v="N/A"/>
    <n v="700"/>
    <s v="PUBLIC STREET &amp; HIWAY LIGHTING"/>
    <n v="1"/>
    <n v="466.59"/>
    <n v="296"/>
    <x v="3"/>
  </r>
  <r>
    <x v="0"/>
    <s v="NARRAGANSETT ELECTRIC"/>
    <x v="0"/>
    <x v="9"/>
    <s v="OCTOBER"/>
    <x v="3"/>
    <s v="STRT-AND-HWY-LT"/>
    <n v="605"/>
    <s v="S10     - Lighting S-10 Private Lightg-Std Ofr(Clsd)"/>
    <s v="S10"/>
    <s v="LIGHTING S-10"/>
    <n v="700"/>
    <s v="PUBLIC STREET &amp; HIWAY LIGHTING"/>
    <n v="16"/>
    <n v="1161.27"/>
    <n v="4355"/>
    <x v="3"/>
  </r>
  <r>
    <x v="0"/>
    <s v="NARRAGANSETT ELECTRIC"/>
    <x v="0"/>
    <x v="9"/>
    <s v="OCTOBER"/>
    <x v="1"/>
    <s v="INDUSTRIAL"/>
    <n v="53"/>
    <s v="G02     - Elec G-02 Large C&amp;I-Std Ofr Fixed"/>
    <s v="G02"/>
    <s v="ELEC G-02"/>
    <n v="460"/>
    <s v="INDUSTRIAL GENERAL - 60 HERTZ"/>
    <n v="9"/>
    <n v="16425.71"/>
    <n v="73567"/>
    <x v="5"/>
  </r>
  <r>
    <x v="0"/>
    <s v="NARRAGANSETT ELECTRIC"/>
    <x v="0"/>
    <x v="9"/>
    <s v="OCTOBER"/>
    <x v="2"/>
    <s v="COMMERCIAL"/>
    <n v="924"/>
    <s v="X01     - Elec X01 T&amp;D Elec Propulsion"/>
    <s v="X01"/>
    <s v="ELEC X01"/>
    <n v="4532"/>
    <s v="DELIVERY ONLY - COMMERCIAL"/>
    <n v="1"/>
    <n v="178604.28"/>
    <n v="2058508"/>
    <x v="1"/>
  </r>
  <r>
    <x v="0"/>
    <s v="NARRAGANSETT ELECTRIC"/>
    <x v="0"/>
    <x v="9"/>
    <s v="OCTOBER"/>
    <x v="2"/>
    <s v="COMMERCIAL"/>
    <n v="700"/>
    <s v="G32     - Elec G-32 200 kW Dem PK/SH/OP-Std Ofr"/>
    <s v="G32"/>
    <s v="ELEC G-32"/>
    <n v="300"/>
    <s v="COMMERCIAL-NO BUILDING HEAT"/>
    <n v="74"/>
    <n v="1104411.78"/>
    <n v="6933931"/>
    <x v="1"/>
  </r>
  <r>
    <x v="0"/>
    <s v="NARRAGANSETT ELECTRIC"/>
    <x v="0"/>
    <x v="9"/>
    <s v="OCTOBER"/>
    <x v="1"/>
    <s v="INDUSTRIAL"/>
    <n v="710"/>
    <s v="G32     - Elec G-32 T&amp;D 200 kW Dem PK/SH/OP"/>
    <s v="G32"/>
    <s v="ELEC G-32"/>
    <n v="4552"/>
    <s v="DELIVERY ONLY - INDUSTRIAL"/>
    <n v="93"/>
    <n v="1676979.22"/>
    <n v="24639085"/>
    <x v="1"/>
  </r>
  <r>
    <x v="0"/>
    <s v="NARRAGANSETT ELECTRIC"/>
    <x v="0"/>
    <x v="9"/>
    <s v="OCTOBER"/>
    <x v="1"/>
    <s v="INDUSTRIAL"/>
    <n v="711"/>
    <s v="G3F-G   - Elec G-32 T&amp;D 200 kW Dem PK/OP"/>
    <s v="G32"/>
    <s v="ELEC G-32"/>
    <n v="4552"/>
    <s v="DELIVERY ONLY - INDUSTRIAL"/>
    <n v="74"/>
    <n v="889835.91"/>
    <n v="12577609"/>
    <x v="1"/>
  </r>
  <r>
    <x v="0"/>
    <s v="NARRAGANSETT ELECTRIC"/>
    <x v="0"/>
    <x v="9"/>
    <s v="OCTOBER"/>
    <x v="2"/>
    <s v="COMMERCIAL"/>
    <n v="122"/>
    <s v="B32     - Elec B-32 T&amp;D C&amp;I 200 kW Back Up Svc"/>
    <s v="B32"/>
    <s v="ELEC B-32"/>
    <n v="300"/>
    <s v="COMMERCIAL-NO BUILDING HEAT"/>
    <n v="1"/>
    <n v="40569.19"/>
    <n v="451548"/>
    <x v="1"/>
  </r>
  <r>
    <x v="0"/>
    <s v="NARRAGANSETT ELECTRIC"/>
    <x v="0"/>
    <x v="9"/>
    <s v="OCTOBER"/>
    <x v="4"/>
    <s v="STEAM-HEAT"/>
    <n v="1"/>
    <s v="A16     - Elec A-16 Residential-Std Ofr"/>
    <s v="A16"/>
    <s v="ELEC A-16"/>
    <n v="207"/>
    <s v="RESIDENCE SERVICE - WITH HEAT"/>
    <n v="14931"/>
    <n v="1659702.68"/>
    <n v="7557347"/>
    <x v="0"/>
  </r>
  <r>
    <x v="0"/>
    <s v="NARRAGANSETT ELECTRIC"/>
    <x v="0"/>
    <x v="9"/>
    <s v="OCTOBER"/>
    <x v="4"/>
    <s v="STEAM-HEAT"/>
    <n v="903"/>
    <s v="A16     - Elec A-16 T&amp;D Residential"/>
    <s v="A16"/>
    <s v="ELEC A-16"/>
    <n v="4513"/>
    <s v="DELIVERY ONLY - RESIDENT HEAT"/>
    <n v="1738"/>
    <n v="113815.6"/>
    <n v="995762"/>
    <x v="0"/>
  </r>
  <r>
    <x v="0"/>
    <s v="NARRAGANSETT ELECTRIC"/>
    <x v="0"/>
    <x v="9"/>
    <s v="OCTOBER"/>
    <x v="2"/>
    <s v="COMMERCIAL"/>
    <n v="951"/>
    <s v="C08     - Elec C-06 T&amp;D Sm C&amp;I Unmetered"/>
    <s v="C08"/>
    <s v="ELEC C-06 UNMETERED"/>
    <n v="4532"/>
    <s v="DELIVERY ONLY - COMMERCIAL"/>
    <n v="114"/>
    <n v="9245.7199999999993"/>
    <n v="75930"/>
    <x v="2"/>
  </r>
  <r>
    <x v="0"/>
    <s v="NARRAGANSETT ELECTRIC"/>
    <x v="0"/>
    <x v="9"/>
    <s v="OCTOBER"/>
    <x v="2"/>
    <s v="COMMERCIAL"/>
    <n v="605"/>
    <s v="S10     - Lighting S-10 Private Lightg-Std Ofr(Clsd)"/>
    <s v="S10"/>
    <s v="LIGHTING S-10"/>
    <n v="300"/>
    <s v="COMMERCIAL-NO BUILDING HEAT"/>
    <n v="14"/>
    <n v="707.53"/>
    <n v="2657"/>
    <x v="3"/>
  </r>
  <r>
    <x v="0"/>
    <s v="NARRAGANSETT ELECTRIC"/>
    <x v="0"/>
    <x v="9"/>
    <s v="OCTOBER"/>
    <x v="3"/>
    <s v="STRT-AND-HWY-LT"/>
    <n v="627"/>
    <s v="S6A     - Lighting S-06 T&amp;D Decorative"/>
    <s v="S6A"/>
    <s v="N/A"/>
    <n v="700"/>
    <s v="PUBLIC STREET &amp; HIWAY LIGHTING"/>
    <n v="1"/>
    <n v="296.11"/>
    <n v="109"/>
    <x v="3"/>
  </r>
  <r>
    <x v="0"/>
    <s v="NARRAGANSETT ELECTRIC"/>
    <x v="0"/>
    <x v="9"/>
    <s v="OCTOBER"/>
    <x v="0"/>
    <s v="RESIDENTIAL"/>
    <n v="13"/>
    <s v="G02     - Elec G-02 Large C&amp;I-Std Ofr"/>
    <s v="G02"/>
    <s v="ELEC G-02"/>
    <n v="200"/>
    <s v="RESIDENCE SERVICE - NO HEAT"/>
    <n v="5"/>
    <n v="3339.21"/>
    <n v="16418"/>
    <x v="5"/>
  </r>
  <r>
    <x v="0"/>
    <s v="NARRAGANSETT ELECTRIC"/>
    <x v="0"/>
    <x v="9"/>
    <s v="OCTOBER"/>
    <x v="1"/>
    <s v="INDUSTRIAL"/>
    <n v="13"/>
    <s v="G02     - Elec G-02 Large C&amp;I-Std Ofr"/>
    <s v="G02"/>
    <s v="ELEC G-02"/>
    <n v="460"/>
    <s v="INDUSTRIAL GENERAL - 60 HERTZ"/>
    <n v="308"/>
    <n v="566433.38"/>
    <n v="3033650"/>
    <x v="5"/>
  </r>
  <r>
    <x v="0"/>
    <s v="NARRAGANSETT ELECTRIC"/>
    <x v="0"/>
    <x v="9"/>
    <s v="OCTOBER"/>
    <x v="0"/>
    <s v="RESIDENTIAL"/>
    <n v="5"/>
    <s v="C06     - Elec C-06 Small C&amp;I-Std Ofr"/>
    <s v="C06"/>
    <s v="ELEC C-06"/>
    <n v="200"/>
    <s v="RESIDENCE SERVICE - NO HEAT"/>
    <n v="700"/>
    <n v="57016.18"/>
    <n v="243160"/>
    <x v="2"/>
  </r>
  <r>
    <x v="0"/>
    <s v="NARRAGANSETT ELECTRIC"/>
    <x v="0"/>
    <x v="9"/>
    <s v="OCTOBER"/>
    <x v="0"/>
    <s v="RESIDENTIAL"/>
    <n v="55"/>
    <s v="C06     - Elec C-06 Small C&amp;I-Std Ofr Variable"/>
    <s v="C06"/>
    <s v="ELEC C-06"/>
    <n v="200"/>
    <s v="RESIDENCE SERVICE - NO HEAT"/>
    <n v="1"/>
    <n v="18.48"/>
    <n v="30"/>
    <x v="2"/>
  </r>
  <r>
    <x v="0"/>
    <s v="NARRAGANSETT ELECTRIC"/>
    <x v="0"/>
    <x v="9"/>
    <s v="OCTOBER"/>
    <x v="1"/>
    <s v="INDUSTRIAL"/>
    <n v="122"/>
    <s v="B32     - Elec B-32 T&amp;D C&amp;I 200 kW Back Up Svc"/>
    <s v="B32"/>
    <s v="ELEC B-32"/>
    <n v="460"/>
    <s v="INDUSTRIAL GENERAL - 60 HERTZ"/>
    <n v="1"/>
    <n v="26718.06"/>
    <n v="424966"/>
    <x v="1"/>
  </r>
  <r>
    <x v="0"/>
    <s v="NARRAGANSETT ELECTRIC"/>
    <x v="0"/>
    <x v="9"/>
    <s v="OCTOBER"/>
    <x v="0"/>
    <s v="RESIDENTIAL"/>
    <n v="1"/>
    <s v="A16     - Elec A-16 Residential-Std Ofr"/>
    <s v="A16"/>
    <s v="ELEC A-16"/>
    <n v="200"/>
    <s v="RESIDENCE SERVICE - NO HEAT"/>
    <n v="352985"/>
    <n v="35359698.43"/>
    <n v="158900137"/>
    <x v="0"/>
  </r>
  <r>
    <x v="0"/>
    <s v="NARRAGANSETT ELECTRIC"/>
    <x v="0"/>
    <x v="9"/>
    <s v="OCTOBER"/>
    <x v="2"/>
    <s v="COMMERCIAL"/>
    <n v="34"/>
    <s v="C08     - Elec C-06 Sm C&amp;I Unmetered-Std Ofr"/>
    <s v="C08"/>
    <s v="ELEC C-06 UNMETERED"/>
    <n v="300"/>
    <s v="COMMERCIAL-NO BUILDING HEAT"/>
    <n v="135"/>
    <n v="14645.05"/>
    <n v="66602"/>
    <x v="2"/>
  </r>
  <r>
    <x v="0"/>
    <s v="NARRAGANSETT ELECTRIC"/>
    <x v="0"/>
    <x v="9"/>
    <s v="OCTOBER"/>
    <x v="1"/>
    <s v="INDUSTRIAL"/>
    <n v="5"/>
    <s v="C06     - Elec C-06 Small C&amp;I-Std Ofr"/>
    <s v="C06"/>
    <s v="ELEC C-06"/>
    <n v="460"/>
    <s v="INDUSTRIAL GENERAL - 60 HERTZ"/>
    <n v="813"/>
    <n v="238644.49"/>
    <n v="1164993"/>
    <x v="2"/>
  </r>
  <r>
    <x v="0"/>
    <s v="NARRAGANSETT ELECTRIC"/>
    <x v="0"/>
    <x v="9"/>
    <s v="OCTOBER"/>
    <x v="4"/>
    <s v="STEAM-HEAT"/>
    <n v="628"/>
    <s v="S10     - Lighting S-10 Private Lightg-Std Ofr Variable"/>
    <s v="S10"/>
    <s v="LIGHTING S-10"/>
    <n v="207"/>
    <s v="RESIDENCE SERVICE - WITH HEAT"/>
    <n v="7"/>
    <n v="162.59"/>
    <n v="609"/>
    <x v="3"/>
  </r>
  <r>
    <x v="0"/>
    <s v="NARRAGANSETT ELECTRIC"/>
    <x v="0"/>
    <x v="9"/>
    <s v="OCTOBER"/>
    <x v="1"/>
    <s v="INDUSTRIAL"/>
    <n v="628"/>
    <s v="S10     - Lighting S-10 Private Lightg-Std Ofr Variable"/>
    <s v="S10"/>
    <s v="LIGHTING S-10"/>
    <n v="460"/>
    <s v="INDUSTRIAL GENERAL - 60 HERTZ"/>
    <n v="55"/>
    <n v="7984.62"/>
    <n v="33451"/>
    <x v="3"/>
  </r>
  <r>
    <x v="0"/>
    <s v="NARRAGANSETT ELECTRIC"/>
    <x v="0"/>
    <x v="9"/>
    <s v="OCTOBER"/>
    <x v="3"/>
    <s v="STRT-AND-HWY-LT"/>
    <n v="631"/>
    <s v="S5V     - Lighting S-05 Cust Owned-Variable"/>
    <s v="S5A"/>
    <s v="N/A"/>
    <n v="700"/>
    <s v="PUBLIC STREET &amp; HIWAY LIGHTING"/>
    <n v="9"/>
    <n v="1879.24"/>
    <n v="10817"/>
    <x v="3"/>
  </r>
  <r>
    <x v="0"/>
    <s v="NARRAGANSETT ELECTRIC"/>
    <x v="0"/>
    <x v="9"/>
    <s v="OCTOBER"/>
    <x v="2"/>
    <s v="COMMERCIAL"/>
    <n v="13"/>
    <s v="G02     - Elec G-02 Large C&amp;I-Std Ofr"/>
    <s v="G02"/>
    <s v="ELEC G-02"/>
    <n v="300"/>
    <s v="COMMERCIAL-NO BUILDING HEAT"/>
    <n v="4006"/>
    <n v="6169940.5499999998"/>
    <n v="35192394"/>
    <x v="5"/>
  </r>
  <r>
    <x v="0"/>
    <s v="NARRAGANSETT ELECTRIC"/>
    <x v="0"/>
    <x v="9"/>
    <s v="OCTOBER"/>
    <x v="2"/>
    <s v="COMMERCIAL"/>
    <n v="954"/>
    <s v="G02     - Elec G-02 T&amp;D Large C&amp;I"/>
    <s v="G02"/>
    <s v="ELEC G-02"/>
    <n v="4532"/>
    <s v="DELIVERY ONLY - COMMERCIAL"/>
    <n v="3544"/>
    <n v="4733696.05"/>
    <n v="55310505"/>
    <x v="5"/>
  </r>
  <r>
    <x v="0"/>
    <s v="NARRAGANSETT ELECTRIC"/>
    <x v="0"/>
    <x v="9"/>
    <s v="OCTOBER"/>
    <x v="2"/>
    <s v="COMMERCIAL"/>
    <n v="415"/>
    <s v="34EN    - Gas 34EN C&amp;I Extra Large Low Load FT1"/>
    <s v="34EN"/>
    <s v="N/A"/>
    <n v="1670"/>
    <s v="GAS/T FIRM COMMERCIAL"/>
    <n v="23"/>
    <n v="128207.9"/>
    <n v="212560.22"/>
    <x v="7"/>
  </r>
  <r>
    <x v="0"/>
    <s v="NARRAGANSETT ELECTRIC"/>
    <x v="0"/>
    <x v="9"/>
    <s v="OCTOBER"/>
    <x v="2"/>
    <s v="COMMERCIAL"/>
    <n v="413"/>
    <s v="3496    - Gas 3496 C&amp;I Extra Large Low Load"/>
    <n v="3496"/>
    <s v="N/A"/>
    <n v="300"/>
    <s v="COMMERCIAL-NO BUILDING HEAT"/>
    <n v="5"/>
    <n v="21312.54"/>
    <n v="14363.18"/>
    <x v="7"/>
  </r>
  <r>
    <x v="0"/>
    <s v="NARRAGANSETT ELECTRIC"/>
    <x v="0"/>
    <x v="9"/>
    <s v="OCTOBER"/>
    <x v="0"/>
    <s v="RESIDENTIAL"/>
    <n v="403"/>
    <s v="1101    - Gas 1101 Res Low Inc Non Heat"/>
    <n v="1101"/>
    <s v="N/A"/>
    <n v="200"/>
    <s v="RESIDENCE SERVICE - NO HEAT"/>
    <n v="500"/>
    <n v="11118.04"/>
    <n v="6038.66"/>
    <x v="11"/>
  </r>
  <r>
    <x v="0"/>
    <s v="NARRAGANSETT ELECTRIC"/>
    <x v="0"/>
    <x v="9"/>
    <s v="OCTOBER"/>
    <x v="2"/>
    <s v="COMMERCIAL"/>
    <n v="443"/>
    <s v="2121    - Gas 2121 C&amp;I Small FT2"/>
    <n v="2121"/>
    <s v="N/A"/>
    <n v="1670"/>
    <s v="GAS/T FIRM COMMERCIAL"/>
    <n v="772"/>
    <n v="43486.96"/>
    <n v="46838.97"/>
    <x v="8"/>
  </r>
  <r>
    <x v="0"/>
    <s v="NARRAGANSETT ELECTRIC"/>
    <x v="0"/>
    <x v="9"/>
    <s v="OCTOBER"/>
    <x v="1"/>
    <s v="INDUSTRIAL"/>
    <n v="443"/>
    <s v="2121    - Gas 2121 C&amp;I Small FT2"/>
    <n v="2121"/>
    <s v="N/A"/>
    <n v="1670"/>
    <s v="GAS/T FIRM COMMERCIAL"/>
    <n v="2"/>
    <n v="91.19"/>
    <n v="80.099999999999994"/>
    <x v="8"/>
  </r>
  <r>
    <x v="0"/>
    <s v="NARRAGANSETT ELECTRIC"/>
    <x v="0"/>
    <x v="9"/>
    <s v="OCTOBER"/>
    <x v="2"/>
    <s v="COMMERCIAL"/>
    <n v="404"/>
    <s v="2107    - Gas 2107 C&amp;I Small"/>
    <n v="2107"/>
    <s v="N/A"/>
    <n v="300"/>
    <s v="COMMERCIAL-NO BUILDING HEAT"/>
    <n v="18212"/>
    <n v="1128963.1299999999"/>
    <n v="529868.28"/>
    <x v="8"/>
  </r>
  <r>
    <x v="0"/>
    <s v="NARRAGANSETT ELECTRIC"/>
    <x v="0"/>
    <x v="9"/>
    <s v="OCTOBER"/>
    <x v="1"/>
    <s v="INDUSTRIAL"/>
    <n v="417"/>
    <s v="2367    - Gas 2367 C&amp;I Large High Load"/>
    <n v="2367"/>
    <s v="N/A"/>
    <n v="400"/>
    <s v="INDUSTRIAL"/>
    <n v="24"/>
    <n v="88398.43"/>
    <n v="85429.5"/>
    <x v="7"/>
  </r>
  <r>
    <x v="0"/>
    <s v="NARRAGANSETT ELECTRIC"/>
    <x v="0"/>
    <x v="9"/>
    <s v="OCTOBER"/>
    <x v="1"/>
    <s v="INDUSTRIAL"/>
    <n v="423"/>
    <s v="24EN    - Gas 24EN C&amp;I Extra Large High Load FT1"/>
    <s v="24EN"/>
    <s v="N/A"/>
    <n v="1671"/>
    <s v="GAS/T FIRM INDUSTRIAL"/>
    <n v="51"/>
    <n v="578103.78"/>
    <n v="3041181.05"/>
    <x v="7"/>
  </r>
  <r>
    <x v="0"/>
    <s v="NARRAGANSETT ELECTRIC"/>
    <x v="0"/>
    <x v="9"/>
    <s v="OCTOBER"/>
    <x v="2"/>
    <s v="COMMERCIAL"/>
    <n v="421"/>
    <s v="2496    - Gas 2496 C&amp;I Extra Large High Load"/>
    <n v="2496"/>
    <s v="N/A"/>
    <n v="300"/>
    <s v="COMMERCIAL-NO BUILDING HEAT"/>
    <n v="1"/>
    <n v="60634.2"/>
    <n v="79982.759999999995"/>
    <x v="7"/>
  </r>
  <r>
    <x v="0"/>
    <s v="NARRAGANSETT ELECTRIC"/>
    <x v="0"/>
    <x v="9"/>
    <s v="OCTOBER"/>
    <x v="4"/>
    <s v="STEAM-HEAT"/>
    <n v="404"/>
    <s v="2107    - Gas 2107 C&amp;I Small"/>
    <n v="0"/>
    <s v="N/A"/>
    <n v="0"/>
    <s v="N/A"/>
    <n v="1"/>
    <n v="37.06"/>
    <n v="9.24"/>
    <x v="9"/>
  </r>
  <r>
    <x v="0"/>
    <s v="NARRAGANSETT ELECTRIC"/>
    <x v="0"/>
    <x v="9"/>
    <s v="OCTOBER"/>
    <x v="2"/>
    <s v="COMMERCIAL"/>
    <n v="410"/>
    <s v="3321    - Gas 3321 C&amp;I Large Low Load FT2"/>
    <n v="3321"/>
    <s v="N/A"/>
    <n v="1670"/>
    <s v="GAS/T FIRM COMMERCIAL"/>
    <n v="202"/>
    <n v="262199.53999999998"/>
    <n v="269378.59000000003"/>
    <x v="7"/>
  </r>
  <r>
    <x v="0"/>
    <s v="NARRAGANSETT ELECTRIC"/>
    <x v="0"/>
    <x v="9"/>
    <s v="OCTOBER"/>
    <x v="2"/>
    <s v="COMMERCIAL"/>
    <n v="441"/>
    <s v="17EN    - Gas 17EN Non-Firm Sales Extra Large High"/>
    <s v="17EN"/>
    <s v="N/A"/>
    <n v="300"/>
    <s v="COMMERCIAL-NO BUILDING HEAT"/>
    <n v="1"/>
    <n v="29719.16"/>
    <n v="88796.47"/>
    <x v="7"/>
  </r>
  <r>
    <x v="0"/>
    <s v="NARRAGANSETT ELECTRIC"/>
    <x v="0"/>
    <x v="9"/>
    <s v="OCTOBER"/>
    <x v="2"/>
    <s v="COMMERCIAL"/>
    <n v="428"/>
    <s v="58ENXLH - Gas 58ENXLH Default C&amp;I Extra Large High Load"/>
    <s v="58XH"/>
    <s v="N/A"/>
    <n v="1675"/>
    <s v="GAS/T DEFAULT SERVICE"/>
    <n v="1"/>
    <n v="14008.28"/>
    <n v="12396.91"/>
    <x v="7"/>
  </r>
  <r>
    <x v="0"/>
    <s v="NARRAGANSETT ELECTRIC"/>
    <x v="0"/>
    <x v="9"/>
    <s v="OCTOBER"/>
    <x v="1"/>
    <s v="INDUSTRIAL"/>
    <n v="415"/>
    <s v="34EN    - Gas 34EN C&amp;I Extra Large Low Load FT1"/>
    <s v="34EN"/>
    <s v="N/A"/>
    <n v="1670"/>
    <s v="GAS/T FIRM COMMERCIAL"/>
    <n v="3"/>
    <n v="8990.43"/>
    <n v="21333.86"/>
    <x v="7"/>
  </r>
  <r>
    <x v="0"/>
    <s v="NARRAGANSETT ELECTRIC"/>
    <x v="0"/>
    <x v="9"/>
    <s v="OCTOBER"/>
    <x v="1"/>
    <s v="INDUSTRIAL"/>
    <n v="414"/>
    <s v="3421    - Gas 3421 C&amp;I Extra Large Low Load FT2"/>
    <n v="3421"/>
    <s v="N/A"/>
    <n v="1670"/>
    <s v="GAS/T FIRM COMMERCIAL"/>
    <n v="1"/>
    <n v="2471.75"/>
    <n v="53.4"/>
    <x v="7"/>
  </r>
  <r>
    <x v="0"/>
    <s v="NARRAGANSETT ELECTRIC"/>
    <x v="0"/>
    <x v="9"/>
    <s v="OCTOBER"/>
    <x v="2"/>
    <s v="COMMERCIAL"/>
    <n v="444"/>
    <s v="2131    - Gas 2131 C&amp;I Small TSS"/>
    <n v="2131"/>
    <s v="N/A"/>
    <n v="300"/>
    <s v="COMMERCIAL-NO BUILDING HEAT"/>
    <n v="4"/>
    <n v="324.8"/>
    <n v="200.26"/>
    <x v="8"/>
  </r>
  <r>
    <x v="0"/>
    <s v="NARRAGANSETT ELECTRIC"/>
    <x v="0"/>
    <x v="9"/>
    <s v="OCTOBER"/>
    <x v="2"/>
    <s v="COMMERCIAL"/>
    <n v="423"/>
    <s v="24EN    - Gas 24EN C&amp;I Extra Large High Load FT1"/>
    <s v="24EN"/>
    <s v="N/A"/>
    <n v="1671"/>
    <s v="GAS/T FIRM INDUSTRIAL"/>
    <n v="13"/>
    <n v="147438.79"/>
    <n v="980343.33"/>
    <x v="7"/>
  </r>
  <r>
    <x v="0"/>
    <s v="NARRAGANSETT ELECTRIC"/>
    <x v="0"/>
    <x v="9"/>
    <s v="OCTOBER"/>
    <x v="1"/>
    <s v="INDUSTRIAL"/>
    <n v="421"/>
    <s v="2496    - Gas 2496 C&amp;I Extra Large High Load"/>
    <n v="2496"/>
    <s v="N/A"/>
    <n v="400"/>
    <s v="INDUSTRIAL"/>
    <n v="1"/>
    <n v="11046.38"/>
    <n v="12220.27"/>
    <x v="7"/>
  </r>
  <r>
    <x v="0"/>
    <s v="NARRAGANSETT ELECTRIC"/>
    <x v="0"/>
    <x v="9"/>
    <s v="OCTOBER"/>
    <x v="1"/>
    <s v="INDUSTRIAL"/>
    <n v="405"/>
    <s v="2237    - Gas 2237 C&amp;I Medium"/>
    <n v="2237"/>
    <s v="N/A"/>
    <n v="400"/>
    <s v="INDUSTRIAL"/>
    <n v="23"/>
    <n v="40374.589999999997"/>
    <n v="28062.2"/>
    <x v="6"/>
  </r>
  <r>
    <x v="0"/>
    <s v="NARRAGANSETT ELECTRIC"/>
    <x v="0"/>
    <x v="9"/>
    <s v="OCTOBER"/>
    <x v="2"/>
    <s v="COMMERCIAL"/>
    <n v="419"/>
    <s v="23EN    - Gas 23EN C&amp;I Large High Load FT1"/>
    <s v="23EN"/>
    <s v="N/A"/>
    <n v="1671"/>
    <s v="GAS/T FIRM INDUSTRIAL"/>
    <n v="4"/>
    <n v="7027.96"/>
    <n v="18418.2"/>
    <x v="7"/>
  </r>
  <r>
    <x v="0"/>
    <s v="NARRAGANSETT ELECTRIC"/>
    <x v="0"/>
    <x v="9"/>
    <s v="OCTOBER"/>
    <x v="2"/>
    <s v="COMMERCIAL"/>
    <n v="431"/>
    <s v="01EN    - Gas 01EN Marketer Charges FT1"/>
    <s v="01EN"/>
    <s v="N/A"/>
    <n v="1673"/>
    <s v="GAS/T MARKETER TRAN 1"/>
    <n v="3"/>
    <n v="-106047.13"/>
    <n v="0"/>
    <x v="9"/>
  </r>
  <r>
    <x v="0"/>
    <s v="NARRAGANSETT ELECTRIC"/>
    <x v="0"/>
    <x v="9"/>
    <s v="OCTOBER"/>
    <x v="2"/>
    <s v="COMMERCIAL"/>
    <n v="425"/>
    <s v="58ENLL  - Gas 58ENLL Default C&amp;I Large Low Load"/>
    <s v="58LL"/>
    <s v="N/A"/>
    <n v="1675"/>
    <s v="GAS/T DEFAULT SERVICE"/>
    <n v="3"/>
    <n v="3826.39"/>
    <n v="1335.1"/>
    <x v="7"/>
  </r>
  <r>
    <x v="0"/>
    <s v="NARRAGANSETT ELECTRIC"/>
    <x v="0"/>
    <x v="9"/>
    <s v="OCTOBER"/>
    <x v="2"/>
    <s v="COMMERCIAL"/>
    <n v="440"/>
    <s v="74EN    - Gas 74EN Non-Firm Trans Extra Large Low"/>
    <s v="74EN"/>
    <s v="N/A"/>
    <n v="1672"/>
    <s v="GAS/T C&amp;I NON FIRM"/>
    <n v="1"/>
    <n v="24456.31"/>
    <n v="177981.15"/>
    <x v="7"/>
  </r>
  <r>
    <x v="0"/>
    <s v="NARRAGANSETT ELECTRIC"/>
    <x v="0"/>
    <x v="9"/>
    <s v="OCTOBER"/>
    <x v="4"/>
    <s v="STEAM-HEAT"/>
    <n v="401"/>
    <s v="1012    - Gas 1012 Res Non Heat"/>
    <n v="1012"/>
    <s v="N/A"/>
    <n v="200"/>
    <s v="RESIDENCE SERVICE - NO HEAT"/>
    <n v="6"/>
    <n v="358.76"/>
    <n v="194.07"/>
    <x v="10"/>
  </r>
  <r>
    <x v="0"/>
    <s v="NARRAGANSETT ELECTRIC"/>
    <x v="0"/>
    <x v="9"/>
    <s v="OCTOBER"/>
    <x v="4"/>
    <s v="STEAM-HEAT"/>
    <n v="402"/>
    <s v="1301    - Gas 1301 Res Low Inc Heat"/>
    <n v="1301"/>
    <s v="N/A"/>
    <n v="207"/>
    <s v="RESIDENCE SERVICE - WITH HEAT"/>
    <n v="20928"/>
    <n v="736293.87"/>
    <n v="522157.31"/>
    <x v="11"/>
  </r>
  <r>
    <x v="0"/>
    <s v="NARRAGANSETT ELECTRIC"/>
    <x v="0"/>
    <x v="9"/>
    <s v="OCTOBER"/>
    <x v="2"/>
    <s v="COMMERCIAL"/>
    <n v="406"/>
    <s v="2221    - Gas 2221 C&amp;I Medium FT2"/>
    <n v="2221"/>
    <s v="N/A"/>
    <n v="1670"/>
    <s v="GAS/T FIRM COMMERCIAL"/>
    <n v="1491"/>
    <n v="525758.47"/>
    <n v="670821.03"/>
    <x v="6"/>
  </r>
  <r>
    <x v="0"/>
    <s v="NARRAGANSETT ELECTRIC"/>
    <x v="0"/>
    <x v="9"/>
    <s v="OCTOBER"/>
    <x v="1"/>
    <s v="INDUSTRIAL"/>
    <n v="406"/>
    <s v="2221    - Gas 2221 C&amp;I Medium FT2"/>
    <n v="2221"/>
    <s v="N/A"/>
    <n v="1670"/>
    <s v="GAS/T FIRM COMMERCIAL"/>
    <n v="22"/>
    <n v="15422.33"/>
    <n v="26513.02"/>
    <x v="6"/>
  </r>
  <r>
    <x v="0"/>
    <s v="NARRAGANSETT ELECTRIC"/>
    <x v="0"/>
    <x v="9"/>
    <s v="OCTOBER"/>
    <x v="0"/>
    <s v="RESIDENTIAL"/>
    <n v="401"/>
    <s v="1012    - Gas 1012 Res Non Heat"/>
    <n v="1012"/>
    <s v="N/A"/>
    <n v="200"/>
    <s v="RESIDENCE SERVICE - NO HEAT"/>
    <n v="16645"/>
    <n v="454739.20000000001"/>
    <n v="159057.97"/>
    <x v="10"/>
  </r>
  <r>
    <x v="0"/>
    <s v="NARRAGANSETT ELECTRIC"/>
    <x v="0"/>
    <x v="9"/>
    <s v="OCTOBER"/>
    <x v="0"/>
    <s v="RESIDENTIAL"/>
    <n v="400"/>
    <s v="1247    - Gas 1247 Res Heat"/>
    <n v="1247"/>
    <s v="N/A"/>
    <n v="207"/>
    <s v="RESIDENCE SERVICE - WITH HEAT"/>
    <n v="11"/>
    <n v="360.55"/>
    <n v="151.96"/>
    <x v="10"/>
  </r>
  <r>
    <x v="0"/>
    <s v="NARRAGANSETT ELECTRIC"/>
    <x v="0"/>
    <x v="9"/>
    <s v="OCTOBER"/>
    <x v="2"/>
    <s v="COMMERCIAL"/>
    <n v="407"/>
    <s v="22EN    - Gas 22EN C&amp;I Medium FT1"/>
    <s v="22EN"/>
    <s v="N/A"/>
    <n v="1670"/>
    <s v="GAS/T FIRM COMMERCIAL"/>
    <n v="328"/>
    <n v="145484.19"/>
    <n v="219490.15"/>
    <x v="6"/>
  </r>
  <r>
    <x v="0"/>
    <s v="NARRAGANSETT ELECTRIC"/>
    <x v="0"/>
    <x v="9"/>
    <s v="OCTOBER"/>
    <x v="1"/>
    <s v="INDUSTRIAL"/>
    <n v="407"/>
    <s v="22EN    - Gas 22EN C&amp;I Medium FT1"/>
    <s v="22EN"/>
    <s v="N/A"/>
    <n v="1670"/>
    <s v="GAS/T FIRM COMMERCIAL"/>
    <n v="8"/>
    <n v="6043.31"/>
    <n v="12460.57"/>
    <x v="6"/>
  </r>
  <r>
    <x v="0"/>
    <s v="NARRAGANSETT ELECTRIC"/>
    <x v="0"/>
    <x v="9"/>
    <s v="OCTOBER"/>
    <x v="1"/>
    <s v="INDUSTRIAL"/>
    <n v="404"/>
    <s v="2107    - Gas 2107 C&amp;I Small"/>
    <n v="2107"/>
    <s v="N/A"/>
    <n v="400"/>
    <s v="INDUSTRIAL"/>
    <n v="7"/>
    <n v="219.04"/>
    <n v="12.31"/>
    <x v="8"/>
  </r>
  <r>
    <x v="0"/>
    <s v="NARRAGANSETT ELECTRIC"/>
    <x v="0"/>
    <x v="9"/>
    <s v="OCTOBER"/>
    <x v="2"/>
    <s v="COMMERCIAL"/>
    <n v="408"/>
    <s v="2231    - Gas 2231 C&amp;I Medium TSS"/>
    <n v="2231"/>
    <s v="N/A"/>
    <n v="300"/>
    <s v="COMMERCIAL-NO BUILDING HEAT"/>
    <n v="22"/>
    <n v="10339.85"/>
    <n v="6623.92"/>
    <x v="6"/>
  </r>
  <r>
    <x v="0"/>
    <s v="NARRAGANSETT ELECTRIC"/>
    <x v="0"/>
    <x v="9"/>
    <s v="OCTOBER"/>
    <x v="1"/>
    <s v="INDUSTRIAL"/>
    <n v="419"/>
    <s v="23EN    - Gas 23EN C&amp;I Large High Load FT1"/>
    <s v="23EN"/>
    <s v="N/A"/>
    <n v="1671"/>
    <s v="GAS/T FIRM INDUSTRIAL"/>
    <n v="51"/>
    <n v="110394.14"/>
    <n v="288997.71999999997"/>
    <x v="7"/>
  </r>
  <r>
    <x v="0"/>
    <s v="NARRAGANSETT ELECTRIC"/>
    <x v="0"/>
    <x v="9"/>
    <s v="OCTOBER"/>
    <x v="2"/>
    <s v="COMMERCIAL"/>
    <n v="418"/>
    <s v="2321    - Gas 2321 C&amp;I Large High Load FT2"/>
    <n v="2321"/>
    <s v="N/A"/>
    <n v="1671"/>
    <s v="GAS/T FIRM INDUSTRIAL"/>
    <n v="40"/>
    <n v="73162.64"/>
    <n v="168670.47"/>
    <x v="7"/>
  </r>
  <r>
    <x v="0"/>
    <s v="NARRAGANSETT ELECTRIC"/>
    <x v="0"/>
    <x v="9"/>
    <s v="OCTOBER"/>
    <x v="2"/>
    <s v="COMMERCIAL"/>
    <n v="411"/>
    <s v="33EN    - Gas 33EN C&amp;I Large Low Load FT1"/>
    <s v="33EN"/>
    <s v="N/A"/>
    <n v="1670"/>
    <s v="GAS/T FIRM COMMERCIAL"/>
    <n v="108"/>
    <n v="146082.76999999999"/>
    <n v="157440.13"/>
    <x v="7"/>
  </r>
  <r>
    <x v="0"/>
    <s v="NARRAGANSETT ELECTRIC"/>
    <x v="0"/>
    <x v="9"/>
    <s v="OCTOBER"/>
    <x v="2"/>
    <s v="COMMERCIAL"/>
    <n v="442"/>
    <s v="77EN    - Gas 77EN Non-Firm Trans Extra Large High"/>
    <s v="77EN"/>
    <s v="N/A"/>
    <n v="1672"/>
    <s v="GAS/T C&amp;I NON FIRM"/>
    <n v="8"/>
    <n v="161066.49"/>
    <n v="1319892.1599999999"/>
    <x v="7"/>
  </r>
  <r>
    <x v="0"/>
    <s v="NARRAGANSETT ELECTRIC"/>
    <x v="0"/>
    <x v="9"/>
    <s v="OCTOBER"/>
    <x v="2"/>
    <s v="COMMERCIAL"/>
    <n v="439"/>
    <s v="14EN    - Gas 14EN Non-Firm Sales Extra Large Low"/>
    <s v="14EN"/>
    <s v="N/A"/>
    <n v="300"/>
    <s v="COMMERCIAL-NO BUILDING HEAT"/>
    <n v="1"/>
    <n v="644.35"/>
    <n v="0"/>
    <x v="7"/>
  </r>
  <r>
    <x v="0"/>
    <s v="NARRAGANSETT ELECTRIC"/>
    <x v="0"/>
    <x v="9"/>
    <s v="OCTOBER"/>
    <x v="1"/>
    <s v="INDUSTRIAL"/>
    <n v="418"/>
    <s v="2321    - Gas 2321 C&amp;I Large High Load FT2"/>
    <n v="2321"/>
    <s v="N/A"/>
    <n v="1671"/>
    <s v="GAS/T FIRM INDUSTRIAL"/>
    <n v="51"/>
    <n v="91133.79"/>
    <n v="213759.71"/>
    <x v="7"/>
  </r>
  <r>
    <x v="0"/>
    <s v="NARRAGANSETT ELECTRIC"/>
    <x v="0"/>
    <x v="9"/>
    <s v="OCTOBER"/>
    <x v="1"/>
    <s v="INDUSTRIAL"/>
    <n v="422"/>
    <s v="2421    - Gas 2421 C&amp;I Extra Large High Load FT2"/>
    <n v="2421"/>
    <s v="N/A"/>
    <n v="1671"/>
    <s v="GAS/T FIRM INDUSTRIAL"/>
    <n v="13"/>
    <n v="79063.7"/>
    <n v="401916.01"/>
    <x v="7"/>
  </r>
  <r>
    <x v="0"/>
    <s v="NARRAGANSETT ELECTRIC"/>
    <x v="0"/>
    <x v="9"/>
    <s v="OCTOBER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9"/>
    <s v="OCTOBER"/>
    <x v="1"/>
    <s v="INDUSTRIAL"/>
    <n v="410"/>
    <s v="3321    - Gas 3321 C&amp;I Large Low Load FT2"/>
    <n v="3321"/>
    <s v="N/A"/>
    <n v="1670"/>
    <s v="GAS/T FIRM COMMERCIAL"/>
    <n v="22"/>
    <n v="36352.85"/>
    <n v="46687.75"/>
    <x v="7"/>
  </r>
  <r>
    <x v="0"/>
    <s v="NARRAGANSETT ELECTRIC"/>
    <x v="0"/>
    <x v="9"/>
    <s v="OCTOBER"/>
    <x v="2"/>
    <s v="COMMERCIAL"/>
    <n v="414"/>
    <s v="3421    - Gas 3421 C&amp;I Extra Large Low Load FT2"/>
    <n v="3421"/>
    <s v="N/A"/>
    <n v="1670"/>
    <s v="GAS/T FIRM COMMERCIAL"/>
    <n v="1"/>
    <n v="1639.49"/>
    <n v="3040.94"/>
    <x v="7"/>
  </r>
  <r>
    <x v="0"/>
    <s v="NARRAGANSETT ELECTRIC"/>
    <x v="0"/>
    <x v="9"/>
    <s v="OCTOBER"/>
    <x v="4"/>
    <s v="STEAM-HEAT"/>
    <n v="400"/>
    <s v="1247    - Gas 1247 Res Heat"/>
    <n v="1247"/>
    <s v="N/A"/>
    <n v="207"/>
    <s v="RESIDENCE SERVICE - WITH HEAT"/>
    <n v="209378"/>
    <n v="9736573.6300000008"/>
    <n v="5041005.7699999996"/>
    <x v="10"/>
  </r>
  <r>
    <x v="0"/>
    <s v="NARRAGANSETT ELECTRIC"/>
    <x v="0"/>
    <x v="9"/>
    <s v="OCTOBER"/>
    <x v="2"/>
    <s v="COMMERCIAL"/>
    <n v="417"/>
    <s v="2367    - Gas 2367 C&amp;I Large High Load"/>
    <n v="2367"/>
    <s v="N/A"/>
    <n v="300"/>
    <s v="COMMERCIAL-NO BUILDING HEAT"/>
    <n v="27"/>
    <n v="93371.32"/>
    <n v="89571.88"/>
    <x v="7"/>
  </r>
  <r>
    <x v="0"/>
    <s v="NARRAGANSETT ELECTRIC"/>
    <x v="0"/>
    <x v="9"/>
    <s v="OCTOBER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0"/>
    <x v="9"/>
    <s v="OCTOBER"/>
    <x v="2"/>
    <s v="COMMERCIAL"/>
    <n v="412"/>
    <s v="3331    - Gas 3331 C&amp;I Large Low Load TSS"/>
    <n v="3331"/>
    <s v="N/A"/>
    <n v="300"/>
    <s v="COMMERCIAL-NO BUILDING HEAT"/>
    <n v="1"/>
    <n v="1726.14"/>
    <n v="886.3"/>
    <x v="7"/>
  </r>
  <r>
    <x v="0"/>
    <s v="NARRAGANSETT ELECTRIC"/>
    <x v="0"/>
    <x v="9"/>
    <s v="OCTOBER"/>
    <x v="2"/>
    <s v="COMMERCIAL"/>
    <n v="409"/>
    <s v="3367    - Gas 3367 C&amp;I Large Low Load"/>
    <n v="3367"/>
    <s v="N/A"/>
    <n v="300"/>
    <s v="COMMERCIAL-NO BUILDING HEAT"/>
    <n v="97"/>
    <n v="167476.81"/>
    <n v="85112.61"/>
    <x v="7"/>
  </r>
  <r>
    <x v="0"/>
    <s v="NARRAGANSETT ELECTRIC"/>
    <x v="0"/>
    <x v="9"/>
    <s v="OCTOBER"/>
    <x v="1"/>
    <s v="INDUSTRIAL"/>
    <n v="409"/>
    <s v="3367    - Gas 3367 C&amp;I Large Low Load"/>
    <n v="3367"/>
    <s v="N/A"/>
    <n v="400"/>
    <s v="INDUSTRIAL"/>
    <n v="7"/>
    <n v="20123.189999999999"/>
    <n v="15118.46"/>
    <x v="7"/>
  </r>
  <r>
    <x v="0"/>
    <s v="NARRAGANSETT ELECTRIC"/>
    <x v="0"/>
    <x v="9"/>
    <s v="OCTOBER"/>
    <x v="2"/>
    <s v="COMMERCIAL"/>
    <n v="432"/>
    <s v="02EN    - Gas 02EN Marketer Charges FT2"/>
    <s v="02EN"/>
    <s v="N/A"/>
    <n v="1674"/>
    <s v="GAS/T MARKETER TRAN 2"/>
    <n v="4"/>
    <n v="432182.65"/>
    <n v="0"/>
    <x v="9"/>
  </r>
  <r>
    <x v="0"/>
    <s v="NARRAGANSETT ELECTRIC"/>
    <x v="0"/>
    <x v="9"/>
    <s v="OCTOBER"/>
    <x v="2"/>
    <s v="COMMERCIAL"/>
    <n v="422"/>
    <s v="2421    - Gas 2421 C&amp;I Extra Large High Load FT2"/>
    <n v="2421"/>
    <s v="N/A"/>
    <n v="1671"/>
    <s v="GAS/T FIRM INDUSTRIAL"/>
    <n v="2"/>
    <n v="5615.62"/>
    <n v="19301.43"/>
    <x v="7"/>
  </r>
  <r>
    <x v="0"/>
    <s v="NARRAGANSETT ELECTRIC"/>
    <x v="0"/>
    <x v="9"/>
    <s v="OCTOBER"/>
    <x v="1"/>
    <s v="INDUSTRIAL"/>
    <n v="411"/>
    <s v="33EN    - Gas 33EN C&amp;I Large Low Load FT1"/>
    <s v="33EN"/>
    <s v="N/A"/>
    <n v="1670"/>
    <s v="GAS/T FIRM COMMERCIAL"/>
    <n v="9"/>
    <n v="13260.85"/>
    <n v="16433"/>
    <x v="7"/>
  </r>
  <r>
    <x v="0"/>
    <s v="NARRAGANSETT ELECTRIC"/>
    <x v="0"/>
    <x v="9"/>
    <s v="OCTOBER"/>
    <x v="2"/>
    <s v="COMMERCIAL"/>
    <n v="405"/>
    <s v="2237    - Gas 2237 C&amp;I Medium"/>
    <n v="2237"/>
    <s v="N/A"/>
    <n v="300"/>
    <s v="COMMERCIAL-NO BUILDING HEAT"/>
    <n v="3255"/>
    <n v="1746369.96"/>
    <n v="1065146.76"/>
    <x v="6"/>
  </r>
  <r>
    <x v="0"/>
    <s v="NARRAGANSETT ELECTRIC"/>
    <x v="0"/>
    <x v="9"/>
    <s v="OCTOBER"/>
    <x v="2"/>
    <s v="COMMERCIAL"/>
    <n v="400"/>
    <s v="1247    - Gas 1247 Res Heat"/>
    <n v="0"/>
    <s v="N/A"/>
    <n v="0"/>
    <s v="N/A"/>
    <n v="1"/>
    <n v="1072.42"/>
    <n v="794.89"/>
    <x v="9"/>
  </r>
  <r>
    <x v="0"/>
    <s v="NARRAGANSETT ELECTRIC"/>
    <x v="0"/>
    <x v="10"/>
    <s v="NOVEMBER"/>
    <x v="2"/>
    <s v="COMMERCIAL"/>
    <n v="616"/>
    <s v="S10     - Lighting S-10 T&amp;D Private Lighting(Clsd)"/>
    <s v="S10"/>
    <s v="LIGHTING S-10"/>
    <n v="4532"/>
    <s v="DELIVERY ONLY - COMMERCIAL"/>
    <n v="306"/>
    <n v="17774.78"/>
    <n v="114990"/>
    <x v="3"/>
  </r>
  <r>
    <x v="0"/>
    <s v="NARRAGANSETT ELECTRIC"/>
    <x v="0"/>
    <x v="10"/>
    <s v="NOVEMBER"/>
    <x v="0"/>
    <s v="RESIDENTIAL"/>
    <n v="950"/>
    <s v="C06     - Elec C-06 T&amp;D Small C&amp;I"/>
    <s v="C06"/>
    <s v="ELEC C-06"/>
    <n v="4512"/>
    <s v="DELIVERY ONLY - RESIDENTIAL"/>
    <n v="81"/>
    <n v="7153.94"/>
    <n v="61982"/>
    <x v="2"/>
  </r>
  <r>
    <x v="0"/>
    <s v="NARRAGANSETT ELECTRIC"/>
    <x v="0"/>
    <x v="10"/>
    <s v="NOVEMBER"/>
    <x v="2"/>
    <s v="COMMERCIAL"/>
    <n v="6"/>
    <s v="A60     - Elec A-60 Resi Low Income-Std Ofr"/>
    <s v="A60"/>
    <s v="ELEC A-60"/>
    <n v="300"/>
    <s v="COMMERCIAL-NO BUILDING HEAT"/>
    <n v="4"/>
    <n v="162.22"/>
    <n v="894"/>
    <x v="4"/>
  </r>
  <r>
    <x v="0"/>
    <s v="NARRAGANSETT ELECTRIC"/>
    <x v="0"/>
    <x v="10"/>
    <s v="NOVEMBER"/>
    <x v="1"/>
    <s v="INDUSTRIAL"/>
    <n v="6"/>
    <s v="A60     - Elec A-60 Resi Low Income-Std Ofr"/>
    <s v="A60"/>
    <s v="ELEC A-60"/>
    <n v="460"/>
    <s v="INDUSTRIAL GENERAL - 60 HERTZ"/>
    <n v="1"/>
    <n v="32"/>
    <n v="190"/>
    <x v="4"/>
  </r>
  <r>
    <x v="0"/>
    <s v="NARRAGANSETT ELECTRIC"/>
    <x v="0"/>
    <x v="10"/>
    <s v="NOVEMBER"/>
    <x v="4"/>
    <s v="STEAM-HEAT"/>
    <n v="905"/>
    <s v="A60     - Elec A-60 T&amp;D Resi Low Income"/>
    <s v="A60"/>
    <s v="ELEC A-60"/>
    <n v="4513"/>
    <s v="DELIVERY ONLY - RESIDENT HEAT"/>
    <n v="134"/>
    <n v="3032.88"/>
    <n v="60669"/>
    <x v="4"/>
  </r>
  <r>
    <x v="0"/>
    <s v="NARRAGANSETT ELECTRIC"/>
    <x v="0"/>
    <x v="10"/>
    <s v="NOVEMBER"/>
    <x v="2"/>
    <s v="COMMERCIAL"/>
    <n v="705"/>
    <s v="G3F-G   - Elec G-32 200 kW Dem PK/OP-Std Ofr"/>
    <s v="G32"/>
    <s v="ELEC G-32"/>
    <n v="300"/>
    <s v="COMMERCIAL-NO BUILDING HEAT"/>
    <n v="89"/>
    <n v="1363740.68"/>
    <n v="7872902"/>
    <x v="1"/>
  </r>
  <r>
    <x v="0"/>
    <s v="NARRAGANSETT ELECTRIC"/>
    <x v="0"/>
    <x v="10"/>
    <s v="NOVEMBER"/>
    <x v="1"/>
    <s v="INDUSTRIAL"/>
    <n v="710"/>
    <s v="G32     - Elec G-32 T&amp;D 200 kW Dem PK/SH/OP"/>
    <s v="G32"/>
    <s v="ELEC G-32"/>
    <n v="4552"/>
    <s v="DELIVERY ONLY - INDUSTRIAL"/>
    <n v="96"/>
    <n v="1851621.33"/>
    <n v="27937746"/>
    <x v="1"/>
  </r>
  <r>
    <x v="0"/>
    <s v="NARRAGANSETT ELECTRIC"/>
    <x v="0"/>
    <x v="10"/>
    <s v="NOVEMBER"/>
    <x v="1"/>
    <s v="INDUSTRIAL"/>
    <n v="711"/>
    <s v="G3F-G   - Elec G-32 T&amp;D 200 kW Dem PK/OP"/>
    <s v="G32"/>
    <s v="ELEC G-32"/>
    <n v="4552"/>
    <s v="DELIVERY ONLY - INDUSTRIAL"/>
    <n v="76"/>
    <n v="973602.71"/>
    <n v="14124258"/>
    <x v="1"/>
  </r>
  <r>
    <x v="0"/>
    <s v="NARRAGANSETT ELECTRIC"/>
    <x v="0"/>
    <x v="10"/>
    <s v="NOVEMBER"/>
    <x v="4"/>
    <s v="STEAM-HEAT"/>
    <n v="1"/>
    <s v="A16     - Elec A-16 Residential-Std Ofr"/>
    <s v="A16"/>
    <s v="ELEC A-16"/>
    <n v="207"/>
    <s v="RESIDENCE SERVICE - WITH HEAT"/>
    <n v="14857"/>
    <n v="2059520.36"/>
    <n v="8993079"/>
    <x v="0"/>
  </r>
  <r>
    <x v="0"/>
    <s v="NARRAGANSETT ELECTRIC"/>
    <x v="0"/>
    <x v="10"/>
    <s v="NOVEMBER"/>
    <x v="3"/>
    <s v="STRT-AND-HWY-LT"/>
    <n v="627"/>
    <s v="S6A     - Lighting S-06 T&amp;D Decorative"/>
    <s v="S6A"/>
    <s v="N/A"/>
    <n v="700"/>
    <s v="PUBLIC STREET &amp; HIWAY LIGHTING"/>
    <n v="1"/>
    <n v="297.01"/>
    <n v="120"/>
    <x v="3"/>
  </r>
  <r>
    <x v="0"/>
    <s v="NARRAGANSETT ELECTRIC"/>
    <x v="0"/>
    <x v="10"/>
    <s v="NOVEMBER"/>
    <x v="3"/>
    <s v="STRT-AND-HWY-LT"/>
    <n v="629"/>
    <s v="S14     - Lighting S-14 Co Lighting-Std Ofr Variable"/>
    <s v="S14"/>
    <s v="LIGHTING S-14"/>
    <n v="700"/>
    <s v="PUBLIC STREET &amp; HIWAY LIGHTING"/>
    <n v="140"/>
    <n v="67649.83"/>
    <n v="179638"/>
    <x v="3"/>
  </r>
  <r>
    <x v="0"/>
    <s v="NARRAGANSETT ELECTRIC"/>
    <x v="0"/>
    <x v="10"/>
    <s v="NOVEMBER"/>
    <x v="3"/>
    <s v="STRT-AND-HWY-LT"/>
    <n v="605"/>
    <s v="S10     - Lighting S-10 Private Lightg-Std Ofr(Clsd)"/>
    <s v="S10"/>
    <s v="LIGHTING S-10"/>
    <n v="700"/>
    <s v="PUBLIC STREET &amp; HIWAY LIGHTING"/>
    <n v="16"/>
    <n v="1238.47"/>
    <n v="4698"/>
    <x v="3"/>
  </r>
  <r>
    <x v="0"/>
    <s v="NARRAGANSETT ELECTRIC"/>
    <x v="0"/>
    <x v="10"/>
    <s v="NOVEMBER"/>
    <x v="3"/>
    <s v="STRT-AND-HWY-LT"/>
    <n v="617"/>
    <s v="S14     - Lighting S-14 T&amp;D Co Owned St Lighting"/>
    <s v="S14"/>
    <s v="LIGHTING S-14"/>
    <n v="4562"/>
    <s v="DELIVERY ONLY - STREET LIGHT"/>
    <n v="131"/>
    <n v="477333.45"/>
    <n v="1632703"/>
    <x v="3"/>
  </r>
  <r>
    <x v="0"/>
    <s v="NARRAGANSETT ELECTRIC"/>
    <x v="0"/>
    <x v="10"/>
    <s v="NOVEMBER"/>
    <x v="0"/>
    <s v="RESIDENTIAL"/>
    <n v="628"/>
    <s v="S10     - Lighting S-10 Private Lightg-Std Ofr Variable"/>
    <s v="S10"/>
    <s v="LIGHTING S-10"/>
    <n v="200"/>
    <s v="RESIDENCE SERVICE - NO HEAT"/>
    <n v="246"/>
    <n v="14878.69"/>
    <n v="37029"/>
    <x v="3"/>
  </r>
  <r>
    <x v="0"/>
    <s v="NARRAGANSETT ELECTRIC"/>
    <x v="0"/>
    <x v="10"/>
    <s v="NOVEMBER"/>
    <x v="2"/>
    <s v="COMMERCIAL"/>
    <n v="53"/>
    <s v="G02     - Elec G-02 Large C&amp;I-Std Ofr Fixed"/>
    <s v="G02"/>
    <s v="ELEC G-02"/>
    <n v="300"/>
    <s v="COMMERCIAL-NO BUILDING HEAT"/>
    <n v="162"/>
    <n v="384100.72"/>
    <n v="1902696"/>
    <x v="5"/>
  </r>
  <r>
    <x v="0"/>
    <s v="NARRAGANSETT ELECTRIC"/>
    <x v="0"/>
    <x v="10"/>
    <s v="NOVEMBER"/>
    <x v="2"/>
    <s v="COMMERCIAL"/>
    <n v="122"/>
    <s v="B32     - Elec B-32 T&amp;D C&amp;I 200 kW Back Up Svc"/>
    <s v="B32"/>
    <s v="ELEC B-32"/>
    <n v="300"/>
    <s v="COMMERCIAL-NO BUILDING HEAT"/>
    <n v="1"/>
    <n v="41424.559999999998"/>
    <n v="470629"/>
    <x v="1"/>
  </r>
  <r>
    <x v="0"/>
    <s v="NARRAGANSETT ELECTRIC"/>
    <x v="0"/>
    <x v="10"/>
    <s v="NOVEMBER"/>
    <x v="1"/>
    <s v="INDUSTRIAL"/>
    <n v="122"/>
    <s v="B32     - Elec B-32 T&amp;D C&amp;I 200 kW Back Up Svc"/>
    <s v="B32"/>
    <s v="ELEC B-32"/>
    <n v="460"/>
    <s v="INDUSTRIAL GENERAL - 60 HERTZ"/>
    <n v="1"/>
    <n v="23179.97"/>
    <n v="370341"/>
    <x v="1"/>
  </r>
  <r>
    <x v="0"/>
    <s v="NARRAGANSETT ELECTRIC"/>
    <x v="0"/>
    <x v="10"/>
    <s v="NOVEMBER"/>
    <x v="1"/>
    <s v="INDUSTRIAL"/>
    <n v="944"/>
    <s v="M1B     - Elec M-1 Opt B Station Pwr Delivery Svc"/>
    <s v="M1B"/>
    <s v="M-1 Opt B"/>
    <n v="4552"/>
    <s v="DELIVERY ONLY - INDUSTRIAL"/>
    <n v="1"/>
    <n v="7010.93"/>
    <n v="275925"/>
    <x v="3"/>
  </r>
  <r>
    <x v="0"/>
    <s v="NARRAGANSETT ELECTRIC"/>
    <x v="0"/>
    <x v="10"/>
    <s v="NOVEMBER"/>
    <x v="3"/>
    <s v="STRT-AND-HWY-LT"/>
    <n v="631"/>
    <s v="S5V     - Lighting S-05 Cust Owned-Variable"/>
    <s v="S5A"/>
    <s v="N/A"/>
    <n v="700"/>
    <s v="PUBLIC STREET &amp; HIWAY LIGHTING"/>
    <n v="14"/>
    <n v="25163.200000000001"/>
    <n v="167257"/>
    <x v="3"/>
  </r>
  <r>
    <x v="0"/>
    <s v="NARRAGANSETT ELECTRIC"/>
    <x v="0"/>
    <x v="10"/>
    <s v="NOVEMBER"/>
    <x v="4"/>
    <s v="STEAM-HEAT"/>
    <n v="903"/>
    <s v="A16     - Elec A-16 T&amp;D Residential"/>
    <s v="A16"/>
    <s v="ELEC A-16"/>
    <n v="4513"/>
    <s v="DELIVERY ONLY - RESIDENT HEAT"/>
    <n v="1710"/>
    <n v="134479.29999999999"/>
    <n v="1189253"/>
    <x v="0"/>
  </r>
  <r>
    <x v="0"/>
    <s v="NARRAGANSETT ELECTRIC"/>
    <x v="0"/>
    <x v="10"/>
    <s v="NOVEMBER"/>
    <x v="2"/>
    <s v="COMMERCIAL"/>
    <n v="629"/>
    <s v="S14     - Lighting S-14 Co Lighting-Std Ofr Variable"/>
    <s v="S14"/>
    <s v="LIGHTING S-14"/>
    <n v="300"/>
    <s v="COMMERCIAL-NO BUILDING HEAT"/>
    <n v="8"/>
    <n v="298.62"/>
    <n v="1216"/>
    <x v="3"/>
  </r>
  <r>
    <x v="0"/>
    <s v="NARRAGANSETT ELECTRIC"/>
    <x v="0"/>
    <x v="10"/>
    <s v="NOVEMBER"/>
    <x v="0"/>
    <s v="RESIDENTIAL"/>
    <n v="34"/>
    <s v="C08     - Elec C-06 Sm C&amp;I Unmetered-Std Ofr"/>
    <s v="C08"/>
    <s v="ELEC C-06 UNMETERED"/>
    <n v="200"/>
    <s v="RESIDENCE SERVICE - NO HEAT"/>
    <n v="1"/>
    <n v="12.24"/>
    <n v="2"/>
    <x v="2"/>
  </r>
  <r>
    <x v="0"/>
    <s v="NARRAGANSETT ELECTRIC"/>
    <x v="0"/>
    <x v="10"/>
    <s v="NOVEMBER"/>
    <x v="2"/>
    <s v="COMMERCIAL"/>
    <n v="13"/>
    <s v="G02     - Elec G-02 Large C&amp;I-Std Ofr"/>
    <s v="G02"/>
    <s v="ELEC G-02"/>
    <n v="300"/>
    <s v="COMMERCIAL-NO BUILDING HEAT"/>
    <n v="3949"/>
    <n v="5705053.6100000003"/>
    <n v="30999551"/>
    <x v="5"/>
  </r>
  <r>
    <x v="0"/>
    <s v="NARRAGANSETT ELECTRIC"/>
    <x v="0"/>
    <x v="10"/>
    <s v="NOVEMBER"/>
    <x v="2"/>
    <s v="COMMERCIAL"/>
    <n v="954"/>
    <s v="G02     - Elec G-02 T&amp;D Large C&amp;I"/>
    <s v="G02"/>
    <s v="ELEC G-02"/>
    <n v="4532"/>
    <s v="DELIVERY ONLY - COMMERCIAL"/>
    <n v="3531"/>
    <n v="4482849.3499999996"/>
    <n v="51624277"/>
    <x v="5"/>
  </r>
  <r>
    <x v="0"/>
    <s v="NARRAGANSETT ELECTRIC"/>
    <x v="0"/>
    <x v="10"/>
    <s v="NOVEMBER"/>
    <x v="2"/>
    <s v="COMMERCIAL"/>
    <n v="951"/>
    <s v="C08     - Elec C-06 T&amp;D Sm C&amp;I Unmetered"/>
    <s v="C08"/>
    <s v="ELEC C-06 UNMETERED"/>
    <n v="4532"/>
    <s v="DELIVERY ONLY - COMMERCIAL"/>
    <n v="114"/>
    <n v="9269.42"/>
    <n v="74919"/>
    <x v="2"/>
  </r>
  <r>
    <x v="0"/>
    <s v="NARRAGANSETT ELECTRIC"/>
    <x v="0"/>
    <x v="10"/>
    <s v="NOVEMBER"/>
    <x v="2"/>
    <s v="COMMERCIAL"/>
    <n v="950"/>
    <s v="C06     - Elec C-06 T&amp;D Small C&amp;I"/>
    <s v="C06"/>
    <s v="ELEC C-06"/>
    <n v="4532"/>
    <s v="DELIVERY ONLY - COMMERCIAL"/>
    <n v="10246"/>
    <n v="1215588.99"/>
    <n v="10967442"/>
    <x v="2"/>
  </r>
  <r>
    <x v="0"/>
    <s v="NARRAGANSETT ELECTRIC"/>
    <x v="0"/>
    <x v="10"/>
    <s v="NOVEMBER"/>
    <x v="2"/>
    <s v="COMMERCIAL"/>
    <n v="34"/>
    <s v="C08     - Elec C-06 Sm C&amp;I Unmetered-Std Ofr"/>
    <s v="C08"/>
    <s v="ELEC C-06 UNMETERED"/>
    <n v="300"/>
    <s v="COMMERCIAL-NO BUILDING HEAT"/>
    <n v="136"/>
    <n v="15277.57"/>
    <n v="66503"/>
    <x v="2"/>
  </r>
  <r>
    <x v="0"/>
    <s v="NARRAGANSETT ELECTRIC"/>
    <x v="0"/>
    <x v="10"/>
    <s v="NOVEMBER"/>
    <x v="3"/>
    <s v="STRT-AND-HWY-LT"/>
    <n v="34"/>
    <s v="C08     - Elec C-06 Sm C&amp;I Unmetered-Std Ofr"/>
    <s v="C08"/>
    <s v="ELEC C-06 UNMETERED"/>
    <n v="700"/>
    <s v="PUBLIC STREET &amp; HIWAY LIGHTING"/>
    <n v="152"/>
    <n v="20639.009999999998"/>
    <n v="91709"/>
    <x v="2"/>
  </r>
  <r>
    <x v="0"/>
    <s v="NARRAGANSETT ELECTRIC"/>
    <x v="0"/>
    <x v="10"/>
    <s v="NOVEMBER"/>
    <x v="2"/>
    <s v="COMMERCIAL"/>
    <n v="617"/>
    <s v="S14     - Lighting S-14 T&amp;D Co Owned St Lighting"/>
    <s v="S14"/>
    <s v="LIGHTING S-14"/>
    <n v="4532"/>
    <s v="DELIVERY ONLY - COMMERCIAL"/>
    <n v="1"/>
    <n v="852.62"/>
    <n v="5219"/>
    <x v="3"/>
  </r>
  <r>
    <x v="0"/>
    <s v="NARRAGANSETT ELECTRIC"/>
    <x v="0"/>
    <x v="10"/>
    <s v="NOVEMBER"/>
    <x v="0"/>
    <s v="RESIDENTIAL"/>
    <n v="55"/>
    <s v="C06     - Elec C-06 Small C&amp;I-Std Ofr Variable"/>
    <s v="C06"/>
    <s v="ELEC C-06"/>
    <n v="200"/>
    <s v="RESIDENCE SERVICE - NO HEAT"/>
    <n v="1"/>
    <n v="19.600000000000001"/>
    <n v="35"/>
    <x v="2"/>
  </r>
  <r>
    <x v="0"/>
    <s v="NARRAGANSETT ELECTRIC"/>
    <x v="0"/>
    <x v="10"/>
    <s v="NOVEMBER"/>
    <x v="2"/>
    <s v="COMMERCIAL"/>
    <n v="1"/>
    <s v="A16     - Elec A-16 Residential-Std Ofr"/>
    <s v="A16"/>
    <s v="ELEC A-16"/>
    <n v="300"/>
    <s v="COMMERCIAL-NO BUILDING HEAT"/>
    <n v="770"/>
    <n v="165208.82999999999"/>
    <n v="731118"/>
    <x v="0"/>
  </r>
  <r>
    <x v="0"/>
    <s v="NARRAGANSETT ELECTRIC"/>
    <x v="0"/>
    <x v="10"/>
    <s v="NOVEMBER"/>
    <x v="1"/>
    <s v="INDUSTRIAL"/>
    <n v="954"/>
    <s v="G02     - Elec G-02 T&amp;D Large C&amp;I"/>
    <s v="G02"/>
    <s v="ELEC G-02"/>
    <n v="4552"/>
    <s v="DELIVERY ONLY - INDUSTRIAL"/>
    <n v="175"/>
    <n v="296692.84000000003"/>
    <n v="3225848"/>
    <x v="5"/>
  </r>
  <r>
    <x v="0"/>
    <s v="NARRAGANSETT ELECTRIC"/>
    <x v="0"/>
    <x v="10"/>
    <s v="NOVEMBER"/>
    <x v="3"/>
    <s v="STRT-AND-HWY-LT"/>
    <n v="626"/>
    <s v="S6A     - Lighting S-06 Decorative-Variable"/>
    <s v="S6A"/>
    <s v="N/A"/>
    <n v="700"/>
    <s v="PUBLIC STREET &amp; HIWAY LIGHTING"/>
    <n v="1"/>
    <n v="473.33"/>
    <n v="325"/>
    <x v="3"/>
  </r>
  <r>
    <x v="0"/>
    <s v="NARRAGANSETT ELECTRIC"/>
    <x v="0"/>
    <x v="10"/>
    <s v="NOVEMBER"/>
    <x v="2"/>
    <s v="COMMERCIAL"/>
    <n v="903"/>
    <s v="A16     - Elec A-16 T&amp;D Residential"/>
    <s v="A16"/>
    <s v="ELEC A-16"/>
    <n v="4532"/>
    <s v="DELIVERY ONLY - COMMERCIAL"/>
    <n v="96"/>
    <n v="19318.77"/>
    <n v="180012"/>
    <x v="0"/>
  </r>
  <r>
    <x v="0"/>
    <s v="NARRAGANSETT ELECTRIC"/>
    <x v="0"/>
    <x v="10"/>
    <s v="NOVEMBER"/>
    <x v="1"/>
    <s v="INDUSTRIAL"/>
    <n v="616"/>
    <s v="S10     - Lighting S-10 T&amp;D Private Lighting(Clsd)"/>
    <s v="S10"/>
    <s v="LIGHTING S-10"/>
    <n v="4552"/>
    <s v="DELIVERY ONLY - INDUSTRIAL"/>
    <n v="21"/>
    <n v="2512.4699999999998"/>
    <n v="15571"/>
    <x v="3"/>
  </r>
  <r>
    <x v="0"/>
    <s v="NARRAGANSETT ELECTRIC"/>
    <x v="0"/>
    <x v="10"/>
    <s v="NOVEMBER"/>
    <x v="0"/>
    <s v="RESIDENTIAL"/>
    <n v="616"/>
    <s v="S10     - Lighting S-10 T&amp;D Private Lighting(Clsd)"/>
    <s v="S10"/>
    <s v="LIGHTING S-10"/>
    <n v="4512"/>
    <s v="DELIVERY ONLY - RESIDENTIAL"/>
    <n v="44"/>
    <n v="3990.64"/>
    <n v="18613"/>
    <x v="3"/>
  </r>
  <r>
    <x v="0"/>
    <s v="NARRAGANSETT ELECTRIC"/>
    <x v="0"/>
    <x v="10"/>
    <s v="NOVEMBER"/>
    <x v="2"/>
    <s v="COMMERCIAL"/>
    <n v="605"/>
    <s v="S10     - Lighting S-10 Private Lightg-Std Ofr(Clsd)"/>
    <s v="S10"/>
    <s v="LIGHTING S-10"/>
    <n v="300"/>
    <s v="COMMERCIAL-NO BUILDING HEAT"/>
    <n v="15"/>
    <n v="771.8"/>
    <n v="2936"/>
    <x v="3"/>
  </r>
  <r>
    <x v="0"/>
    <s v="NARRAGANSETT ELECTRIC"/>
    <x v="0"/>
    <x v="10"/>
    <s v="NOVEMBER"/>
    <x v="0"/>
    <s v="RESIDENTIAL"/>
    <n v="13"/>
    <s v="G02     - Elec G-02 Large C&amp;I-Std Ofr"/>
    <s v="G02"/>
    <s v="ELEC G-02"/>
    <n v="200"/>
    <s v="RESIDENCE SERVICE - NO HEAT"/>
    <n v="5"/>
    <n v="3139.86"/>
    <n v="14356"/>
    <x v="5"/>
  </r>
  <r>
    <x v="0"/>
    <s v="NARRAGANSETT ELECTRIC"/>
    <x v="0"/>
    <x v="10"/>
    <s v="NOVEMBER"/>
    <x v="1"/>
    <s v="INDUSTRIAL"/>
    <n v="5"/>
    <s v="C06     - Elec C-06 Small C&amp;I-Std Ofr"/>
    <s v="C06"/>
    <s v="ELEC C-06"/>
    <n v="460"/>
    <s v="INDUSTRIAL GENERAL - 60 HERTZ"/>
    <n v="821"/>
    <n v="236175.24"/>
    <n v="1106244"/>
    <x v="2"/>
  </r>
  <r>
    <x v="0"/>
    <s v="NARRAGANSETT ELECTRIC"/>
    <x v="0"/>
    <x v="10"/>
    <s v="NOVEMBER"/>
    <x v="0"/>
    <s v="RESIDENTIAL"/>
    <n v="905"/>
    <s v="A60     - Elec A-60 T&amp;D Resi Low Income"/>
    <s v="A60"/>
    <s v="ELEC A-60"/>
    <n v="4512"/>
    <s v="DELIVERY ONLY - RESIDENTIAL"/>
    <n v="4860"/>
    <n v="87204.35"/>
    <n v="1639292"/>
    <x v="4"/>
  </r>
  <r>
    <x v="0"/>
    <s v="NARRAGANSETT ELECTRIC"/>
    <x v="0"/>
    <x v="10"/>
    <s v="NOVEMBER"/>
    <x v="2"/>
    <s v="COMMERCIAL"/>
    <n v="924"/>
    <s v="X01     - Elec X01 T&amp;D Elec Propulsion"/>
    <s v="X01"/>
    <s v="ELEC X01"/>
    <n v="4532"/>
    <s v="DELIVERY ONLY - COMMERCIAL"/>
    <n v="1"/>
    <n v="168284.77"/>
    <n v="1919069"/>
    <x v="1"/>
  </r>
  <r>
    <x v="0"/>
    <s v="NARRAGANSETT ELECTRIC"/>
    <x v="0"/>
    <x v="10"/>
    <s v="NOVEMBER"/>
    <x v="3"/>
    <s v="STRT-AND-HWY-LT"/>
    <n v="610"/>
    <s v="S14     - Lighting S-14 Co Owned St Lighting-Std Ofr"/>
    <s v="S14"/>
    <s v="LIGHTING S-14"/>
    <n v="700"/>
    <s v="PUBLIC STREET &amp; HIWAY LIGHTING"/>
    <n v="7"/>
    <n v="2822.57"/>
    <n v="5501"/>
    <x v="3"/>
  </r>
  <r>
    <x v="0"/>
    <s v="NARRAGANSETT ELECTRIC"/>
    <x v="0"/>
    <x v="10"/>
    <s v="NOVEMBER"/>
    <x v="1"/>
    <s v="INDUSTRIAL"/>
    <n v="628"/>
    <s v="S10     - Lighting S-10 Private Lightg-Std Ofr Variable"/>
    <s v="S10"/>
    <s v="LIGHTING S-10"/>
    <n v="460"/>
    <s v="INDUSTRIAL GENERAL - 60 HERTZ"/>
    <n v="54"/>
    <n v="8660.19"/>
    <n v="36368"/>
    <x v="3"/>
  </r>
  <r>
    <x v="0"/>
    <s v="NARRAGANSETT ELECTRIC"/>
    <x v="0"/>
    <x v="10"/>
    <s v="NOVEMBER"/>
    <x v="0"/>
    <s v="RESIDENTIAL"/>
    <n v="954"/>
    <s v="G02     - Elec G-02 T&amp;D Large C&amp;I"/>
    <s v="G02"/>
    <s v="ELEC G-02"/>
    <n v="4512"/>
    <s v="DELIVERY ONLY - RESIDENTIAL"/>
    <n v="1"/>
    <n v="1039.96"/>
    <n v="11676"/>
    <x v="5"/>
  </r>
  <r>
    <x v="0"/>
    <s v="NARRAGANSETT ELECTRIC"/>
    <x v="0"/>
    <x v="10"/>
    <s v="NOVEMBER"/>
    <x v="2"/>
    <s v="COMMERCIAL"/>
    <n v="5"/>
    <s v="C06     - Elec C-06 Small C&amp;I-Std Ofr"/>
    <s v="C06"/>
    <s v="ELEC C-06"/>
    <n v="300"/>
    <s v="COMMERCIAL-NO BUILDING HEAT"/>
    <n v="39333"/>
    <n v="4592318.6399999997"/>
    <n v="32574605"/>
    <x v="2"/>
  </r>
  <r>
    <x v="0"/>
    <s v="NARRAGANSETT ELECTRIC"/>
    <x v="0"/>
    <x v="10"/>
    <s v="NOVEMBER"/>
    <x v="2"/>
    <s v="COMMERCIAL"/>
    <n v="711"/>
    <s v="G3F-G   - Elec G-32 T&amp;D 200 kW Dem PK/OP"/>
    <s v="G32"/>
    <s v="ELEC G-32"/>
    <n v="4532"/>
    <s v="DELIVERY ONLY - COMMERCIAL"/>
    <n v="329"/>
    <n v="4521664.84"/>
    <n v="68587501"/>
    <x v="1"/>
  </r>
  <r>
    <x v="0"/>
    <s v="NARRAGANSETT ELECTRIC"/>
    <x v="0"/>
    <x v="10"/>
    <s v="NOVEMBER"/>
    <x v="1"/>
    <s v="INDUSTRIAL"/>
    <n v="1"/>
    <s v="A16     - Elec A-16 Residential-Std Ofr"/>
    <s v="A16"/>
    <s v="ELEC A-16"/>
    <n v="460"/>
    <s v="INDUSTRIAL GENERAL - 60 HERTZ"/>
    <n v="1"/>
    <n v="62.01"/>
    <n v="247"/>
    <x v="0"/>
  </r>
  <r>
    <x v="0"/>
    <s v="NARRAGANSETT ELECTRIC"/>
    <x v="0"/>
    <x v="10"/>
    <s v="NOVEMBER"/>
    <x v="3"/>
    <s v="STRT-AND-HWY-LT"/>
    <n v="951"/>
    <s v="C08     - Elec C-06 T&amp;D Sm C&amp;I Unmetered"/>
    <s v="C08"/>
    <s v="ELEC C-06 UNMETERED"/>
    <n v="4562"/>
    <s v="DELIVERY ONLY - STREET LIGHT"/>
    <n v="215"/>
    <n v="9212.1"/>
    <n v="67319"/>
    <x v="2"/>
  </r>
  <r>
    <x v="0"/>
    <s v="NARRAGANSETT ELECTRIC"/>
    <x v="0"/>
    <x v="10"/>
    <s v="NOVEMBER"/>
    <x v="2"/>
    <s v="COMMERCIAL"/>
    <n v="628"/>
    <s v="S10     - Lighting S-10 Private Lightg-Std Ofr Variable"/>
    <s v="S10"/>
    <s v="LIGHTING S-10"/>
    <n v="300"/>
    <s v="COMMERCIAL-NO BUILDING HEAT"/>
    <n v="1127"/>
    <n v="85496.27"/>
    <n v="345743"/>
    <x v="3"/>
  </r>
  <r>
    <x v="0"/>
    <s v="NARRAGANSETT ELECTRIC"/>
    <x v="0"/>
    <x v="10"/>
    <s v="NOVEMBER"/>
    <x v="2"/>
    <s v="COMMERCIAL"/>
    <n v="54"/>
    <s v="C08     - Elec C-06 Sm C&amp;I Unmetered-Std Ofr Variable"/>
    <s v="C08"/>
    <s v="ELEC C-06 UNMETERED"/>
    <n v="300"/>
    <s v="COMMERCIAL-NO BUILDING HEAT"/>
    <n v="2"/>
    <n v="157.61000000000001"/>
    <n v="749"/>
    <x v="2"/>
  </r>
  <r>
    <x v="0"/>
    <s v="NARRAGANSETT ELECTRIC"/>
    <x v="0"/>
    <x v="10"/>
    <s v="NOVEMBER"/>
    <x v="1"/>
    <s v="INDUSTRIAL"/>
    <n v="53"/>
    <s v="G02     - Elec G-02 Large C&amp;I-Std Ofr Fixed"/>
    <s v="G02"/>
    <s v="ELEC G-02"/>
    <n v="460"/>
    <s v="INDUSTRIAL GENERAL - 60 HERTZ"/>
    <n v="9"/>
    <n v="17361.66"/>
    <n v="73318"/>
    <x v="5"/>
  </r>
  <r>
    <x v="0"/>
    <s v="NARRAGANSETT ELECTRIC"/>
    <x v="0"/>
    <x v="10"/>
    <s v="NOVEMBER"/>
    <x v="4"/>
    <s v="STEAM-HEAT"/>
    <n v="6"/>
    <s v="A60     - Elec A-60 Resi Low Income-Std Ofr"/>
    <s v="A60"/>
    <s v="ELEC A-60"/>
    <n v="207"/>
    <s v="RESIDENCE SERVICE - WITH HEAT"/>
    <n v="1023"/>
    <n v="106854.84"/>
    <n v="637586"/>
    <x v="4"/>
  </r>
  <r>
    <x v="0"/>
    <s v="NARRAGANSETT ELECTRIC"/>
    <x v="0"/>
    <x v="10"/>
    <s v="NOVEMBER"/>
    <x v="2"/>
    <s v="COMMERCIAL"/>
    <n v="55"/>
    <s v="C06     - Elec C-06 Small C&amp;I-Std Ofr Variable"/>
    <s v="C06"/>
    <s v="ELEC C-06"/>
    <n v="300"/>
    <s v="COMMERCIAL-NO BUILDING HEAT"/>
    <n v="44"/>
    <n v="-38837.339999999997"/>
    <n v="93082"/>
    <x v="2"/>
  </r>
  <r>
    <x v="0"/>
    <s v="NARRAGANSETT ELECTRIC"/>
    <x v="0"/>
    <x v="10"/>
    <s v="NOVEMBER"/>
    <x v="1"/>
    <s v="INDUSTRIAL"/>
    <n v="700"/>
    <s v="G32     - Elec G-32 200 kW Dem PK/SH/OP-Std Ofr"/>
    <s v="G32"/>
    <s v="ELEC G-32"/>
    <n v="460"/>
    <s v="INDUSTRIAL GENERAL - 60 HERTZ"/>
    <n v="40"/>
    <n v="413456.39"/>
    <n v="2427336"/>
    <x v="1"/>
  </r>
  <r>
    <x v="0"/>
    <s v="NARRAGANSETT ELECTRIC"/>
    <x v="0"/>
    <x v="10"/>
    <s v="NOVEMBER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0"/>
    <x v="10"/>
    <s v="NOVEMBER"/>
    <x v="0"/>
    <s v="RESIDENTIAL"/>
    <n v="1"/>
    <s v="A16     - Elec A-16 Residential-Std Ofr"/>
    <s v="A16"/>
    <s v="ELEC A-16"/>
    <n v="200"/>
    <s v="RESIDENCE SERVICE - NO HEAT"/>
    <n v="351436"/>
    <n v="34980961.909999996"/>
    <n v="148929125"/>
    <x v="0"/>
  </r>
  <r>
    <x v="0"/>
    <s v="NARRAGANSETT ELECTRIC"/>
    <x v="0"/>
    <x v="10"/>
    <s v="NOVEMBER"/>
    <x v="0"/>
    <s v="RESIDENTIAL"/>
    <n v="903"/>
    <s v="A16     - Elec A-16 T&amp;D Residential"/>
    <s v="A16"/>
    <s v="ELEC A-16"/>
    <n v="4512"/>
    <s v="DELIVERY ONLY - RESIDENTIAL"/>
    <n v="39919"/>
    <n v="1985017.2"/>
    <n v="16435105"/>
    <x v="0"/>
  </r>
  <r>
    <x v="0"/>
    <s v="NARRAGANSETT ELECTRIC"/>
    <x v="0"/>
    <x v="10"/>
    <s v="NOVEMBER"/>
    <x v="3"/>
    <s v="STRT-AND-HWY-LT"/>
    <n v="616"/>
    <s v="S10     - Lighting S-10 T&amp;D Private Lighting(Clsd)"/>
    <s v="S10"/>
    <s v="LIGHTING S-10"/>
    <n v="4562"/>
    <s v="DELIVERY ONLY - STREET LIGHT"/>
    <n v="71"/>
    <n v="4671.16"/>
    <n v="31396"/>
    <x v="3"/>
  </r>
  <r>
    <x v="0"/>
    <s v="NARRAGANSETT ELECTRIC"/>
    <x v="0"/>
    <x v="10"/>
    <s v="NOVEMBER"/>
    <x v="3"/>
    <s v="STRT-AND-HWY-LT"/>
    <n v="628"/>
    <s v="S10     - Lighting S-10 Private Lightg-Std Ofr Variable"/>
    <s v="S10"/>
    <s v="LIGHTING S-10"/>
    <n v="700"/>
    <s v="PUBLIC STREET &amp; HIWAY LIGHTING"/>
    <n v="222"/>
    <n v="17123.66"/>
    <n v="71442"/>
    <x v="3"/>
  </r>
  <r>
    <x v="0"/>
    <s v="NARRAGANSETT ELECTRIC"/>
    <x v="0"/>
    <x v="10"/>
    <s v="NOVEMBER"/>
    <x v="1"/>
    <s v="INDUSTRIAL"/>
    <n v="950"/>
    <s v="C06     - Elec C-06 T&amp;D Small C&amp;I"/>
    <s v="C06"/>
    <s v="ELEC C-06"/>
    <n v="4552"/>
    <s v="DELIVERY ONLY - INDUSTRIAL"/>
    <n v="135"/>
    <n v="31840.33"/>
    <n v="307584"/>
    <x v="2"/>
  </r>
  <r>
    <x v="0"/>
    <s v="NARRAGANSETT ELECTRIC"/>
    <x v="0"/>
    <x v="10"/>
    <s v="NOVEMBER"/>
    <x v="4"/>
    <s v="STEAM-HEAT"/>
    <n v="628"/>
    <s v="S10     - Lighting S-10 Private Lightg-Std Ofr Variable"/>
    <s v="S10"/>
    <s v="LIGHTING S-10"/>
    <n v="207"/>
    <s v="RESIDENCE SERVICE - WITH HEAT"/>
    <n v="7"/>
    <n v="176.76"/>
    <n v="670"/>
    <x v="3"/>
  </r>
  <r>
    <x v="0"/>
    <s v="NARRAGANSETT ELECTRIC"/>
    <x v="0"/>
    <x v="10"/>
    <s v="NOVEMBER"/>
    <x v="1"/>
    <s v="INDUSTRIAL"/>
    <n v="13"/>
    <s v="G02     - Elec G-02 Large C&amp;I-Std Ofr"/>
    <s v="G02"/>
    <s v="ELEC G-02"/>
    <n v="460"/>
    <s v="INDUSTRIAL GENERAL - 60 HERTZ"/>
    <n v="301"/>
    <n v="567896.12"/>
    <n v="2995885"/>
    <x v="5"/>
  </r>
  <r>
    <x v="0"/>
    <s v="NARRAGANSETT ELECTRIC"/>
    <x v="0"/>
    <x v="10"/>
    <s v="NOVEMBER"/>
    <x v="0"/>
    <s v="RESIDENTIAL"/>
    <n v="6"/>
    <s v="A60     - Elec A-60 Resi Low Income-Std Ofr"/>
    <s v="A60"/>
    <s v="ELEC A-60"/>
    <n v="200"/>
    <s v="RESIDENCE SERVICE - NO HEAT"/>
    <n v="26816"/>
    <n v="1937192.71"/>
    <n v="11363349"/>
    <x v="4"/>
  </r>
  <r>
    <x v="0"/>
    <s v="NARRAGANSETT ELECTRIC"/>
    <x v="0"/>
    <x v="10"/>
    <s v="NOVEMBER"/>
    <x v="2"/>
    <s v="COMMERCIAL"/>
    <n v="117"/>
    <s v="B32     - Elec B-32 C&amp;I 200 kW Back Up Svc-Std Ofr"/>
    <s v="B32"/>
    <s v="ELEC B-32"/>
    <n v="300"/>
    <s v="COMMERCIAL-NO BUILDING HEAT"/>
    <n v="3"/>
    <n v="14632.91"/>
    <n v="69574"/>
    <x v="1"/>
  </r>
  <r>
    <x v="0"/>
    <s v="NARRAGANSETT ELECTRIC"/>
    <x v="0"/>
    <x v="10"/>
    <s v="NOVEMBER"/>
    <x v="0"/>
    <s v="RESIDENTIAL"/>
    <n v="5"/>
    <s v="C06     - Elec C-06 Small C&amp;I-Std Ofr"/>
    <s v="C06"/>
    <s v="ELEC C-06"/>
    <n v="200"/>
    <s v="RESIDENCE SERVICE - NO HEAT"/>
    <n v="704"/>
    <n v="60679.33"/>
    <n v="251439"/>
    <x v="2"/>
  </r>
  <r>
    <x v="0"/>
    <s v="NARRAGANSETT ELECTRIC"/>
    <x v="0"/>
    <x v="10"/>
    <s v="NOVEMBER"/>
    <x v="1"/>
    <s v="INDUSTRIAL"/>
    <n v="705"/>
    <s v="G3F-G   - Elec G-32 200 kW Dem PK/OP-Std Ofr"/>
    <s v="G32"/>
    <s v="ELEC G-32"/>
    <n v="460"/>
    <s v="INDUSTRIAL GENERAL - 60 HERTZ"/>
    <n v="33"/>
    <n v="385821.59"/>
    <n v="2098081"/>
    <x v="1"/>
  </r>
  <r>
    <x v="0"/>
    <s v="NARRAGANSETT ELECTRIC"/>
    <x v="0"/>
    <x v="10"/>
    <s v="NOVEMBER"/>
    <x v="2"/>
    <s v="COMMERCIAL"/>
    <n v="710"/>
    <s v="G32     - Elec G-32 T&amp;D 200 kW Dem PK/SH/OP"/>
    <s v="G32"/>
    <s v="ELEC G-32"/>
    <n v="4532"/>
    <s v="DELIVERY ONLY - COMMERCIAL"/>
    <n v="298"/>
    <n v="3765839.47"/>
    <n v="55726885"/>
    <x v="1"/>
  </r>
  <r>
    <x v="0"/>
    <s v="NARRAGANSETT ELECTRIC"/>
    <x v="0"/>
    <x v="10"/>
    <s v="NOVEMBER"/>
    <x v="3"/>
    <s v="STRT-AND-HWY-LT"/>
    <n v="619"/>
    <s v="S5T     - Lighting S-05 T&amp;D Cust Owned"/>
    <s v="S5A"/>
    <s v="N/A"/>
    <n v="4562"/>
    <s v="DELIVERY ONLY - STREET LIGHT"/>
    <n v="108"/>
    <n v="302613.11"/>
    <n v="3409748"/>
    <x v="3"/>
  </r>
  <r>
    <x v="0"/>
    <s v="NARRAGANSETT ELECTRIC"/>
    <x v="0"/>
    <x v="10"/>
    <s v="NOVEMBER"/>
    <x v="3"/>
    <s v="STRT-AND-HWY-LT"/>
    <n v="630"/>
    <s v="S5F     - Lighting S-05 Cust Owned-Fixed"/>
    <s v="S5A"/>
    <s v="N/A"/>
    <n v="700"/>
    <s v="PUBLIC STREET &amp; HIWAY LIGHTING"/>
    <n v="1"/>
    <n v="819.36"/>
    <n v="3995"/>
    <x v="3"/>
  </r>
  <r>
    <x v="0"/>
    <s v="NARRAGANSETT ELECTRIC"/>
    <x v="0"/>
    <x v="10"/>
    <s v="NOVEMBER"/>
    <x v="2"/>
    <s v="COMMERCIAL"/>
    <n v="700"/>
    <s v="G32     - Elec G-32 200 kW Dem PK/SH/OP-Std Ofr"/>
    <s v="G32"/>
    <s v="ELEC G-32"/>
    <n v="300"/>
    <s v="COMMERCIAL-NO BUILDING HEAT"/>
    <n v="67"/>
    <n v="894688"/>
    <n v="5532168"/>
    <x v="1"/>
  </r>
  <r>
    <x v="0"/>
    <s v="NARRAGANSETT ELECTRIC"/>
    <x v="0"/>
    <x v="10"/>
    <s v="NOVEMBER"/>
    <x v="2"/>
    <s v="COMMERCIAL"/>
    <n v="443"/>
    <s v="2121    - Gas 2121 C&amp;I Small FT2"/>
    <n v="2121"/>
    <s v="N/A"/>
    <n v="1670"/>
    <s v="GAS/T FIRM COMMERCIAL"/>
    <n v="773"/>
    <n v="75318.720000000001"/>
    <n v="105789.14"/>
    <x v="8"/>
  </r>
  <r>
    <x v="0"/>
    <s v="NARRAGANSETT ELECTRIC"/>
    <x v="0"/>
    <x v="10"/>
    <s v="NOVEMBER"/>
    <x v="2"/>
    <s v="COMMERCIAL"/>
    <n v="439"/>
    <s v="14EN    - Gas 14EN Non-Firm Sales Extra Large Low"/>
    <s v="14EN"/>
    <s v="N/A"/>
    <n v="300"/>
    <s v="COMMERCIAL-NO BUILDING HEAT"/>
    <n v="1"/>
    <n v="24140.28"/>
    <n v="62669.59"/>
    <x v="7"/>
  </r>
  <r>
    <x v="0"/>
    <s v="NARRAGANSETT ELECTRIC"/>
    <x v="0"/>
    <x v="10"/>
    <s v="NOVEMBER"/>
    <x v="2"/>
    <s v="COMMERCIAL"/>
    <n v="432"/>
    <s v="02EN    - Gas 02EN Marketer Charges FT2"/>
    <s v="02EN"/>
    <s v="N/A"/>
    <n v="1674"/>
    <s v="GAS/T MARKETER TRAN 2"/>
    <n v="4"/>
    <n v="437362.57"/>
    <n v="0"/>
    <x v="9"/>
  </r>
  <r>
    <x v="0"/>
    <s v="NARRAGANSETT ELECTRIC"/>
    <x v="0"/>
    <x v="10"/>
    <s v="NOVEMBER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0"/>
    <x v="10"/>
    <s v="NOVEMBER"/>
    <x v="1"/>
    <s v="INDUSTRIAL"/>
    <n v="410"/>
    <s v="3321    - Gas 3321 C&amp;I Large Low Load FT2"/>
    <n v="3321"/>
    <s v="N/A"/>
    <n v="1670"/>
    <s v="GAS/T FIRM COMMERCIAL"/>
    <n v="22"/>
    <n v="50498.65"/>
    <n v="99909.49"/>
    <x v="7"/>
  </r>
  <r>
    <x v="0"/>
    <s v="NARRAGANSETT ELECTRIC"/>
    <x v="0"/>
    <x v="10"/>
    <s v="NOVEMBER"/>
    <x v="1"/>
    <s v="INDUSTRIAL"/>
    <n v="415"/>
    <s v="34EN    - Gas 34EN C&amp;I Extra Large Low Load FT1"/>
    <s v="34EN"/>
    <s v="N/A"/>
    <n v="1670"/>
    <s v="GAS/T FIRM COMMERCIAL"/>
    <n v="3"/>
    <n v="10847.28"/>
    <n v="40763.67"/>
    <x v="7"/>
  </r>
  <r>
    <x v="0"/>
    <s v="NARRAGANSETT ELECTRIC"/>
    <x v="0"/>
    <x v="10"/>
    <s v="NOVEMBER"/>
    <x v="2"/>
    <s v="COMMERCIAL"/>
    <n v="441"/>
    <s v="17EN    - Gas 17EN Non-Firm Sales Extra Large High"/>
    <s v="17EN"/>
    <s v="N/A"/>
    <n v="300"/>
    <s v="COMMERCIAL-NO BUILDING HEAT"/>
    <n v="1"/>
    <n v="24954.13"/>
    <n v="70402.899999999994"/>
    <x v="7"/>
  </r>
  <r>
    <x v="0"/>
    <s v="NARRAGANSETT ELECTRIC"/>
    <x v="0"/>
    <x v="10"/>
    <s v="NOVEMBER"/>
    <x v="2"/>
    <s v="COMMERCIAL"/>
    <n v="425"/>
    <s v="58ENLL  - Gas 58ENLL Default C&amp;I Large Low Load"/>
    <s v="58LL"/>
    <s v="N/A"/>
    <n v="1675"/>
    <s v="GAS/T DEFAULT SERVICE"/>
    <n v="3"/>
    <n v="15620.1"/>
    <n v="12698.85"/>
    <x v="7"/>
  </r>
  <r>
    <x v="0"/>
    <s v="NARRAGANSETT ELECTRIC"/>
    <x v="0"/>
    <x v="10"/>
    <s v="NOVEMBER"/>
    <x v="2"/>
    <s v="COMMERCIAL"/>
    <n v="428"/>
    <s v="58ENXLH - Gas 58ENXLH Default C&amp;I Extra Large High Load"/>
    <s v="58XH"/>
    <s v="N/A"/>
    <n v="1675"/>
    <s v="GAS/T DEFAULT SERVICE"/>
    <n v="1"/>
    <n v="17519.91"/>
    <n v="16710.310000000001"/>
    <x v="7"/>
  </r>
  <r>
    <x v="0"/>
    <s v="NARRAGANSETT ELECTRIC"/>
    <x v="0"/>
    <x v="10"/>
    <s v="NOVEMBER"/>
    <x v="2"/>
    <s v="COMMERCIAL"/>
    <n v="418"/>
    <s v="2321    - Gas 2321 C&amp;I Large High Load FT2"/>
    <n v="2321"/>
    <s v="N/A"/>
    <n v="1671"/>
    <s v="GAS/T FIRM INDUSTRIAL"/>
    <n v="40"/>
    <n v="74641.56"/>
    <n v="188813.72"/>
    <x v="7"/>
  </r>
  <r>
    <x v="0"/>
    <s v="NARRAGANSETT ELECTRIC"/>
    <x v="0"/>
    <x v="10"/>
    <s v="NOVEMBER"/>
    <x v="2"/>
    <s v="COMMERCIAL"/>
    <n v="407"/>
    <s v="22EN    - Gas 22EN C&amp;I Medium FT1"/>
    <s v="22EN"/>
    <s v="N/A"/>
    <n v="1670"/>
    <s v="GAS/T FIRM COMMERCIAL"/>
    <n v="328"/>
    <n v="189503.85"/>
    <n v="364302.77"/>
    <x v="6"/>
  </r>
  <r>
    <x v="0"/>
    <s v="NARRAGANSETT ELECTRIC"/>
    <x v="0"/>
    <x v="10"/>
    <s v="NOVEMBER"/>
    <x v="1"/>
    <s v="INDUSTRIAL"/>
    <n v="407"/>
    <s v="22EN    - Gas 22EN C&amp;I Medium FT1"/>
    <s v="22EN"/>
    <s v="N/A"/>
    <n v="1670"/>
    <s v="GAS/T FIRM COMMERCIAL"/>
    <n v="8"/>
    <n v="7537.13"/>
    <n v="17367.57"/>
    <x v="6"/>
  </r>
  <r>
    <x v="0"/>
    <s v="NARRAGANSETT ELECTRIC"/>
    <x v="0"/>
    <x v="10"/>
    <s v="NOVEMBER"/>
    <x v="1"/>
    <s v="INDUSTRIAL"/>
    <n v="443"/>
    <s v="2121    - Gas 2121 C&amp;I Small FT2"/>
    <n v="2121"/>
    <s v="N/A"/>
    <n v="1670"/>
    <s v="GAS/T FIRM COMMERCIAL"/>
    <n v="2"/>
    <n v="267.48"/>
    <n v="405.82"/>
    <x v="8"/>
  </r>
  <r>
    <x v="0"/>
    <s v="NARRAGANSETT ELECTRIC"/>
    <x v="0"/>
    <x v="10"/>
    <s v="NOVEMBER"/>
    <x v="4"/>
    <s v="STEAM-HEAT"/>
    <n v="402"/>
    <s v="1301    - Gas 1301 Res Low Inc Heat"/>
    <n v="1301"/>
    <s v="N/A"/>
    <n v="207"/>
    <s v="RESIDENCE SERVICE - WITH HEAT"/>
    <n v="18455"/>
    <n v="1158117.81"/>
    <n v="1025515.69"/>
    <x v="11"/>
  </r>
  <r>
    <x v="0"/>
    <s v="NARRAGANSETT ELECTRIC"/>
    <x v="0"/>
    <x v="10"/>
    <s v="NOVEMBER"/>
    <x v="2"/>
    <s v="COMMERCIAL"/>
    <n v="422"/>
    <s v="2421    - Gas 2421 C&amp;I Extra Large High Load FT2"/>
    <n v="2421"/>
    <s v="N/A"/>
    <n v="1671"/>
    <s v="GAS/T FIRM INDUSTRIAL"/>
    <n v="2"/>
    <n v="7059.43"/>
    <n v="30826.67"/>
    <x v="7"/>
  </r>
  <r>
    <x v="0"/>
    <s v="NARRAGANSETT ELECTRIC"/>
    <x v="0"/>
    <x v="10"/>
    <s v="NOVEMBER"/>
    <x v="1"/>
    <s v="INDUSTRIAL"/>
    <n v="422"/>
    <s v="2421    - Gas 2421 C&amp;I Extra Large High Load FT2"/>
    <n v="2421"/>
    <s v="N/A"/>
    <n v="1671"/>
    <s v="GAS/T FIRM INDUSTRIAL"/>
    <n v="12"/>
    <n v="75608.94"/>
    <n v="375990.83"/>
    <x v="7"/>
  </r>
  <r>
    <x v="0"/>
    <s v="NARRAGANSETT ELECTRIC"/>
    <x v="0"/>
    <x v="10"/>
    <s v="NOVEMBER"/>
    <x v="2"/>
    <s v="COMMERCIAL"/>
    <n v="440"/>
    <s v="74EN    - Gas 74EN Non-Firm Trans Extra Large Low"/>
    <s v="74EN"/>
    <s v="N/A"/>
    <n v="1672"/>
    <s v="GAS/T C&amp;I NON FIRM"/>
    <n v="1"/>
    <n v="36077.31"/>
    <n v="264769.84000000003"/>
    <x v="7"/>
  </r>
  <r>
    <x v="0"/>
    <s v="NARRAGANSETT ELECTRIC"/>
    <x v="0"/>
    <x v="10"/>
    <s v="NOVEMBER"/>
    <x v="1"/>
    <s v="INDUSTRIAL"/>
    <n v="414"/>
    <s v="3421    - Gas 3421 C&amp;I Extra Large Low Load FT2"/>
    <n v="3421"/>
    <s v="N/A"/>
    <n v="1670"/>
    <s v="GAS/T FIRM COMMERCIAL"/>
    <n v="1"/>
    <n v="2836.66"/>
    <n v="4880.1400000000003"/>
    <x v="7"/>
  </r>
  <r>
    <x v="0"/>
    <s v="NARRAGANSETT ELECTRIC"/>
    <x v="0"/>
    <x v="10"/>
    <s v="NOVEMBER"/>
    <x v="2"/>
    <s v="COMMERCIAL"/>
    <n v="420"/>
    <s v="2331    - Gas 2331 C&amp;I Large High Load TSS"/>
    <n v="2331"/>
    <s v="N/A"/>
    <n v="300"/>
    <s v="COMMERCIAL-NO BUILDING HEAT"/>
    <n v="1"/>
    <n v="2982.04"/>
    <n v="2784.19"/>
    <x v="7"/>
  </r>
  <r>
    <x v="0"/>
    <s v="NARRAGANSETT ELECTRIC"/>
    <x v="0"/>
    <x v="10"/>
    <s v="NOVEMBER"/>
    <x v="2"/>
    <s v="COMMERCIAL"/>
    <n v="423"/>
    <s v="24EN    - Gas 24EN C&amp;I Extra Large High Load FT1"/>
    <s v="24EN"/>
    <s v="N/A"/>
    <n v="1671"/>
    <s v="GAS/T FIRM INDUSTRIAL"/>
    <n v="13"/>
    <n v="155986.69"/>
    <n v="1080865.08"/>
    <x v="7"/>
  </r>
  <r>
    <x v="0"/>
    <s v="NARRAGANSETT ELECTRIC"/>
    <x v="0"/>
    <x v="10"/>
    <s v="NOVEMBER"/>
    <x v="1"/>
    <s v="INDUSTRIAL"/>
    <n v="423"/>
    <s v="24EN    - Gas 24EN C&amp;I Extra Large High Load FT1"/>
    <s v="24EN"/>
    <s v="N/A"/>
    <n v="1671"/>
    <s v="GAS/T FIRM INDUSTRIAL"/>
    <n v="52"/>
    <n v="614710.84"/>
    <n v="3415791.65"/>
    <x v="7"/>
  </r>
  <r>
    <x v="0"/>
    <s v="NARRAGANSETT ELECTRIC"/>
    <x v="0"/>
    <x v="10"/>
    <s v="NOVEMBER"/>
    <x v="0"/>
    <s v="RESIDENTIAL"/>
    <n v="400"/>
    <s v="1247    - Gas 1247 Res Heat"/>
    <n v="1247"/>
    <s v="N/A"/>
    <n v="207"/>
    <s v="RESIDENCE SERVICE - WITH HEAT"/>
    <n v="11"/>
    <n v="603.84"/>
    <n v="348.96"/>
    <x v="10"/>
  </r>
  <r>
    <x v="0"/>
    <s v="NARRAGANSETT ELECTRIC"/>
    <x v="0"/>
    <x v="10"/>
    <s v="NOVEMBER"/>
    <x v="2"/>
    <s v="COMMERCIAL"/>
    <n v="411"/>
    <s v="33EN    - Gas 33EN C&amp;I Large Low Load FT1"/>
    <s v="33EN"/>
    <s v="N/A"/>
    <n v="1670"/>
    <s v="GAS/T FIRM COMMERCIAL"/>
    <n v="108"/>
    <n v="219882.84"/>
    <n v="394853.76"/>
    <x v="7"/>
  </r>
  <r>
    <x v="0"/>
    <s v="NARRAGANSETT ELECTRIC"/>
    <x v="0"/>
    <x v="10"/>
    <s v="NOVEMBER"/>
    <x v="1"/>
    <s v="INDUSTRIAL"/>
    <n v="411"/>
    <s v="33EN    - Gas 33EN C&amp;I Large Low Load FT1"/>
    <s v="33EN"/>
    <s v="N/A"/>
    <n v="1670"/>
    <s v="GAS/T FIRM COMMERCIAL"/>
    <n v="8"/>
    <n v="17221.29"/>
    <n v="32192.31"/>
    <x v="7"/>
  </r>
  <r>
    <x v="0"/>
    <s v="NARRAGANSETT ELECTRIC"/>
    <x v="0"/>
    <x v="10"/>
    <s v="NOVEMBER"/>
    <x v="2"/>
    <s v="COMMERCIAL"/>
    <n v="400"/>
    <s v="1247    - Gas 1247 Res Heat"/>
    <n v="0"/>
    <s v="N/A"/>
    <n v="0"/>
    <s v="N/A"/>
    <n v="1"/>
    <n v="976.32"/>
    <n v="749.84"/>
    <x v="9"/>
  </r>
  <r>
    <x v="0"/>
    <s v="NARRAGANSETT ELECTRIC"/>
    <x v="0"/>
    <x v="10"/>
    <s v="NOVEMBER"/>
    <x v="4"/>
    <s v="STEAM-HEAT"/>
    <n v="404"/>
    <s v="2107    - Gas 2107 C&amp;I Small"/>
    <n v="0"/>
    <s v="N/A"/>
    <n v="0"/>
    <s v="N/A"/>
    <n v="1"/>
    <n v="45.09"/>
    <n v="16.48"/>
    <x v="9"/>
  </r>
  <r>
    <x v="0"/>
    <s v="NARRAGANSETT ELECTRIC"/>
    <x v="0"/>
    <x v="10"/>
    <s v="NOVEMBER"/>
    <x v="0"/>
    <s v="RESIDENTIAL"/>
    <n v="401"/>
    <s v="1012    - Gas 1012 Res Non Heat"/>
    <n v="1012"/>
    <s v="N/A"/>
    <n v="200"/>
    <s v="RESIDENCE SERVICE - NO HEAT"/>
    <n v="16451"/>
    <n v="525003"/>
    <n v="224510.33"/>
    <x v="10"/>
  </r>
  <r>
    <x v="0"/>
    <s v="NARRAGANSETT ELECTRIC"/>
    <x v="0"/>
    <x v="10"/>
    <s v="NOVEMBER"/>
    <x v="2"/>
    <s v="COMMERCIAL"/>
    <n v="412"/>
    <s v="3331    - Gas 3331 C&amp;I Large Low Load TSS"/>
    <n v="3331"/>
    <s v="N/A"/>
    <n v="300"/>
    <s v="COMMERCIAL-NO BUILDING HEAT"/>
    <n v="3"/>
    <n v="28912.29"/>
    <n v="26656.47"/>
    <x v="7"/>
  </r>
  <r>
    <x v="0"/>
    <s v="NARRAGANSETT ELECTRIC"/>
    <x v="0"/>
    <x v="10"/>
    <s v="NOVEMBER"/>
    <x v="2"/>
    <s v="COMMERCIAL"/>
    <n v="414"/>
    <s v="3421    - Gas 3421 C&amp;I Extra Large Low Load FT2"/>
    <n v="3421"/>
    <s v="N/A"/>
    <n v="1670"/>
    <s v="GAS/T FIRM COMMERCIAL"/>
    <n v="1"/>
    <n v="3290.5"/>
    <n v="11217.73"/>
    <x v="7"/>
  </r>
  <r>
    <x v="0"/>
    <s v="NARRAGANSETT ELECTRIC"/>
    <x v="0"/>
    <x v="10"/>
    <s v="NOVEMBER"/>
    <x v="1"/>
    <s v="INDUSTRIAL"/>
    <n v="405"/>
    <s v="2237    - Gas 2237 C&amp;I Medium"/>
    <n v="2237"/>
    <s v="N/A"/>
    <n v="400"/>
    <s v="INDUSTRIAL"/>
    <n v="23"/>
    <n v="48274.400000000001"/>
    <n v="42835.21"/>
    <x v="6"/>
  </r>
  <r>
    <x v="0"/>
    <s v="NARRAGANSETT ELECTRIC"/>
    <x v="0"/>
    <x v="10"/>
    <s v="NOVEMBER"/>
    <x v="2"/>
    <s v="COMMERCIAL"/>
    <n v="417"/>
    <s v="2367    - Gas 2367 C&amp;I Large High Load"/>
    <n v="2367"/>
    <s v="N/A"/>
    <n v="300"/>
    <s v="COMMERCIAL-NO BUILDING HEAT"/>
    <n v="24"/>
    <n v="98516.29"/>
    <n v="100745.66"/>
    <x v="7"/>
  </r>
  <r>
    <x v="0"/>
    <s v="NARRAGANSETT ELECTRIC"/>
    <x v="0"/>
    <x v="10"/>
    <s v="NOVEMBER"/>
    <x v="1"/>
    <s v="INDUSTRIAL"/>
    <n v="417"/>
    <s v="2367    - Gas 2367 C&amp;I Large High Load"/>
    <n v="2367"/>
    <s v="N/A"/>
    <n v="400"/>
    <s v="INDUSTRIAL"/>
    <n v="23"/>
    <n v="82737.009999999995"/>
    <n v="84809.51"/>
    <x v="7"/>
  </r>
  <r>
    <x v="0"/>
    <s v="NARRAGANSETT ELECTRIC"/>
    <x v="0"/>
    <x v="10"/>
    <s v="NOVEMBER"/>
    <x v="0"/>
    <s v="RESIDENTIAL"/>
    <n v="403"/>
    <s v="1101    - Gas 1101 Res Low Inc Non Heat"/>
    <n v="1101"/>
    <s v="N/A"/>
    <n v="200"/>
    <s v="RESIDENCE SERVICE - NO HEAT"/>
    <n v="499"/>
    <n v="14955.99"/>
    <n v="10332.06"/>
    <x v="11"/>
  </r>
  <r>
    <x v="0"/>
    <s v="NARRAGANSETT ELECTRIC"/>
    <x v="0"/>
    <x v="10"/>
    <s v="NOVEMBER"/>
    <x v="2"/>
    <s v="COMMERCIAL"/>
    <n v="415"/>
    <s v="34EN    - Gas 34EN C&amp;I Extra Large Low Load FT1"/>
    <s v="34EN"/>
    <s v="N/A"/>
    <n v="1670"/>
    <s v="GAS/T FIRM COMMERCIAL"/>
    <n v="23"/>
    <n v="173526.52"/>
    <n v="631409.84"/>
    <x v="7"/>
  </r>
  <r>
    <x v="0"/>
    <s v="NARRAGANSETT ELECTRIC"/>
    <x v="0"/>
    <x v="10"/>
    <s v="NOVEMBER"/>
    <x v="2"/>
    <s v="COMMERCIAL"/>
    <n v="419"/>
    <s v="23EN    - Gas 23EN C&amp;I Large High Load FT1"/>
    <s v="23EN"/>
    <s v="N/A"/>
    <n v="1671"/>
    <s v="GAS/T FIRM INDUSTRIAL"/>
    <n v="4"/>
    <n v="7700.45"/>
    <n v="21445.79"/>
    <x v="7"/>
  </r>
  <r>
    <x v="0"/>
    <s v="NARRAGANSETT ELECTRIC"/>
    <x v="0"/>
    <x v="10"/>
    <s v="NOVEMBER"/>
    <x v="2"/>
    <s v="COMMERCIAL"/>
    <n v="410"/>
    <s v="3321    - Gas 3321 C&amp;I Large Low Load FT2"/>
    <n v="3321"/>
    <s v="N/A"/>
    <n v="1670"/>
    <s v="GAS/T FIRM COMMERCIAL"/>
    <n v="202"/>
    <n v="462640.34"/>
    <n v="911758.99"/>
    <x v="7"/>
  </r>
  <r>
    <x v="0"/>
    <s v="NARRAGANSETT ELECTRIC"/>
    <x v="0"/>
    <x v="10"/>
    <s v="NOVEMBER"/>
    <x v="1"/>
    <s v="INDUSTRIAL"/>
    <n v="409"/>
    <s v="3367    - Gas 3367 C&amp;I Large Low Load"/>
    <n v="3367"/>
    <s v="N/A"/>
    <n v="400"/>
    <s v="INDUSTRIAL"/>
    <n v="8"/>
    <n v="32471.33"/>
    <n v="28868.84"/>
    <x v="7"/>
  </r>
  <r>
    <x v="0"/>
    <s v="NARRAGANSETT ELECTRIC"/>
    <x v="0"/>
    <x v="10"/>
    <s v="NOVEMBER"/>
    <x v="2"/>
    <s v="COMMERCIAL"/>
    <n v="444"/>
    <s v="2131    - Gas 2131 C&amp;I Small TSS"/>
    <n v="2131"/>
    <s v="N/A"/>
    <n v="300"/>
    <s v="COMMERCIAL-NO BUILDING HEAT"/>
    <n v="8"/>
    <n v="2391.3200000000002"/>
    <n v="1830.43"/>
    <x v="8"/>
  </r>
  <r>
    <x v="0"/>
    <s v="NARRAGANSETT ELECTRIC"/>
    <x v="0"/>
    <x v="10"/>
    <s v="NOVEMBER"/>
    <x v="2"/>
    <s v="COMMERCIAL"/>
    <n v="442"/>
    <s v="77EN    - Gas 77EN Non-Firm Trans Extra Large High"/>
    <s v="77EN"/>
    <s v="N/A"/>
    <n v="1672"/>
    <s v="GAS/T C&amp;I NON FIRM"/>
    <n v="8"/>
    <n v="173578.82"/>
    <n v="1249716.21"/>
    <x v="7"/>
  </r>
  <r>
    <x v="0"/>
    <s v="NARRAGANSETT ELECTRIC"/>
    <x v="0"/>
    <x v="10"/>
    <s v="NOVEMBER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10"/>
    <s v="NOVEMBER"/>
    <x v="2"/>
    <s v="COMMERCIAL"/>
    <n v="413"/>
    <s v="3496    - Gas 3496 C&amp;I Extra Large Low Load"/>
    <n v="3496"/>
    <s v="N/A"/>
    <n v="300"/>
    <s v="COMMERCIAL-NO BUILDING HEAT"/>
    <n v="5"/>
    <n v="41503.72"/>
    <n v="40059.629999999997"/>
    <x v="7"/>
  </r>
  <r>
    <x v="0"/>
    <s v="NARRAGANSETT ELECTRIC"/>
    <x v="0"/>
    <x v="10"/>
    <s v="NOVEMBER"/>
    <x v="1"/>
    <s v="INDUSTRIAL"/>
    <n v="418"/>
    <s v="2321    - Gas 2321 C&amp;I Large High Load FT2"/>
    <n v="2321"/>
    <s v="N/A"/>
    <n v="1671"/>
    <s v="GAS/T FIRM INDUSTRIAL"/>
    <n v="51"/>
    <n v="101977.63"/>
    <n v="267990.05"/>
    <x v="7"/>
  </r>
  <r>
    <x v="0"/>
    <s v="NARRAGANSETT ELECTRIC"/>
    <x v="0"/>
    <x v="10"/>
    <s v="NOVEMBER"/>
    <x v="2"/>
    <s v="COMMERCIAL"/>
    <n v="405"/>
    <s v="2237    - Gas 2237 C&amp;I Medium"/>
    <n v="2237"/>
    <s v="N/A"/>
    <n v="300"/>
    <s v="COMMERCIAL-NO BUILDING HEAT"/>
    <n v="3228"/>
    <n v="2592556.4300000002"/>
    <n v="2109302.5"/>
    <x v="6"/>
  </r>
  <r>
    <x v="0"/>
    <s v="NARRAGANSETT ELECTRIC"/>
    <x v="0"/>
    <x v="10"/>
    <s v="NOVEMBER"/>
    <x v="1"/>
    <s v="INDUSTRIAL"/>
    <n v="404"/>
    <s v="2107    - Gas 2107 C&amp;I Small"/>
    <n v="2107"/>
    <s v="N/A"/>
    <n v="400"/>
    <s v="INDUSTRIAL"/>
    <n v="7"/>
    <n v="4273.97"/>
    <n v="3506.07"/>
    <x v="8"/>
  </r>
  <r>
    <x v="0"/>
    <s v="NARRAGANSETT ELECTRIC"/>
    <x v="0"/>
    <x v="10"/>
    <s v="NOVEMBER"/>
    <x v="2"/>
    <s v="COMMERCIAL"/>
    <n v="431"/>
    <s v="01EN    - Gas 01EN Marketer Charges FT1"/>
    <s v="01EN"/>
    <s v="N/A"/>
    <n v="1673"/>
    <s v="GAS/T MARKETER TRAN 1"/>
    <n v="3"/>
    <n v="-95876.36"/>
    <n v="0"/>
    <x v="9"/>
  </r>
  <r>
    <x v="0"/>
    <s v="NARRAGANSETT ELECTRIC"/>
    <x v="0"/>
    <x v="10"/>
    <s v="NOVEMBER"/>
    <x v="2"/>
    <s v="COMMERCIAL"/>
    <n v="421"/>
    <s v="2496    - Gas 2496 C&amp;I Extra Large High Load"/>
    <n v="2496"/>
    <s v="N/A"/>
    <n v="300"/>
    <s v="COMMERCIAL-NO BUILDING HEAT"/>
    <n v="1"/>
    <n v="57342.53"/>
    <n v="74941.77"/>
    <x v="7"/>
  </r>
  <r>
    <x v="0"/>
    <s v="NARRAGANSETT ELECTRIC"/>
    <x v="0"/>
    <x v="10"/>
    <s v="NOVEMBER"/>
    <x v="1"/>
    <s v="INDUSTRIAL"/>
    <n v="421"/>
    <s v="2496    - Gas 2496 C&amp;I Extra Large High Load"/>
    <n v="2496"/>
    <s v="N/A"/>
    <n v="400"/>
    <s v="INDUSTRIAL"/>
    <n v="1"/>
    <n v="11386.72"/>
    <n v="15560.21"/>
    <x v="7"/>
  </r>
  <r>
    <x v="0"/>
    <s v="NARRAGANSETT ELECTRIC"/>
    <x v="0"/>
    <x v="10"/>
    <s v="NOVEMBER"/>
    <x v="2"/>
    <s v="COMMERCIAL"/>
    <n v="409"/>
    <s v="3367    - Gas 3367 C&amp;I Large Low Load"/>
    <n v="3367"/>
    <s v="N/A"/>
    <n v="300"/>
    <s v="COMMERCIAL-NO BUILDING HEAT"/>
    <n v="101"/>
    <n v="415384.75"/>
    <n v="348204.05"/>
    <x v="7"/>
  </r>
  <r>
    <x v="0"/>
    <s v="NARRAGANSETT ELECTRIC"/>
    <x v="0"/>
    <x v="10"/>
    <s v="NOVEMBER"/>
    <x v="1"/>
    <s v="INDUSTRIAL"/>
    <n v="419"/>
    <s v="23EN    - Gas 23EN C&amp;I Large High Load FT1"/>
    <s v="23EN"/>
    <s v="N/A"/>
    <n v="1671"/>
    <s v="GAS/T FIRM INDUSTRIAL"/>
    <n v="51"/>
    <n v="114836.62"/>
    <n v="309206.01"/>
    <x v="7"/>
  </r>
  <r>
    <x v="0"/>
    <s v="NARRAGANSETT ELECTRIC"/>
    <x v="0"/>
    <x v="10"/>
    <s v="NOVEMBER"/>
    <x v="2"/>
    <s v="COMMERCIAL"/>
    <n v="404"/>
    <s v="2107    - Gas 2107 C&amp;I Small"/>
    <n v="2107"/>
    <s v="N/A"/>
    <n v="300"/>
    <s v="COMMERCIAL-NO BUILDING HEAT"/>
    <n v="18194"/>
    <n v="2176801.44"/>
    <n v="1325484.06"/>
    <x v="8"/>
  </r>
  <r>
    <x v="0"/>
    <s v="NARRAGANSETT ELECTRIC"/>
    <x v="0"/>
    <x v="10"/>
    <s v="NOVEMBER"/>
    <x v="2"/>
    <s v="COMMERCIAL"/>
    <n v="406"/>
    <s v="2221    - Gas 2221 C&amp;I Medium FT2"/>
    <n v="2221"/>
    <s v="N/A"/>
    <n v="1670"/>
    <s v="GAS/T FIRM COMMERCIAL"/>
    <n v="1494"/>
    <n v="709091.66"/>
    <n v="1323206.6299999999"/>
    <x v="6"/>
  </r>
  <r>
    <x v="0"/>
    <s v="NARRAGANSETT ELECTRIC"/>
    <x v="0"/>
    <x v="10"/>
    <s v="NOVEMBER"/>
    <x v="1"/>
    <s v="INDUSTRIAL"/>
    <n v="406"/>
    <s v="2221    - Gas 2221 C&amp;I Medium FT2"/>
    <n v="2221"/>
    <s v="N/A"/>
    <n v="1670"/>
    <s v="GAS/T FIRM COMMERCIAL"/>
    <n v="23"/>
    <n v="18344.939999999999"/>
    <n v="39146.99"/>
    <x v="6"/>
  </r>
  <r>
    <x v="0"/>
    <s v="NARRAGANSETT ELECTRIC"/>
    <x v="0"/>
    <x v="10"/>
    <s v="NOVEMBER"/>
    <x v="2"/>
    <s v="COMMERCIAL"/>
    <n v="408"/>
    <s v="2231    - Gas 2231 C&amp;I Medium TSS"/>
    <n v="2231"/>
    <s v="N/A"/>
    <n v="300"/>
    <s v="COMMERCIAL-NO BUILDING HEAT"/>
    <n v="23"/>
    <n v="14350.16"/>
    <n v="10753.67"/>
    <x v="6"/>
  </r>
  <r>
    <x v="0"/>
    <s v="NARRAGANSETT ELECTRIC"/>
    <x v="0"/>
    <x v="10"/>
    <s v="NOVEMBER"/>
    <x v="4"/>
    <s v="STEAM-HEAT"/>
    <n v="400"/>
    <s v="1247    - Gas 1247 Res Heat"/>
    <n v="1247"/>
    <s v="N/A"/>
    <n v="207"/>
    <s v="RESIDENCE SERVICE - WITH HEAT"/>
    <n v="209189"/>
    <n v="17985125.960000001"/>
    <n v="11719516.449999999"/>
    <x v="10"/>
  </r>
  <r>
    <x v="0"/>
    <s v="NARRAGANSETT ELECTRIC"/>
    <x v="0"/>
    <x v="10"/>
    <s v="NOVEMBER"/>
    <x v="4"/>
    <s v="STEAM-HEAT"/>
    <n v="401"/>
    <s v="1012    - Gas 1012 Res Non Heat"/>
    <n v="1012"/>
    <s v="N/A"/>
    <n v="200"/>
    <s v="RESIDENCE SERVICE - NO HEAT"/>
    <n v="5"/>
    <n v="476.7"/>
    <n v="314.95999999999998"/>
    <x v="10"/>
  </r>
  <r>
    <x v="0"/>
    <s v="NARRAGANSETT ELECTRIC"/>
    <x v="0"/>
    <x v="11"/>
    <s v="DECEMBER"/>
    <x v="0"/>
    <s v="RESIDENTIAL"/>
    <n v="903"/>
    <s v="A16     - Elec A-16 T&amp;D Residential"/>
    <s v="A16"/>
    <s v="ELEC A-16"/>
    <n v="4512"/>
    <s v="DELIVERY ONLY - RESIDENTIAL"/>
    <n v="37073"/>
    <n v="2315755.5099999998"/>
    <n v="19715237"/>
    <x v="0"/>
  </r>
  <r>
    <x v="0"/>
    <s v="NARRAGANSETT ELECTRIC"/>
    <x v="0"/>
    <x v="11"/>
    <s v="DECEMBER"/>
    <x v="0"/>
    <s v="RESIDENTIAL"/>
    <n v="905"/>
    <s v="A60     - Elec A-60 T&amp;D Resi Low Income"/>
    <s v="A60"/>
    <s v="ELEC A-60"/>
    <n v="4512"/>
    <s v="DELIVERY ONLY - RESIDENTIAL"/>
    <n v="4563"/>
    <n v="97872.27"/>
    <n v="1978566"/>
    <x v="4"/>
  </r>
  <r>
    <x v="0"/>
    <s v="NARRAGANSETT ELECTRIC"/>
    <x v="0"/>
    <x v="11"/>
    <s v="DECEMBER"/>
    <x v="3"/>
    <s v="STRT-AND-HWY-LT"/>
    <n v="630"/>
    <s v="S5F     - Lighting S-05 Cust Owned-Fixed"/>
    <s v="S5A"/>
    <s v="N/A"/>
    <n v="700"/>
    <s v="PUBLIC STREET &amp; HIWAY LIGHTING"/>
    <n v="1"/>
    <n v="947.19"/>
    <n v="4636"/>
    <x v="3"/>
  </r>
  <r>
    <x v="0"/>
    <s v="NARRAGANSETT ELECTRIC"/>
    <x v="0"/>
    <x v="11"/>
    <s v="DECEMBER"/>
    <x v="3"/>
    <s v="STRT-AND-HWY-LT"/>
    <n v="626"/>
    <s v="S6A     - Lighting S-06 Decorative-Variable"/>
    <s v="S6A"/>
    <s v="N/A"/>
    <n v="700"/>
    <s v="PUBLIC STREET &amp; HIWAY LIGHTING"/>
    <n v="1"/>
    <n v="531.57000000000005"/>
    <n v="378"/>
    <x v="3"/>
  </r>
  <r>
    <x v="0"/>
    <s v="NARRAGANSETT ELECTRIC"/>
    <x v="0"/>
    <x v="11"/>
    <s v="DECEMBER"/>
    <x v="2"/>
    <s v="COMMERCIAL"/>
    <n v="122"/>
    <s v="B32     - Elec B-32 T&amp;D C&amp;I 200 kW Back Up Svc"/>
    <s v="B32"/>
    <s v="ELEC B-32"/>
    <n v="300"/>
    <s v="COMMERCIAL-NO BUILDING HEAT"/>
    <n v="1"/>
    <n v="62232.33"/>
    <n v="1194184"/>
    <x v="1"/>
  </r>
  <r>
    <x v="0"/>
    <s v="NARRAGANSETT ELECTRIC"/>
    <x v="0"/>
    <x v="11"/>
    <s v="DECEMBER"/>
    <x v="1"/>
    <s v="INDUSTRIAL"/>
    <n v="950"/>
    <s v="C06     - Elec C-06 T&amp;D Small C&amp;I"/>
    <s v="C06"/>
    <s v="ELEC C-06"/>
    <n v="4552"/>
    <s v="DELIVERY ONLY - INDUSTRIAL"/>
    <n v="127"/>
    <n v="33751.93"/>
    <n v="327823"/>
    <x v="2"/>
  </r>
  <r>
    <x v="0"/>
    <s v="NARRAGANSETT ELECTRIC"/>
    <x v="0"/>
    <x v="11"/>
    <s v="DECEMBER"/>
    <x v="1"/>
    <s v="INDUSTRIAL"/>
    <n v="711"/>
    <s v="G3F-G   - Elec G-32 T&amp;D 200 kW Dem PK/OP"/>
    <s v="G32"/>
    <s v="ELEC G-32"/>
    <n v="4552"/>
    <s v="DELIVERY ONLY - INDUSTRIAL"/>
    <n v="69"/>
    <n v="814165.95"/>
    <n v="11838338"/>
    <x v="1"/>
  </r>
  <r>
    <x v="0"/>
    <s v="NARRAGANSETT ELECTRIC"/>
    <x v="0"/>
    <x v="11"/>
    <s v="DECEMBER"/>
    <x v="2"/>
    <s v="COMMERCIAL"/>
    <n v="629"/>
    <s v="S14     - Lighting S-14 Co Lighting-Std Ofr Variable"/>
    <s v="S14"/>
    <s v="LIGHTING S-14"/>
    <n v="300"/>
    <s v="COMMERCIAL-NO BUILDING HEAT"/>
    <n v="8"/>
    <n v="363.5"/>
    <n v="1408"/>
    <x v="3"/>
  </r>
  <r>
    <x v="0"/>
    <s v="NARRAGANSETT ELECTRIC"/>
    <x v="0"/>
    <x v="11"/>
    <s v="DECEMBER"/>
    <x v="3"/>
    <s v="STRT-AND-HWY-LT"/>
    <n v="605"/>
    <s v="S10     - Lighting S-10 Private Lightg-Std Ofr(Clsd)"/>
    <s v="S10"/>
    <s v="LIGHTING S-10"/>
    <n v="700"/>
    <s v="PUBLIC STREET &amp; HIWAY LIGHTING"/>
    <n v="16"/>
    <n v="1337.2"/>
    <n v="5414"/>
    <x v="3"/>
  </r>
  <r>
    <x v="0"/>
    <s v="NARRAGANSETT ELECTRIC"/>
    <x v="0"/>
    <x v="11"/>
    <s v="DECEMBER"/>
    <x v="2"/>
    <s v="COMMERCIAL"/>
    <n v="951"/>
    <s v="C08     - Elec C-06 T&amp;D Sm C&amp;I Unmetered"/>
    <s v="C08"/>
    <s v="ELEC C-06 UNMETERED"/>
    <n v="4532"/>
    <s v="DELIVERY ONLY - COMMERCIAL"/>
    <n v="114"/>
    <n v="9301.17"/>
    <n v="75241"/>
    <x v="2"/>
  </r>
  <r>
    <x v="0"/>
    <s v="NARRAGANSETT ELECTRIC"/>
    <x v="0"/>
    <x v="11"/>
    <s v="DECEMBER"/>
    <x v="2"/>
    <s v="COMMERCIAL"/>
    <n v="6"/>
    <s v="A60     - Elec A-60 Resi Low Income-Std Ofr"/>
    <s v="A60"/>
    <s v="ELEC A-60"/>
    <n v="300"/>
    <s v="COMMERCIAL-NO BUILDING HEAT"/>
    <n v="3"/>
    <n v="224.36"/>
    <n v="1305"/>
    <x v="4"/>
  </r>
  <r>
    <x v="0"/>
    <s v="NARRAGANSETT ELECTRIC"/>
    <x v="0"/>
    <x v="11"/>
    <s v="DECEMBER"/>
    <x v="2"/>
    <s v="COMMERCIAL"/>
    <n v="117"/>
    <s v="B32     - Elec B-32 C&amp;I 200 kW Back Up Svc-Std Ofr"/>
    <s v="B32"/>
    <s v="ELEC B-32"/>
    <n v="300"/>
    <s v="COMMERCIAL-NO BUILDING HEAT"/>
    <n v="3"/>
    <n v="15645.44"/>
    <n v="67751"/>
    <x v="1"/>
  </r>
  <r>
    <x v="0"/>
    <s v="NARRAGANSETT ELECTRIC"/>
    <x v="0"/>
    <x v="11"/>
    <s v="DECEMBER"/>
    <x v="1"/>
    <s v="INDUSTRIAL"/>
    <n v="53"/>
    <s v="G02     - Elec G-02 Large C&amp;I-Std Ofr Fixed"/>
    <s v="G02"/>
    <s v="ELEC G-02"/>
    <n v="460"/>
    <s v="INDUSTRIAL GENERAL - 60 HERTZ"/>
    <n v="9"/>
    <n v="19681.25"/>
    <n v="89455"/>
    <x v="5"/>
  </r>
  <r>
    <x v="0"/>
    <s v="NARRAGANSETT ELECTRIC"/>
    <x v="0"/>
    <x v="11"/>
    <s v="DECEMBER"/>
    <x v="0"/>
    <s v="RESIDENTIAL"/>
    <n v="954"/>
    <s v="G02     - Elec G-02 T&amp;D Large C&amp;I"/>
    <s v="G02"/>
    <s v="ELEC G-02"/>
    <n v="4512"/>
    <s v="DELIVERY ONLY - RESIDENTIAL"/>
    <n v="1"/>
    <n v="1090.3800000000001"/>
    <n v="14243"/>
    <x v="5"/>
  </r>
  <r>
    <x v="0"/>
    <s v="NARRAGANSETT ELECTRIC"/>
    <x v="0"/>
    <x v="11"/>
    <s v="DECEMBER"/>
    <x v="2"/>
    <s v="COMMERCIAL"/>
    <n v="705"/>
    <s v="G3F-G   - Elec G-32 200 kW Dem PK/OP-Std Ofr"/>
    <s v="G32"/>
    <s v="ELEC G-32"/>
    <n v="300"/>
    <s v="COMMERCIAL-NO BUILDING HEAT"/>
    <n v="89"/>
    <n v="1334548.3700000001"/>
    <n v="7358542"/>
    <x v="1"/>
  </r>
  <r>
    <x v="0"/>
    <s v="NARRAGANSETT ELECTRIC"/>
    <x v="0"/>
    <x v="11"/>
    <s v="DECEMBER"/>
    <x v="2"/>
    <s v="COMMERCIAL"/>
    <n v="710"/>
    <s v="G32     - Elec G-32 T&amp;D 200 kW Dem PK/SH/OP"/>
    <s v="G32"/>
    <s v="ELEC G-32"/>
    <n v="4532"/>
    <s v="DELIVERY ONLY - COMMERCIAL"/>
    <n v="291"/>
    <n v="3920439.21"/>
    <n v="60366569"/>
    <x v="1"/>
  </r>
  <r>
    <x v="0"/>
    <s v="NARRAGANSETT ELECTRIC"/>
    <x v="0"/>
    <x v="11"/>
    <s v="DECEMBER"/>
    <x v="0"/>
    <s v="RESIDENTIAL"/>
    <n v="5"/>
    <s v="C06     - Elec C-06 Small C&amp;I-Std Ofr"/>
    <s v="C06"/>
    <s v="ELEC C-06"/>
    <n v="200"/>
    <s v="RESIDENCE SERVICE - NO HEAT"/>
    <n v="684"/>
    <n v="71792.25"/>
    <n v="306045"/>
    <x v="2"/>
  </r>
  <r>
    <x v="0"/>
    <s v="NARRAGANSETT ELECTRIC"/>
    <x v="0"/>
    <x v="11"/>
    <s v="DECEMBER"/>
    <x v="3"/>
    <s v="STRT-AND-HWY-LT"/>
    <n v="629"/>
    <s v="S14     - Lighting S-14 Co Lighting-Std Ofr Variable"/>
    <s v="S14"/>
    <s v="LIGHTING S-14"/>
    <n v="700"/>
    <s v="PUBLIC STREET &amp; HIWAY LIGHTING"/>
    <n v="140"/>
    <n v="79718.240000000005"/>
    <n v="208507"/>
    <x v="3"/>
  </r>
  <r>
    <x v="0"/>
    <s v="NARRAGANSETT ELECTRIC"/>
    <x v="0"/>
    <x v="11"/>
    <s v="DECEMBER"/>
    <x v="1"/>
    <s v="INDUSTRIAL"/>
    <n v="628"/>
    <s v="S10     - Lighting S-10 Private Lightg-Std Ofr Variable"/>
    <s v="S10"/>
    <s v="LIGHTING S-10"/>
    <n v="460"/>
    <s v="INDUSTRIAL GENERAL - 60 HERTZ"/>
    <n v="55"/>
    <n v="10697.32"/>
    <n v="42637"/>
    <x v="3"/>
  </r>
  <r>
    <x v="0"/>
    <s v="NARRAGANSETT ELECTRIC"/>
    <x v="0"/>
    <x v="11"/>
    <s v="DECEMBER"/>
    <x v="3"/>
    <s v="STRT-AND-HWY-LT"/>
    <n v="628"/>
    <s v="S10     - Lighting S-10 Private Lightg-Std Ofr Variable"/>
    <s v="S10"/>
    <s v="LIGHTING S-10"/>
    <n v="700"/>
    <s v="PUBLIC STREET &amp; HIWAY LIGHTING"/>
    <n v="219"/>
    <n v="20400.32"/>
    <n v="81359"/>
    <x v="3"/>
  </r>
  <r>
    <x v="0"/>
    <s v="NARRAGANSETT ELECTRIC"/>
    <x v="0"/>
    <x v="11"/>
    <s v="DECEMBER"/>
    <x v="2"/>
    <s v="COMMERCIAL"/>
    <n v="616"/>
    <s v="S10     - Lighting S-10 T&amp;D Private Lighting(Clsd)"/>
    <s v="S10"/>
    <s v="LIGHTING S-10"/>
    <n v="4532"/>
    <s v="DELIVERY ONLY - COMMERCIAL"/>
    <n v="292"/>
    <n v="18862.009999999998"/>
    <n v="126582"/>
    <x v="3"/>
  </r>
  <r>
    <x v="0"/>
    <s v="NARRAGANSETT ELECTRIC"/>
    <x v="0"/>
    <x v="11"/>
    <s v="DECEMBER"/>
    <x v="0"/>
    <s v="RESIDENTIAL"/>
    <n v="628"/>
    <s v="S10     - Lighting S-10 Private Lightg-Std Ofr Variable"/>
    <s v="S10"/>
    <s v="LIGHTING S-10"/>
    <n v="200"/>
    <s v="RESIDENCE SERVICE - NO HEAT"/>
    <n v="244"/>
    <n v="17418.080000000002"/>
    <n v="42865"/>
    <x v="3"/>
  </r>
  <r>
    <x v="0"/>
    <s v="NARRAGANSETT ELECTRIC"/>
    <x v="0"/>
    <x v="11"/>
    <s v="DECEMBER"/>
    <x v="2"/>
    <s v="COMMERCIAL"/>
    <n v="924"/>
    <s v="X01     - Elec X01 T&amp;D Elec Propulsion"/>
    <s v="X01"/>
    <s v="ELEC X01"/>
    <n v="4532"/>
    <s v="DELIVERY ONLY - COMMERCIAL"/>
    <n v="1"/>
    <n v="157986.26"/>
    <n v="1882372"/>
    <x v="1"/>
  </r>
  <r>
    <x v="0"/>
    <s v="NARRAGANSETT ELECTRIC"/>
    <x v="0"/>
    <x v="11"/>
    <s v="DECEMBER"/>
    <x v="3"/>
    <s v="STRT-AND-HWY-LT"/>
    <n v="951"/>
    <s v="C08     - Elec C-06 T&amp;D Sm C&amp;I Unmetered"/>
    <s v="C08"/>
    <s v="ELEC C-06 UNMETERED"/>
    <n v="4562"/>
    <s v="DELIVERY ONLY - STREET LIGHT"/>
    <n v="215"/>
    <n v="9212.1"/>
    <n v="67319"/>
    <x v="2"/>
  </r>
  <r>
    <x v="0"/>
    <s v="NARRAGANSETT ELECTRIC"/>
    <x v="0"/>
    <x v="11"/>
    <s v="DECEMBER"/>
    <x v="1"/>
    <s v="INDUSTRIAL"/>
    <n v="954"/>
    <s v="G02     - Elec G-02 T&amp;D Large C&amp;I"/>
    <s v="G02"/>
    <s v="ELEC G-02"/>
    <n v="4552"/>
    <s v="DELIVERY ONLY - INDUSTRIAL"/>
    <n v="162"/>
    <n v="296317.21999999997"/>
    <n v="3427836"/>
    <x v="5"/>
  </r>
  <r>
    <x v="0"/>
    <s v="NARRAGANSETT ELECTRIC"/>
    <x v="0"/>
    <x v="11"/>
    <s v="DECEMBER"/>
    <x v="2"/>
    <s v="COMMERCIAL"/>
    <n v="1"/>
    <s v="A16     - Elec A-16 Residential-Std Ofr"/>
    <s v="A16"/>
    <s v="ELEC A-16"/>
    <n v="300"/>
    <s v="COMMERCIAL-NO BUILDING HEAT"/>
    <n v="749"/>
    <n v="219603.39"/>
    <n v="982195"/>
    <x v="0"/>
  </r>
  <r>
    <x v="0"/>
    <s v="NARRAGANSETT ELECTRIC"/>
    <x v="0"/>
    <x v="11"/>
    <s v="DECEMBER"/>
    <x v="2"/>
    <s v="COMMERCIAL"/>
    <n v="700"/>
    <s v="G32     - Elec G-32 200 kW Dem PK/SH/OP-Std Ofr"/>
    <s v="G32"/>
    <s v="ELEC G-32"/>
    <n v="300"/>
    <s v="COMMERCIAL-NO BUILDING HEAT"/>
    <n v="72"/>
    <n v="1231367.1200000001"/>
    <n v="7478077"/>
    <x v="1"/>
  </r>
  <r>
    <x v="0"/>
    <s v="NARRAGANSETT ELECTRIC"/>
    <x v="0"/>
    <x v="11"/>
    <s v="DECEMBER"/>
    <x v="1"/>
    <s v="INDUSTRIAL"/>
    <n v="616"/>
    <s v="S10     - Lighting S-10 T&amp;D Private Lighting(Clsd)"/>
    <s v="S10"/>
    <s v="LIGHTING S-10"/>
    <n v="4552"/>
    <s v="DELIVERY ONLY - INDUSTRIAL"/>
    <n v="20"/>
    <n v="2755.59"/>
    <n v="17646"/>
    <x v="3"/>
  </r>
  <r>
    <x v="0"/>
    <s v="NARRAGANSETT ELECTRIC"/>
    <x v="0"/>
    <x v="11"/>
    <s v="DECEMBER"/>
    <x v="3"/>
    <s v="STRT-AND-HWY-LT"/>
    <n v="617"/>
    <s v="S14     - Lighting S-14 T&amp;D Co Owned St Lighting"/>
    <s v="S14"/>
    <s v="LIGHTING S-14"/>
    <n v="4562"/>
    <s v="DELIVERY ONLY - STREET LIGHT"/>
    <n v="110"/>
    <n v="460023.52"/>
    <n v="1569900"/>
    <x v="3"/>
  </r>
  <r>
    <x v="0"/>
    <s v="NARRAGANSETT ELECTRIC"/>
    <x v="0"/>
    <x v="11"/>
    <s v="DECEMBER"/>
    <x v="2"/>
    <s v="COMMERCIAL"/>
    <n v="903"/>
    <s v="A16     - Elec A-16 T&amp;D Residential"/>
    <s v="A16"/>
    <s v="ELEC A-16"/>
    <n v="4532"/>
    <s v="DELIVERY ONLY - COMMERCIAL"/>
    <n v="91"/>
    <n v="23630.240000000002"/>
    <n v="222181"/>
    <x v="0"/>
  </r>
  <r>
    <x v="0"/>
    <s v="NARRAGANSETT ELECTRIC"/>
    <x v="0"/>
    <x v="11"/>
    <s v="DECEMBER"/>
    <x v="0"/>
    <s v="RESIDENTIAL"/>
    <n v="6"/>
    <s v="A60     - Elec A-60 Resi Low Income-Std Ofr"/>
    <s v="A60"/>
    <s v="ELEC A-60"/>
    <n v="200"/>
    <s v="RESIDENCE SERVICE - NO HEAT"/>
    <n v="25438"/>
    <n v="2397528.39"/>
    <n v="14223395"/>
    <x v="4"/>
  </r>
  <r>
    <x v="0"/>
    <s v="NARRAGANSETT ELECTRIC"/>
    <x v="0"/>
    <x v="11"/>
    <s v="DECEMBER"/>
    <x v="1"/>
    <s v="INDUSTRIAL"/>
    <n v="122"/>
    <s v="B32     - Elec B-32 T&amp;D C&amp;I 200 kW Back Up Svc"/>
    <s v="B32"/>
    <s v="ELEC B-32"/>
    <n v="460"/>
    <s v="INDUSTRIAL GENERAL - 60 HERTZ"/>
    <n v="1"/>
    <n v="23538.99"/>
    <n v="380030"/>
    <x v="1"/>
  </r>
  <r>
    <x v="0"/>
    <s v="NARRAGANSETT ELECTRIC"/>
    <x v="0"/>
    <x v="11"/>
    <s v="DECEMBER"/>
    <x v="3"/>
    <s v="STRT-AND-HWY-LT"/>
    <n v="631"/>
    <s v="S5V     - Lighting S-05 Cust Owned-Variable"/>
    <s v="S5A"/>
    <s v="N/A"/>
    <n v="700"/>
    <s v="PUBLIC STREET &amp; HIWAY LIGHTING"/>
    <n v="13"/>
    <n v="16176.69"/>
    <n v="81057"/>
    <x v="3"/>
  </r>
  <r>
    <x v="0"/>
    <s v="NARRAGANSETT ELECTRIC"/>
    <x v="0"/>
    <x v="11"/>
    <s v="DECEMBER"/>
    <x v="2"/>
    <s v="COMMERCIAL"/>
    <n v="628"/>
    <s v="S10     - Lighting S-10 Private Lightg-Std Ofr Variable"/>
    <s v="S10"/>
    <s v="LIGHTING S-10"/>
    <n v="300"/>
    <s v="COMMERCIAL-NO BUILDING HEAT"/>
    <n v="1135"/>
    <n v="106138.83"/>
    <n v="408458"/>
    <x v="3"/>
  </r>
  <r>
    <x v="0"/>
    <s v="NARRAGANSETT ELECTRIC"/>
    <x v="0"/>
    <x v="11"/>
    <s v="DECEMBER"/>
    <x v="0"/>
    <s v="RESIDENTIAL"/>
    <n v="616"/>
    <s v="S10     - Lighting S-10 T&amp;D Private Lighting(Clsd)"/>
    <s v="S10"/>
    <s v="LIGHTING S-10"/>
    <n v="4512"/>
    <s v="DELIVERY ONLY - RESIDENTIAL"/>
    <n v="45"/>
    <n v="4521.57"/>
    <n v="21798"/>
    <x v="3"/>
  </r>
  <r>
    <x v="0"/>
    <s v="NARRAGANSETT ELECTRIC"/>
    <x v="0"/>
    <x v="11"/>
    <s v="DECEMBER"/>
    <x v="4"/>
    <s v="STEAM-HEAT"/>
    <n v="628"/>
    <s v="S10     - Lighting S-10 Private Lightg-Std Ofr Variable"/>
    <s v="S10"/>
    <s v="LIGHTING S-10"/>
    <n v="207"/>
    <s v="RESIDENCE SERVICE - WITH HEAT"/>
    <n v="9"/>
    <n v="213.25"/>
    <n v="777"/>
    <x v="3"/>
  </r>
  <r>
    <x v="0"/>
    <s v="NARRAGANSETT ELECTRIC"/>
    <x v="0"/>
    <x v="11"/>
    <s v="DECEMBER"/>
    <x v="3"/>
    <s v="STRT-AND-HWY-LT"/>
    <n v="616"/>
    <s v="S10     - Lighting S-10 T&amp;D Private Lighting(Clsd)"/>
    <s v="S10"/>
    <s v="LIGHTING S-10"/>
    <n v="4562"/>
    <s v="DELIVERY ONLY - STREET LIGHT"/>
    <n v="69"/>
    <n v="5208.71"/>
    <n v="36142"/>
    <x v="3"/>
  </r>
  <r>
    <x v="0"/>
    <s v="NARRAGANSETT ELECTRIC"/>
    <x v="0"/>
    <x v="11"/>
    <s v="DECEMBER"/>
    <x v="1"/>
    <s v="INDUSTRIAL"/>
    <n v="1"/>
    <s v="A16     - Elec A-16 Residential-Std Ofr"/>
    <s v="A16"/>
    <s v="ELEC A-16"/>
    <n v="460"/>
    <s v="INDUSTRIAL GENERAL - 60 HERTZ"/>
    <n v="3"/>
    <n v="117.96"/>
    <n v="465"/>
    <x v="0"/>
  </r>
  <r>
    <x v="0"/>
    <s v="NARRAGANSETT ELECTRIC"/>
    <x v="0"/>
    <x v="11"/>
    <s v="DECEMBER"/>
    <x v="0"/>
    <s v="RESIDENTIAL"/>
    <n v="1"/>
    <s v="A16     - Elec A-16 Residential-Std Ofr"/>
    <s v="A16"/>
    <s v="ELEC A-16"/>
    <n v="200"/>
    <s v="RESIDENCE SERVICE - NO HEAT"/>
    <n v="335404"/>
    <n v="42078768.780000001"/>
    <n v="181662135"/>
    <x v="0"/>
  </r>
  <r>
    <x v="0"/>
    <s v="NARRAGANSETT ELECTRIC"/>
    <x v="0"/>
    <x v="11"/>
    <s v="DECEMBER"/>
    <x v="4"/>
    <s v="STEAM-HEAT"/>
    <n v="6"/>
    <s v="A60     - Elec A-60 Resi Low Income-Std Ofr"/>
    <s v="A60"/>
    <s v="ELEC A-60"/>
    <n v="207"/>
    <s v="RESIDENCE SERVICE - WITH HEAT"/>
    <n v="987"/>
    <n v="167352.03"/>
    <n v="1015181"/>
    <x v="4"/>
  </r>
  <r>
    <x v="0"/>
    <s v="NARRAGANSETT ELECTRIC"/>
    <x v="0"/>
    <x v="11"/>
    <s v="DECEMBER"/>
    <x v="4"/>
    <s v="STEAM-HEAT"/>
    <n v="905"/>
    <s v="A60     - Elec A-60 T&amp;D Resi Low Income"/>
    <s v="A60"/>
    <s v="ELEC A-60"/>
    <n v="4513"/>
    <s v="DELIVERY ONLY - RESIDENT HEAT"/>
    <n v="122"/>
    <n v="3835.27"/>
    <n v="84524"/>
    <x v="4"/>
  </r>
  <r>
    <x v="0"/>
    <s v="NARRAGANSETT ELECTRIC"/>
    <x v="0"/>
    <x v="11"/>
    <s v="DECEMBER"/>
    <x v="0"/>
    <s v="RESIDENTIAL"/>
    <n v="13"/>
    <s v="G02     - Elec G-02 Large C&amp;I-Std Ofr"/>
    <s v="G02"/>
    <s v="ELEC G-02"/>
    <n v="200"/>
    <s v="RESIDENCE SERVICE - NO HEAT"/>
    <n v="5"/>
    <n v="4743.1499999999996"/>
    <n v="24433"/>
    <x v="5"/>
  </r>
  <r>
    <x v="0"/>
    <s v="NARRAGANSETT ELECTRIC"/>
    <x v="0"/>
    <x v="11"/>
    <s v="DECEMBER"/>
    <x v="2"/>
    <s v="COMMERCIAL"/>
    <n v="13"/>
    <s v="G02     - Elec G-02 Large C&amp;I-Std Ofr"/>
    <s v="G02"/>
    <s v="ELEC G-02"/>
    <n v="300"/>
    <s v="COMMERCIAL-NO BUILDING HEAT"/>
    <n v="3847"/>
    <n v="6690116.0899999999"/>
    <n v="35422191"/>
    <x v="5"/>
  </r>
  <r>
    <x v="0"/>
    <s v="NARRAGANSETT ELECTRIC"/>
    <x v="0"/>
    <x v="11"/>
    <s v="DECEMBER"/>
    <x v="1"/>
    <s v="INDUSTRIAL"/>
    <n v="13"/>
    <s v="G02     - Elec G-02 Large C&amp;I-Std Ofr"/>
    <s v="G02"/>
    <s v="ELEC G-02"/>
    <n v="460"/>
    <s v="INDUSTRIAL GENERAL - 60 HERTZ"/>
    <n v="307"/>
    <n v="694472.91"/>
    <n v="3590610"/>
    <x v="5"/>
  </r>
  <r>
    <x v="0"/>
    <s v="NARRAGANSETT ELECTRIC"/>
    <x v="0"/>
    <x v="11"/>
    <s v="DECEMBER"/>
    <x v="3"/>
    <s v="STRT-AND-HWY-LT"/>
    <n v="627"/>
    <s v="S6A     - Lighting S-06 T&amp;D Decorative"/>
    <s v="S6A"/>
    <s v="N/A"/>
    <n v="700"/>
    <s v="PUBLIC STREET &amp; HIWAY LIGHTING"/>
    <n v="1"/>
    <n v="328.03"/>
    <n v="140"/>
    <x v="3"/>
  </r>
  <r>
    <x v="0"/>
    <s v="NARRAGANSETT ELECTRIC"/>
    <x v="0"/>
    <x v="11"/>
    <s v="DECEMBER"/>
    <x v="1"/>
    <s v="INDUSTRIAL"/>
    <n v="700"/>
    <s v="G32     - Elec G-32 200 kW Dem PK/SH/OP-Std Ofr"/>
    <s v="G32"/>
    <s v="ELEC G-32"/>
    <n v="460"/>
    <s v="INDUSTRIAL GENERAL - 60 HERTZ"/>
    <n v="47"/>
    <n v="541395.81000000006"/>
    <n v="3033196"/>
    <x v="1"/>
  </r>
  <r>
    <x v="0"/>
    <s v="NARRAGANSETT ELECTRIC"/>
    <x v="0"/>
    <x v="11"/>
    <s v="DECEMBER"/>
    <x v="1"/>
    <s v="INDUSTRIAL"/>
    <n v="710"/>
    <s v="G32     - Elec G-32 T&amp;D 200 kW Dem PK/SH/OP"/>
    <s v="G32"/>
    <s v="ELEC G-32"/>
    <n v="4552"/>
    <s v="DELIVERY ONLY - INDUSTRIAL"/>
    <n v="91"/>
    <n v="1740746.83"/>
    <n v="26967458"/>
    <x v="1"/>
  </r>
  <r>
    <x v="0"/>
    <s v="NARRAGANSETT ELECTRIC"/>
    <x v="0"/>
    <x v="11"/>
    <s v="DECEMBER"/>
    <x v="2"/>
    <s v="COMMERCIAL"/>
    <n v="711"/>
    <s v="G3F-G   - Elec G-32 T&amp;D 200 kW Dem PK/OP"/>
    <s v="G32"/>
    <s v="ELEC G-32"/>
    <n v="4532"/>
    <s v="DELIVERY ONLY - COMMERCIAL"/>
    <n v="313"/>
    <n v="4243744.76"/>
    <n v="67135344"/>
    <x v="1"/>
  </r>
  <r>
    <x v="0"/>
    <s v="NARRAGANSETT ELECTRIC"/>
    <x v="0"/>
    <x v="11"/>
    <s v="DECEMBER"/>
    <x v="2"/>
    <s v="COMMERCIAL"/>
    <n v="34"/>
    <s v="C08     - Elec C-06 Sm C&amp;I Unmetered-Std Ofr"/>
    <s v="C08"/>
    <s v="ELEC C-06 UNMETERED"/>
    <n v="300"/>
    <s v="COMMERCIAL-NO BUILDING HEAT"/>
    <n v="137"/>
    <n v="18547.45"/>
    <n v="82018"/>
    <x v="2"/>
  </r>
  <r>
    <x v="0"/>
    <s v="NARRAGANSETT ELECTRIC"/>
    <x v="0"/>
    <x v="11"/>
    <s v="DECEMBER"/>
    <x v="2"/>
    <s v="COMMERCIAL"/>
    <n v="54"/>
    <s v="C08     - Elec C-06 Sm C&amp;I Unmetered-Std Ofr Variable"/>
    <s v="C08"/>
    <s v="ELEC C-06 UNMETERED"/>
    <n v="300"/>
    <s v="COMMERCIAL-NO BUILDING HEAT"/>
    <n v="3"/>
    <n v="290.61"/>
    <n v="1307"/>
    <x v="2"/>
  </r>
  <r>
    <x v="0"/>
    <s v="NARRAGANSETT ELECTRIC"/>
    <x v="0"/>
    <x v="11"/>
    <s v="DECEMBER"/>
    <x v="3"/>
    <s v="STRT-AND-HWY-LT"/>
    <n v="34"/>
    <s v="C08     - Elec C-06 Sm C&amp;I Unmetered-Std Ofr"/>
    <s v="C08"/>
    <s v="ELEC C-06 UNMETERED"/>
    <n v="700"/>
    <s v="PUBLIC STREET &amp; HIWAY LIGHTING"/>
    <n v="152"/>
    <n v="20646.23"/>
    <n v="91744"/>
    <x v="2"/>
  </r>
  <r>
    <x v="0"/>
    <s v="NARRAGANSETT ELECTRIC"/>
    <x v="0"/>
    <x v="11"/>
    <s v="DECEMBER"/>
    <x v="2"/>
    <s v="COMMERCIAL"/>
    <n v="954"/>
    <s v="G02     - Elec G-02 T&amp;D Large C&amp;I"/>
    <s v="G02"/>
    <s v="ELEC G-02"/>
    <n v="4532"/>
    <s v="DELIVERY ONLY - COMMERCIAL"/>
    <n v="3326"/>
    <n v="4493158.7699999996"/>
    <n v="55631592"/>
    <x v="5"/>
  </r>
  <r>
    <x v="0"/>
    <s v="NARRAGANSETT ELECTRIC"/>
    <x v="0"/>
    <x v="11"/>
    <s v="DECEMBER"/>
    <x v="4"/>
    <s v="STEAM-HEAT"/>
    <n v="903"/>
    <s v="A16     - Elec A-16 T&amp;D Residential"/>
    <s v="A16"/>
    <s v="ELEC A-16"/>
    <n v="4513"/>
    <s v="DELIVERY ONLY - RESIDENT HEAT"/>
    <n v="1655"/>
    <n v="206583.45"/>
    <n v="1880995"/>
    <x v="0"/>
  </r>
  <r>
    <x v="0"/>
    <s v="NARRAGANSETT ELECTRIC"/>
    <x v="0"/>
    <x v="11"/>
    <s v="DECEMBER"/>
    <x v="2"/>
    <s v="COMMERCIAL"/>
    <n v="5"/>
    <s v="C06     - Elec C-06 Small C&amp;I-Std Ofr"/>
    <s v="C06"/>
    <s v="ELEC C-06"/>
    <n v="300"/>
    <s v="COMMERCIAL-NO BUILDING HEAT"/>
    <n v="37782"/>
    <n v="5599226.4800000004"/>
    <n v="40529983"/>
    <x v="2"/>
  </r>
  <r>
    <x v="0"/>
    <s v="NARRAGANSETT ELECTRIC"/>
    <x v="0"/>
    <x v="11"/>
    <s v="DECEMBER"/>
    <x v="1"/>
    <s v="INDUSTRIAL"/>
    <n v="5"/>
    <s v="C06     - Elec C-06 Small C&amp;I-Std Ofr"/>
    <s v="C06"/>
    <s v="ELEC C-06"/>
    <n v="460"/>
    <s v="INDUSTRIAL GENERAL - 60 HERTZ"/>
    <n v="785"/>
    <n v="288058.75"/>
    <n v="1365622"/>
    <x v="2"/>
  </r>
  <r>
    <x v="0"/>
    <s v="NARRAGANSETT ELECTRIC"/>
    <x v="0"/>
    <x v="11"/>
    <s v="DECEMBER"/>
    <x v="1"/>
    <s v="INDUSTRIAL"/>
    <n v="6"/>
    <s v="A60     - Elec A-60 Resi Low Income-Std Ofr"/>
    <s v="A60"/>
    <s v="ELEC A-60"/>
    <n v="460"/>
    <s v="INDUSTRIAL GENERAL - 60 HERTZ"/>
    <n v="1"/>
    <n v="44.77"/>
    <n v="269"/>
    <x v="4"/>
  </r>
  <r>
    <x v="0"/>
    <s v="NARRAGANSETT ELECTRIC"/>
    <x v="0"/>
    <x v="11"/>
    <s v="DECEMBER"/>
    <x v="2"/>
    <s v="COMMERCIAL"/>
    <n v="53"/>
    <s v="G02     - Elec G-02 Large C&amp;I-Std Ofr Fixed"/>
    <s v="G02"/>
    <s v="ELEC G-02"/>
    <n v="300"/>
    <s v="COMMERCIAL-NO BUILDING HEAT"/>
    <n v="162"/>
    <n v="417938.2"/>
    <n v="2119748"/>
    <x v="5"/>
  </r>
  <r>
    <x v="0"/>
    <s v="NARRAGANSETT ELECTRIC"/>
    <x v="0"/>
    <x v="11"/>
    <s v="DECEMBER"/>
    <x v="3"/>
    <s v="STRT-AND-HWY-LT"/>
    <n v="619"/>
    <s v="S5T     - Lighting S-05 T&amp;D Cust Owned"/>
    <s v="S5A"/>
    <s v="N/A"/>
    <n v="4562"/>
    <s v="DELIVERY ONLY - STREET LIGHT"/>
    <n v="102"/>
    <n v="31627.79"/>
    <n v="563778"/>
    <x v="3"/>
  </r>
  <r>
    <x v="0"/>
    <s v="NARRAGANSETT ELECTRIC"/>
    <x v="0"/>
    <x v="11"/>
    <s v="DECEMBER"/>
    <x v="4"/>
    <s v="STEAM-HEAT"/>
    <n v="1"/>
    <s v="A16     - Elec A-16 Residential-Std Ofr"/>
    <s v="A16"/>
    <s v="ELEC A-16"/>
    <n v="207"/>
    <s v="RESIDENCE SERVICE - WITH HEAT"/>
    <n v="14550"/>
    <n v="3200145.32"/>
    <n v="14216816"/>
    <x v="0"/>
  </r>
  <r>
    <x v="0"/>
    <s v="NARRAGANSETT ELECTRIC"/>
    <x v="0"/>
    <x v="11"/>
    <s v="DECEMBER"/>
    <x v="1"/>
    <s v="INDUSTRIAL"/>
    <n v="705"/>
    <s v="G3F-G   - Elec G-32 200 kW Dem PK/OP-Std Ofr"/>
    <s v="G32"/>
    <s v="ELEC G-32"/>
    <n v="460"/>
    <s v="INDUSTRIAL GENERAL - 60 HERTZ"/>
    <n v="33"/>
    <n v="365536.25"/>
    <n v="2010306"/>
    <x v="1"/>
  </r>
  <r>
    <x v="0"/>
    <s v="NARRAGANSETT ELECTRIC"/>
    <x v="0"/>
    <x v="11"/>
    <s v="DECEMBER"/>
    <x v="0"/>
    <s v="RESIDENTIAL"/>
    <n v="950"/>
    <s v="C06     - Elec C-06 T&amp;D Small C&amp;I"/>
    <s v="C06"/>
    <s v="ELEC C-06"/>
    <n v="4512"/>
    <s v="DELIVERY ONLY - RESIDENTIAL"/>
    <n v="79"/>
    <n v="9004.43"/>
    <n v="81118"/>
    <x v="2"/>
  </r>
  <r>
    <x v="0"/>
    <s v="NARRAGANSETT ELECTRIC"/>
    <x v="0"/>
    <x v="11"/>
    <s v="DECEMBER"/>
    <x v="2"/>
    <s v="COMMERCIAL"/>
    <n v="950"/>
    <s v="C06     - Elec C-06 T&amp;D Small C&amp;I"/>
    <s v="C06"/>
    <s v="ELEC C-06"/>
    <n v="4532"/>
    <s v="DELIVERY ONLY - COMMERCIAL"/>
    <n v="9605"/>
    <n v="1093057.05"/>
    <n v="9426955"/>
    <x v="2"/>
  </r>
  <r>
    <x v="0"/>
    <s v="NARRAGANSETT ELECTRIC"/>
    <x v="0"/>
    <x v="11"/>
    <s v="DECEMBER"/>
    <x v="2"/>
    <s v="COMMERCIAL"/>
    <n v="605"/>
    <s v="S10     - Lighting S-10 Private Lightg-Std Ofr(Clsd)"/>
    <s v="S10"/>
    <s v="LIGHTING S-10"/>
    <n v="300"/>
    <s v="COMMERCIAL-NO BUILDING HEAT"/>
    <n v="14"/>
    <n v="877.32"/>
    <n v="3401"/>
    <x v="3"/>
  </r>
  <r>
    <x v="0"/>
    <s v="NARRAGANSETT ELECTRIC"/>
    <x v="0"/>
    <x v="11"/>
    <s v="DECEMBER"/>
    <x v="2"/>
    <s v="COMMERCIAL"/>
    <n v="55"/>
    <s v="C06     - Elec C-06 Small C&amp;I-Std Ofr Variable"/>
    <s v="C06"/>
    <s v="ELEC C-06"/>
    <n v="300"/>
    <s v="COMMERCIAL-NO BUILDING HEAT"/>
    <n v="44"/>
    <n v="-23504.19"/>
    <n v="128098"/>
    <x v="2"/>
  </r>
  <r>
    <x v="0"/>
    <s v="NARRAGANSETT ELECTRIC"/>
    <x v="0"/>
    <x v="11"/>
    <s v="DECEMBER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0"/>
    <x v="11"/>
    <s v="DECEMBER"/>
    <x v="1"/>
    <s v="INDUSTRIAL"/>
    <n v="944"/>
    <s v="M1B     - Elec M-1 Opt B Station Pwr Delivery Svc"/>
    <s v="M1B"/>
    <s v="M-1 Opt B"/>
    <n v="4552"/>
    <s v="DELIVERY ONLY - INDUSTRIAL"/>
    <n v="1"/>
    <n v="10152.379999999999"/>
    <n v="578233"/>
    <x v="3"/>
  </r>
  <r>
    <x v="0"/>
    <s v="NARRAGANSETT ELECTRIC"/>
    <x v="0"/>
    <x v="11"/>
    <s v="DECEMBER"/>
    <x v="3"/>
    <s v="STRT-AND-HWY-LT"/>
    <n v="610"/>
    <s v="S14     - Lighting S-14 Co Owned St Lighting-Std Ofr"/>
    <s v="S14"/>
    <s v="LIGHTING S-14"/>
    <n v="700"/>
    <s v="PUBLIC STREET &amp; HIWAY LIGHTING"/>
    <n v="7"/>
    <n v="3163.27"/>
    <n v="6383"/>
    <x v="3"/>
  </r>
  <r>
    <x v="0"/>
    <s v="NARRAGANSETT ELECTRIC"/>
    <x v="0"/>
    <x v="11"/>
    <s v="DECEMBER"/>
    <x v="2"/>
    <s v="COMMERCIAL"/>
    <n v="617"/>
    <s v="S14     - Lighting S-14 T&amp;D Co Owned St Lighting"/>
    <s v="S14"/>
    <s v="LIGHTING S-14"/>
    <n v="4532"/>
    <s v="DELIVERY ONLY - COMMERCIAL"/>
    <n v="1"/>
    <n v="956.08"/>
    <n v="6058"/>
    <x v="3"/>
  </r>
  <r>
    <x v="0"/>
    <s v="NARRAGANSETT ELECTRIC"/>
    <x v="0"/>
    <x v="11"/>
    <s v="DECEMBER"/>
    <x v="1"/>
    <s v="INDUSTRIAL"/>
    <n v="422"/>
    <s v="2421    - Gas 2421 C&amp;I Extra Large High Load FT2"/>
    <n v="2421"/>
    <s v="N/A"/>
    <n v="1671"/>
    <s v="GAS/T FIRM INDUSTRIAL"/>
    <n v="13"/>
    <n v="94746.83"/>
    <n v="520079.01"/>
    <x v="7"/>
  </r>
  <r>
    <x v="0"/>
    <s v="NARRAGANSETT ELECTRIC"/>
    <x v="0"/>
    <x v="11"/>
    <s v="DECEMBER"/>
    <x v="2"/>
    <s v="COMMERCIAL"/>
    <n v="421"/>
    <s v="2496    - Gas 2496 C&amp;I Extra Large High Load"/>
    <n v="2496"/>
    <s v="N/A"/>
    <n v="300"/>
    <s v="COMMERCIAL-NO BUILDING HEAT"/>
    <n v="1"/>
    <n v="41893.730000000003"/>
    <n v="61873.13"/>
    <x v="7"/>
  </r>
  <r>
    <x v="0"/>
    <s v="NARRAGANSETT ELECTRIC"/>
    <x v="0"/>
    <x v="11"/>
    <s v="DECEMBER"/>
    <x v="2"/>
    <s v="COMMERCIAL"/>
    <n v="419"/>
    <s v="23EN    - Gas 23EN C&amp;I Large High Load FT1"/>
    <s v="23EN"/>
    <s v="N/A"/>
    <n v="1671"/>
    <s v="GAS/T FIRM INDUSTRIAL"/>
    <n v="4"/>
    <n v="8630.0300000000007"/>
    <n v="24328.6"/>
    <x v="7"/>
  </r>
  <r>
    <x v="0"/>
    <s v="NARRAGANSETT ELECTRIC"/>
    <x v="0"/>
    <x v="11"/>
    <s v="DECEMBER"/>
    <x v="2"/>
    <s v="COMMERCIAL"/>
    <n v="418"/>
    <s v="2321    - Gas 2321 C&amp;I Large High Load FT2"/>
    <n v="2321"/>
    <s v="N/A"/>
    <n v="1671"/>
    <s v="GAS/T FIRM INDUSTRIAL"/>
    <n v="41"/>
    <n v="105188.52"/>
    <n v="306983.32"/>
    <x v="7"/>
  </r>
  <r>
    <x v="0"/>
    <s v="NARRAGANSETT ELECTRIC"/>
    <x v="0"/>
    <x v="11"/>
    <s v="DECEMBER"/>
    <x v="2"/>
    <s v="COMMERCIAL"/>
    <n v="420"/>
    <s v="2331    - Gas 2331 C&amp;I Large High Load TSS"/>
    <n v="2331"/>
    <s v="N/A"/>
    <n v="300"/>
    <s v="COMMERCIAL-NO BUILDING HEAT"/>
    <n v="1"/>
    <n v="3684.83"/>
    <n v="4261.1099999999997"/>
    <x v="7"/>
  </r>
  <r>
    <x v="0"/>
    <s v="NARRAGANSETT ELECTRIC"/>
    <x v="0"/>
    <x v="11"/>
    <s v="DECEMBER"/>
    <x v="2"/>
    <s v="COMMERCIAL"/>
    <n v="423"/>
    <s v="24EN    - Gas 24EN C&amp;I Extra Large High Load FT1"/>
    <s v="24EN"/>
    <s v="N/A"/>
    <n v="1671"/>
    <s v="GAS/T FIRM INDUSTRIAL"/>
    <n v="13"/>
    <n v="156745.47"/>
    <n v="1016669.74"/>
    <x v="7"/>
  </r>
  <r>
    <x v="0"/>
    <s v="NARRAGANSETT ELECTRIC"/>
    <x v="0"/>
    <x v="11"/>
    <s v="DECEMBER"/>
    <x v="2"/>
    <s v="COMMERCIAL"/>
    <n v="415"/>
    <s v="34EN    - Gas 34EN C&amp;I Extra Large Low Load FT1"/>
    <s v="34EN"/>
    <s v="N/A"/>
    <n v="1670"/>
    <s v="GAS/T FIRM COMMERCIAL"/>
    <n v="23"/>
    <n v="231632.4"/>
    <n v="1279583.42"/>
    <x v="7"/>
  </r>
  <r>
    <x v="0"/>
    <s v="NARRAGANSETT ELECTRIC"/>
    <x v="0"/>
    <x v="11"/>
    <s v="DECEMBER"/>
    <x v="2"/>
    <s v="COMMERCIAL"/>
    <n v="440"/>
    <s v="74EN    - Gas 74EN Non-Firm Trans Extra Large Low"/>
    <s v="74EN"/>
    <s v="N/A"/>
    <n v="1672"/>
    <s v="GAS/T C&amp;I NON FIRM"/>
    <n v="1"/>
    <n v="55834.73"/>
    <n v="412323.42"/>
    <x v="7"/>
  </r>
  <r>
    <x v="0"/>
    <s v="NARRAGANSETT ELECTRIC"/>
    <x v="0"/>
    <x v="11"/>
    <s v="DECEMBER"/>
    <x v="2"/>
    <s v="COMMERCIAL"/>
    <n v="442"/>
    <s v="77EN    - Gas 77EN Non-Firm Trans Extra Large High"/>
    <s v="77EN"/>
    <s v="N/A"/>
    <n v="1672"/>
    <s v="GAS/T C&amp;I NON FIRM"/>
    <n v="8"/>
    <n v="124586.23"/>
    <n v="1015243.19"/>
    <x v="7"/>
  </r>
  <r>
    <x v="0"/>
    <s v="NARRAGANSETT ELECTRIC"/>
    <x v="0"/>
    <x v="11"/>
    <s v="DECEMBER"/>
    <x v="4"/>
    <s v="STEAM-HEAT"/>
    <n v="400"/>
    <s v="1247    - Gas 1247 Res Heat"/>
    <n v="1247"/>
    <s v="N/A"/>
    <n v="207"/>
    <s v="RESIDENCE SERVICE - WITH HEAT"/>
    <n v="200615"/>
    <n v="32792328.23"/>
    <n v="24533521.68"/>
    <x v="10"/>
  </r>
  <r>
    <x v="0"/>
    <s v="NARRAGANSETT ELECTRIC"/>
    <x v="0"/>
    <x v="11"/>
    <s v="DECEMBER"/>
    <x v="4"/>
    <s v="STEAM-HEAT"/>
    <n v="402"/>
    <s v="1301    - Gas 1301 Res Low Inc Heat"/>
    <n v="1301"/>
    <s v="N/A"/>
    <n v="207"/>
    <s v="RESIDENCE SERVICE - WITH HEAT"/>
    <n v="16996"/>
    <n v="2074921.77"/>
    <n v="2119783.44"/>
    <x v="11"/>
  </r>
  <r>
    <x v="0"/>
    <s v="NARRAGANSETT ELECTRIC"/>
    <x v="0"/>
    <x v="11"/>
    <s v="DECEMBER"/>
    <x v="4"/>
    <s v="STEAM-HEAT"/>
    <n v="404"/>
    <s v="2107    - Gas 2107 C&amp;I Small"/>
    <n v="0"/>
    <s v="N/A"/>
    <n v="0"/>
    <s v="N/A"/>
    <n v="1"/>
    <n v="124.64"/>
    <n v="88.58"/>
    <x v="9"/>
  </r>
  <r>
    <x v="0"/>
    <s v="NARRAGANSETT ELECTRIC"/>
    <x v="0"/>
    <x v="11"/>
    <s v="DECEMBER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0"/>
    <x v="11"/>
    <s v="DECEMBER"/>
    <x v="2"/>
    <s v="COMMERCIAL"/>
    <n v="411"/>
    <s v="33EN    - Gas 33EN C&amp;I Large Low Load FT1"/>
    <s v="33EN"/>
    <s v="N/A"/>
    <n v="1670"/>
    <s v="GAS/T FIRM COMMERCIAL"/>
    <n v="108"/>
    <n v="399983.43"/>
    <n v="931459.69"/>
    <x v="7"/>
  </r>
  <r>
    <x v="0"/>
    <s v="NARRAGANSETT ELECTRIC"/>
    <x v="0"/>
    <x v="11"/>
    <s v="DECEMBER"/>
    <x v="2"/>
    <s v="COMMERCIAL"/>
    <n v="409"/>
    <s v="3367    - Gas 3367 C&amp;I Large Low Load"/>
    <n v="3367"/>
    <s v="N/A"/>
    <n v="300"/>
    <s v="COMMERCIAL-NO BUILDING HEAT"/>
    <n v="89"/>
    <n v="677545.04"/>
    <n v="693665.77"/>
    <x v="7"/>
  </r>
  <r>
    <x v="0"/>
    <s v="NARRAGANSETT ELECTRIC"/>
    <x v="0"/>
    <x v="11"/>
    <s v="DECEMBER"/>
    <x v="1"/>
    <s v="INDUSTRIAL"/>
    <n v="414"/>
    <s v="3421    - Gas 3421 C&amp;I Extra Large Low Load FT2"/>
    <n v="3421"/>
    <s v="N/A"/>
    <n v="1670"/>
    <s v="GAS/T FIRM COMMERCIAL"/>
    <n v="1"/>
    <n v="5557.65"/>
    <n v="29374.57"/>
    <x v="7"/>
  </r>
  <r>
    <x v="0"/>
    <s v="NARRAGANSETT ELECTRIC"/>
    <x v="0"/>
    <x v="11"/>
    <s v="DECEMBER"/>
    <x v="0"/>
    <s v="RESIDENTIAL"/>
    <n v="400"/>
    <s v="1247    - Gas 1247 Res Heat"/>
    <n v="1247"/>
    <s v="N/A"/>
    <n v="207"/>
    <s v="RESIDENCE SERVICE - WITH HEAT"/>
    <n v="12"/>
    <n v="1406.98"/>
    <n v="1011.46"/>
    <x v="10"/>
  </r>
  <r>
    <x v="0"/>
    <s v="NARRAGANSETT ELECTRIC"/>
    <x v="0"/>
    <x v="11"/>
    <s v="DECEMBER"/>
    <x v="2"/>
    <s v="COMMERCIAL"/>
    <n v="400"/>
    <s v="1247    - Gas 1247 Res Heat"/>
    <n v="0"/>
    <s v="N/A"/>
    <n v="0"/>
    <s v="N/A"/>
    <n v="1"/>
    <n v="1304.69"/>
    <n v="1058.8399999999999"/>
    <x v="9"/>
  </r>
  <r>
    <x v="0"/>
    <s v="NARRAGANSETT ELECTRIC"/>
    <x v="0"/>
    <x v="11"/>
    <s v="DECEMBER"/>
    <x v="1"/>
    <s v="INDUSTRIAL"/>
    <n v="421"/>
    <s v="2496    - Gas 2496 C&amp;I Extra Large High Load"/>
    <n v="2496"/>
    <s v="N/A"/>
    <n v="400"/>
    <s v="INDUSTRIAL"/>
    <n v="1"/>
    <n v="13996.54"/>
    <n v="20399.150000000001"/>
    <x v="7"/>
  </r>
  <r>
    <x v="0"/>
    <s v="NARRAGANSETT ELECTRIC"/>
    <x v="0"/>
    <x v="11"/>
    <s v="DECEMBER"/>
    <x v="1"/>
    <s v="INDUSTRIAL"/>
    <n v="405"/>
    <s v="2237    - Gas 2237 C&amp;I Medium"/>
    <n v="2237"/>
    <s v="N/A"/>
    <n v="400"/>
    <s v="INDUSTRIAL"/>
    <n v="22"/>
    <n v="60448.02"/>
    <n v="62935.839999999997"/>
    <x v="6"/>
  </r>
  <r>
    <x v="0"/>
    <s v="NARRAGANSETT ELECTRIC"/>
    <x v="0"/>
    <x v="11"/>
    <s v="DECEMBER"/>
    <x v="2"/>
    <s v="COMMERCIAL"/>
    <n v="414"/>
    <s v="3421    - Gas 3421 C&amp;I Extra Large Low Load FT2"/>
    <n v="3421"/>
    <s v="N/A"/>
    <n v="1670"/>
    <s v="GAS/T FIRM COMMERCIAL"/>
    <n v="3"/>
    <n v="14665.67"/>
    <n v="71211.66"/>
    <x v="7"/>
  </r>
  <r>
    <x v="0"/>
    <s v="NARRAGANSETT ELECTRIC"/>
    <x v="0"/>
    <x v="11"/>
    <s v="DECEMBER"/>
    <x v="2"/>
    <s v="COMMERCIAL"/>
    <n v="428"/>
    <s v="58ENXLH - Gas 58ENXLH Default C&amp;I Extra Large High Load"/>
    <s v="58XH"/>
    <s v="N/A"/>
    <n v="1675"/>
    <s v="GAS/T DEFAULT SERVICE"/>
    <n v="1"/>
    <n v="23824.03"/>
    <n v="31532.42"/>
    <x v="7"/>
  </r>
  <r>
    <x v="0"/>
    <s v="NARRAGANSETT ELECTRIC"/>
    <x v="0"/>
    <x v="11"/>
    <s v="DECEMBER"/>
    <x v="0"/>
    <s v="RESIDENTIAL"/>
    <n v="401"/>
    <s v="1012    - Gas 1012 Res Non Heat"/>
    <n v="1012"/>
    <s v="N/A"/>
    <n v="200"/>
    <s v="RESIDENCE SERVICE - NO HEAT"/>
    <n v="15883"/>
    <n v="679616.26"/>
    <n v="364771.94"/>
    <x v="10"/>
  </r>
  <r>
    <x v="0"/>
    <s v="NARRAGANSETT ELECTRIC"/>
    <x v="0"/>
    <x v="11"/>
    <s v="DECEMBER"/>
    <x v="1"/>
    <s v="INDUSTRIAL"/>
    <n v="411"/>
    <s v="33EN    - Gas 33EN C&amp;I Large Low Load FT1"/>
    <s v="33EN"/>
    <s v="N/A"/>
    <n v="1670"/>
    <s v="GAS/T FIRM COMMERCIAL"/>
    <n v="8"/>
    <n v="27204.93"/>
    <n v="61736.14"/>
    <x v="7"/>
  </r>
  <r>
    <x v="0"/>
    <s v="NARRAGANSETT ELECTRIC"/>
    <x v="0"/>
    <x v="11"/>
    <s v="DECEMBER"/>
    <x v="1"/>
    <s v="INDUSTRIAL"/>
    <n v="443"/>
    <s v="2121    - Gas 2121 C&amp;I Small FT2"/>
    <n v="2121"/>
    <s v="N/A"/>
    <n v="1670"/>
    <s v="GAS/T FIRM COMMERCIAL"/>
    <n v="2"/>
    <n v="550.76"/>
    <n v="876.53"/>
    <x v="8"/>
  </r>
  <r>
    <x v="0"/>
    <s v="NARRAGANSETT ELECTRIC"/>
    <x v="0"/>
    <x v="11"/>
    <s v="DECEMBER"/>
    <x v="2"/>
    <s v="COMMERCIAL"/>
    <n v="405"/>
    <s v="2237    - Gas 2237 C&amp;I Medium"/>
    <n v="2237"/>
    <s v="N/A"/>
    <n v="300"/>
    <s v="COMMERCIAL-NO BUILDING HEAT"/>
    <n v="3114"/>
    <n v="4164384.72"/>
    <n v="4250981.43"/>
    <x v="6"/>
  </r>
  <r>
    <x v="0"/>
    <s v="NARRAGANSETT ELECTRIC"/>
    <x v="0"/>
    <x v="11"/>
    <s v="DECEMBER"/>
    <x v="1"/>
    <s v="INDUSTRIAL"/>
    <n v="418"/>
    <s v="2321    - Gas 2321 C&amp;I Large High Load FT2"/>
    <n v="2321"/>
    <s v="N/A"/>
    <n v="1671"/>
    <s v="GAS/T FIRM INDUSTRIAL"/>
    <n v="49"/>
    <n v="110982.92"/>
    <n v="323392.90999999997"/>
    <x v="7"/>
  </r>
  <r>
    <x v="0"/>
    <s v="NARRAGANSETT ELECTRIC"/>
    <x v="0"/>
    <x v="11"/>
    <s v="DECEMBER"/>
    <x v="2"/>
    <s v="COMMERCIAL"/>
    <n v="417"/>
    <s v="2367    - Gas 2367 C&amp;I Large High Load"/>
    <n v="2367"/>
    <s v="N/A"/>
    <n v="300"/>
    <s v="COMMERCIAL-NO BUILDING HEAT"/>
    <n v="21"/>
    <n v="90525.98"/>
    <n v="106327.37"/>
    <x v="7"/>
  </r>
  <r>
    <x v="0"/>
    <s v="NARRAGANSETT ELECTRIC"/>
    <x v="0"/>
    <x v="11"/>
    <s v="DECEMBER"/>
    <x v="2"/>
    <s v="COMMERCIAL"/>
    <n v="413"/>
    <s v="3496    - Gas 3496 C&amp;I Extra Large Low Load"/>
    <n v="3496"/>
    <s v="N/A"/>
    <n v="300"/>
    <s v="COMMERCIAL-NO BUILDING HEAT"/>
    <n v="3"/>
    <n v="50271.11"/>
    <n v="68137.59"/>
    <x v="7"/>
  </r>
  <r>
    <x v="0"/>
    <s v="NARRAGANSETT ELECTRIC"/>
    <x v="0"/>
    <x v="11"/>
    <s v="DECEMBER"/>
    <x v="2"/>
    <s v="COMMERCIAL"/>
    <n v="425"/>
    <s v="58ENLL  - Gas 58ENLL Default C&amp;I Large Low Load"/>
    <s v="58LL"/>
    <s v="N/A"/>
    <n v="1675"/>
    <s v="GAS/T DEFAULT SERVICE"/>
    <n v="3"/>
    <n v="26390.58"/>
    <n v="27070.46"/>
    <x v="7"/>
  </r>
  <r>
    <x v="0"/>
    <s v="NARRAGANSETT ELECTRIC"/>
    <x v="0"/>
    <x v="11"/>
    <s v="DECEMBER"/>
    <x v="2"/>
    <s v="COMMERCIAL"/>
    <n v="441"/>
    <s v="17EN    - Gas 17EN Non-Firm Sales Extra Large High"/>
    <s v="17EN"/>
    <s v="N/A"/>
    <n v="300"/>
    <s v="COMMERCIAL-NO BUILDING HEAT"/>
    <n v="1"/>
    <n v="28765.42"/>
    <n v="69205.7"/>
    <x v="7"/>
  </r>
  <r>
    <x v="0"/>
    <s v="NARRAGANSETT ELECTRIC"/>
    <x v="0"/>
    <x v="11"/>
    <s v="DECEMBER"/>
    <x v="0"/>
    <s v="RESIDENTIAL"/>
    <n v="403"/>
    <s v="1101    - Gas 1101 Res Low Inc Non Heat"/>
    <n v="1101"/>
    <s v="N/A"/>
    <n v="200"/>
    <s v="RESIDENCE SERVICE - NO HEAT"/>
    <n v="477"/>
    <n v="21599.02"/>
    <n v="18289.73"/>
    <x v="11"/>
  </r>
  <r>
    <x v="0"/>
    <s v="NARRAGANSETT ELECTRIC"/>
    <x v="0"/>
    <x v="11"/>
    <s v="DECEMBER"/>
    <x v="2"/>
    <s v="COMMERCIAL"/>
    <n v="432"/>
    <s v="02EN    - Gas 02EN Marketer Charges FT2"/>
    <s v="02EN"/>
    <s v="N/A"/>
    <n v="1674"/>
    <s v="GAS/T MARKETER TRAN 2"/>
    <n v="4"/>
    <n v="285157.42"/>
    <n v="0"/>
    <x v="9"/>
  </r>
  <r>
    <x v="0"/>
    <s v="NARRAGANSETT ELECTRIC"/>
    <x v="0"/>
    <x v="11"/>
    <s v="DECEMBER"/>
    <x v="1"/>
    <s v="INDUSTRIAL"/>
    <n v="424"/>
    <s v="2431    - Gas 2431 C&amp;I Extra Large High Load TSS"/>
    <n v="2431"/>
    <s v="N/A"/>
    <n v="400"/>
    <s v="INDUSTRIAL"/>
    <n v="1"/>
    <n v="11376.7"/>
    <n v="16894.060000000001"/>
    <x v="7"/>
  </r>
  <r>
    <x v="0"/>
    <s v="NARRAGANSETT ELECTRIC"/>
    <x v="0"/>
    <x v="11"/>
    <s v="DECEMBER"/>
    <x v="2"/>
    <s v="COMMERCIAL"/>
    <n v="422"/>
    <s v="2421    - Gas 2421 C&amp;I Extra Large High Load FT2"/>
    <n v="2421"/>
    <s v="N/A"/>
    <n v="1671"/>
    <s v="GAS/T FIRM INDUSTRIAL"/>
    <n v="2"/>
    <n v="7691.04"/>
    <n v="35797.65"/>
    <x v="7"/>
  </r>
  <r>
    <x v="0"/>
    <s v="NARRAGANSETT ELECTRIC"/>
    <x v="0"/>
    <x v="11"/>
    <s v="DECEMBER"/>
    <x v="2"/>
    <s v="COMMERCIAL"/>
    <n v="407"/>
    <s v="22EN    - Gas 22EN C&amp;I Medium FT1"/>
    <s v="22EN"/>
    <s v="N/A"/>
    <n v="1670"/>
    <s v="GAS/T FIRM COMMERCIAL"/>
    <n v="328"/>
    <n v="274406.53999999998"/>
    <n v="662412.06999999995"/>
    <x v="6"/>
  </r>
  <r>
    <x v="0"/>
    <s v="NARRAGANSETT ELECTRIC"/>
    <x v="0"/>
    <x v="11"/>
    <s v="DECEMBER"/>
    <x v="1"/>
    <s v="INDUSTRIAL"/>
    <n v="407"/>
    <s v="22EN    - Gas 22EN C&amp;I Medium FT1"/>
    <s v="22EN"/>
    <s v="N/A"/>
    <n v="1670"/>
    <s v="GAS/T FIRM COMMERCIAL"/>
    <n v="8"/>
    <n v="9385.41"/>
    <n v="24327.57"/>
    <x v="6"/>
  </r>
  <r>
    <x v="0"/>
    <s v="NARRAGANSETT ELECTRIC"/>
    <x v="0"/>
    <x v="11"/>
    <s v="DECEMBER"/>
    <x v="2"/>
    <s v="COMMERCIAL"/>
    <n v="406"/>
    <s v="2221    - Gas 2221 C&amp;I Medium FT2"/>
    <n v="2221"/>
    <s v="N/A"/>
    <n v="1670"/>
    <s v="GAS/T FIRM COMMERCIAL"/>
    <n v="1455"/>
    <n v="1040675.68"/>
    <n v="2514706.7200000002"/>
    <x v="6"/>
  </r>
  <r>
    <x v="0"/>
    <s v="NARRAGANSETT ELECTRIC"/>
    <x v="0"/>
    <x v="11"/>
    <s v="DECEMBER"/>
    <x v="1"/>
    <s v="INDUSTRIAL"/>
    <n v="419"/>
    <s v="23EN    - Gas 23EN C&amp;I Large High Load FT1"/>
    <s v="23EN"/>
    <s v="N/A"/>
    <n v="1671"/>
    <s v="GAS/T FIRM INDUSTRIAL"/>
    <n v="51"/>
    <n v="139622.9"/>
    <n v="404803.39"/>
    <x v="7"/>
  </r>
  <r>
    <x v="0"/>
    <s v="NARRAGANSETT ELECTRIC"/>
    <x v="0"/>
    <x v="11"/>
    <s v="DECEMBER"/>
    <x v="1"/>
    <s v="INDUSTRIAL"/>
    <n v="415"/>
    <s v="34EN    - Gas 34EN C&amp;I Extra Large Low Load FT1"/>
    <s v="34EN"/>
    <s v="N/A"/>
    <n v="1670"/>
    <s v="GAS/T FIRM COMMERCIAL"/>
    <n v="3"/>
    <n v="14906.13"/>
    <n v="72325.570000000007"/>
    <x v="7"/>
  </r>
  <r>
    <x v="0"/>
    <s v="NARRAGANSETT ELECTRIC"/>
    <x v="0"/>
    <x v="11"/>
    <s v="DECEMBER"/>
    <x v="2"/>
    <s v="COMMERCIAL"/>
    <n v="439"/>
    <s v="14EN    - Gas 14EN Non-Firm Sales Extra Large Low"/>
    <s v="14EN"/>
    <s v="N/A"/>
    <n v="300"/>
    <s v="COMMERCIAL-NO BUILDING HEAT"/>
    <n v="1"/>
    <n v="107053.5"/>
    <n v="243023.35"/>
    <x v="7"/>
  </r>
  <r>
    <x v="0"/>
    <s v="NARRAGANSETT ELECTRIC"/>
    <x v="0"/>
    <x v="11"/>
    <s v="DECEMBER"/>
    <x v="2"/>
    <s v="COMMERCIAL"/>
    <n v="410"/>
    <s v="3321    - Gas 3321 C&amp;I Large Low Load FT2"/>
    <n v="3321"/>
    <s v="N/A"/>
    <n v="1670"/>
    <s v="GAS/T FIRM COMMERCIAL"/>
    <n v="201"/>
    <n v="774951.11"/>
    <n v="1848256.24"/>
    <x v="7"/>
  </r>
  <r>
    <x v="0"/>
    <s v="NARRAGANSETT ELECTRIC"/>
    <x v="0"/>
    <x v="11"/>
    <s v="DECEMBER"/>
    <x v="2"/>
    <s v="COMMERCIAL"/>
    <n v="443"/>
    <s v="2121    - Gas 2121 C&amp;I Small FT2"/>
    <n v="2121"/>
    <s v="N/A"/>
    <n v="1670"/>
    <s v="GAS/T FIRM COMMERCIAL"/>
    <n v="772"/>
    <n v="161086.60999999999"/>
    <n v="249011.66"/>
    <x v="8"/>
  </r>
  <r>
    <x v="0"/>
    <s v="NARRAGANSETT ELECTRIC"/>
    <x v="0"/>
    <x v="11"/>
    <s v="DECEMBER"/>
    <x v="1"/>
    <s v="INDUSTRIAL"/>
    <n v="417"/>
    <s v="2367    - Gas 2367 C&amp;I Large High Load"/>
    <n v="2367"/>
    <s v="N/A"/>
    <n v="400"/>
    <s v="INDUSTRIAL"/>
    <n v="23"/>
    <n v="98672.89"/>
    <n v="119683.71"/>
    <x v="7"/>
  </r>
  <r>
    <x v="0"/>
    <s v="NARRAGANSETT ELECTRIC"/>
    <x v="0"/>
    <x v="11"/>
    <s v="DECEMBER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11"/>
    <s v="DECEMBER"/>
    <x v="2"/>
    <s v="COMMERCIAL"/>
    <n v="404"/>
    <s v="2107    - Gas 2107 C&amp;I Small"/>
    <n v="2107"/>
    <s v="N/A"/>
    <n v="300"/>
    <s v="COMMERCIAL-NO BUILDING HEAT"/>
    <n v="17438"/>
    <n v="4062435.74"/>
    <n v="3238233.46"/>
    <x v="8"/>
  </r>
  <r>
    <x v="0"/>
    <s v="NARRAGANSETT ELECTRIC"/>
    <x v="0"/>
    <x v="11"/>
    <s v="DECEMBER"/>
    <x v="4"/>
    <s v="STEAM-HEAT"/>
    <n v="401"/>
    <s v="1012    - Gas 1012 Res Non Heat"/>
    <n v="1012"/>
    <s v="N/A"/>
    <n v="200"/>
    <s v="RESIDENCE SERVICE - NO HEAT"/>
    <n v="5"/>
    <n v="1076.57"/>
    <n v="805.46"/>
    <x v="10"/>
  </r>
  <r>
    <x v="0"/>
    <s v="NARRAGANSETT ELECTRIC"/>
    <x v="0"/>
    <x v="11"/>
    <s v="DECEMBER"/>
    <x v="2"/>
    <s v="COMMERCIAL"/>
    <n v="431"/>
    <s v="01EN    - Gas 01EN Marketer Charges FT1"/>
    <s v="01EN"/>
    <s v="N/A"/>
    <n v="1673"/>
    <s v="GAS/T MARKETER TRAN 1"/>
    <n v="3"/>
    <n v="-239645.14"/>
    <n v="0"/>
    <x v="9"/>
  </r>
  <r>
    <x v="0"/>
    <s v="NARRAGANSETT ELECTRIC"/>
    <x v="0"/>
    <x v="11"/>
    <s v="DECEMBER"/>
    <x v="1"/>
    <s v="INDUSTRIAL"/>
    <n v="404"/>
    <s v="2107    - Gas 2107 C&amp;I Small"/>
    <n v="2107"/>
    <s v="N/A"/>
    <n v="400"/>
    <s v="INDUSTRIAL"/>
    <n v="6"/>
    <n v="3631.36"/>
    <n v="3121.93"/>
    <x v="8"/>
  </r>
  <r>
    <x v="0"/>
    <s v="NARRAGANSETT ELECTRIC"/>
    <x v="0"/>
    <x v="11"/>
    <s v="DECEMBER"/>
    <x v="2"/>
    <s v="COMMERCIAL"/>
    <n v="444"/>
    <s v="2131    - Gas 2131 C&amp;I Small TSS"/>
    <n v="2131"/>
    <s v="N/A"/>
    <n v="300"/>
    <s v="COMMERCIAL-NO BUILDING HEAT"/>
    <n v="28"/>
    <n v="9610.81"/>
    <n v="7970.8"/>
    <x v="8"/>
  </r>
  <r>
    <x v="0"/>
    <s v="NARRAGANSETT ELECTRIC"/>
    <x v="0"/>
    <x v="11"/>
    <s v="DECEMBER"/>
    <x v="1"/>
    <s v="INDUSTRIAL"/>
    <n v="406"/>
    <s v="2221    - Gas 2221 C&amp;I Medium FT2"/>
    <n v="2221"/>
    <s v="N/A"/>
    <n v="1670"/>
    <s v="GAS/T FIRM COMMERCIAL"/>
    <n v="23"/>
    <n v="26767.81"/>
    <n v="68248.570000000007"/>
    <x v="6"/>
  </r>
  <r>
    <x v="0"/>
    <s v="NARRAGANSETT ELECTRIC"/>
    <x v="0"/>
    <x v="11"/>
    <s v="DECEMBER"/>
    <x v="2"/>
    <s v="COMMERCIAL"/>
    <n v="408"/>
    <s v="2231    - Gas 2231 C&amp;I Medium TSS"/>
    <n v="2231"/>
    <s v="N/A"/>
    <n v="300"/>
    <s v="COMMERCIAL-NO BUILDING HEAT"/>
    <n v="38"/>
    <n v="38076.75"/>
    <n v="37612"/>
    <x v="6"/>
  </r>
  <r>
    <x v="0"/>
    <s v="NARRAGANSETT ELECTRIC"/>
    <x v="0"/>
    <x v="11"/>
    <s v="DECEMBER"/>
    <x v="1"/>
    <s v="INDUSTRIAL"/>
    <n v="423"/>
    <s v="24EN    - Gas 24EN C&amp;I Extra Large High Load FT1"/>
    <s v="24EN"/>
    <s v="N/A"/>
    <n v="1671"/>
    <s v="GAS/T FIRM INDUSTRIAL"/>
    <n v="52"/>
    <n v="677366.46"/>
    <n v="3788825.13"/>
    <x v="7"/>
  </r>
  <r>
    <x v="0"/>
    <s v="NARRAGANSETT ELECTRIC"/>
    <x v="0"/>
    <x v="11"/>
    <s v="DECEMBER"/>
    <x v="1"/>
    <s v="INDUSTRIAL"/>
    <n v="410"/>
    <s v="3321    - Gas 3321 C&amp;I Large Low Load FT2"/>
    <n v="3321"/>
    <s v="N/A"/>
    <n v="1670"/>
    <s v="GAS/T FIRM COMMERCIAL"/>
    <n v="22"/>
    <n v="85380.87"/>
    <n v="203854.84"/>
    <x v="7"/>
  </r>
  <r>
    <x v="0"/>
    <s v="NARRAGANSETT ELECTRIC"/>
    <x v="0"/>
    <x v="11"/>
    <s v="DECEMBER"/>
    <x v="2"/>
    <s v="COMMERCIAL"/>
    <n v="412"/>
    <s v="3331    - Gas 3331 C&amp;I Large Low Load TSS"/>
    <n v="3331"/>
    <s v="N/A"/>
    <n v="300"/>
    <s v="COMMERCIAL-NO BUILDING HEAT"/>
    <n v="2"/>
    <n v="14730.73"/>
    <n v="14974.14"/>
    <x v="7"/>
  </r>
  <r>
    <x v="0"/>
    <s v="NARRAGANSETT ELECTRIC"/>
    <x v="0"/>
    <x v="11"/>
    <s v="DECEMBER"/>
    <x v="1"/>
    <s v="INDUSTRIAL"/>
    <n v="409"/>
    <s v="3367    - Gas 3367 C&amp;I Large Low Load"/>
    <n v="3367"/>
    <s v="N/A"/>
    <n v="400"/>
    <s v="INDUSTRIAL"/>
    <n v="6"/>
    <n v="35086.660000000003"/>
    <n v="36235.4"/>
    <x v="7"/>
  </r>
  <r>
    <x v="0"/>
    <s v="NARRAGANSETT ELECTRIC"/>
    <x v="1"/>
    <x v="0"/>
    <s v="JANUARY"/>
    <x v="1"/>
    <s v="INDUSTRIAL"/>
    <n v="407"/>
    <s v="22EN    - Gas 22EN C&amp;I Medium FT1"/>
    <s v="22EN"/>
    <s v="N/A"/>
    <n v="1670"/>
    <s v="GAS/T FIRM COMMERCIAL"/>
    <n v="8"/>
    <n v="8564.57"/>
    <n v="21576.44"/>
    <x v="6"/>
  </r>
  <r>
    <x v="0"/>
    <s v="NARRAGANSETT ELECTRIC"/>
    <x v="1"/>
    <x v="0"/>
    <s v="JANUARY"/>
    <x v="2"/>
    <s v="COMMERCIAL"/>
    <n v="405"/>
    <s v="2237    - Gas 2237 C&amp;I Medium"/>
    <n v="2237"/>
    <s v="N/A"/>
    <n v="300"/>
    <s v="COMMERCIAL-NO BUILDING HEAT"/>
    <n v="3234"/>
    <n v="5008576.12"/>
    <n v="5144141.99"/>
    <x v="6"/>
  </r>
  <r>
    <x v="0"/>
    <s v="NARRAGANSETT ELECTRIC"/>
    <x v="1"/>
    <x v="0"/>
    <s v="JANUARY"/>
    <x v="1"/>
    <s v="INDUSTRIAL"/>
    <n v="406"/>
    <s v="2221    - Gas 2221 C&amp;I Medium FT2"/>
    <n v="2221"/>
    <s v="N/A"/>
    <n v="1670"/>
    <s v="GAS/T FIRM COMMERCIAL"/>
    <n v="22"/>
    <n v="27282.6"/>
    <n v="69261.759999999995"/>
    <x v="6"/>
  </r>
  <r>
    <x v="0"/>
    <s v="NARRAGANSETT ELECTRIC"/>
    <x v="1"/>
    <x v="0"/>
    <s v="JANUARY"/>
    <x v="2"/>
    <s v="COMMERCIAL"/>
    <n v="418"/>
    <s v="2321    - Gas 2321 C&amp;I Large High Load FT2"/>
    <n v="2321"/>
    <s v="N/A"/>
    <n v="1671"/>
    <s v="GAS/T FIRM INDUSTRIAL"/>
    <n v="43"/>
    <n v="122926.46"/>
    <n v="357940.99"/>
    <x v="7"/>
  </r>
  <r>
    <x v="0"/>
    <s v="NARRAGANSETT ELECTRIC"/>
    <x v="1"/>
    <x v="0"/>
    <s v="JANUARY"/>
    <x v="2"/>
    <s v="COMMERCIAL"/>
    <n v="415"/>
    <s v="34EN    - Gas 34EN C&amp;I Extra Large Low Load FT1"/>
    <s v="34EN"/>
    <s v="N/A"/>
    <n v="1670"/>
    <s v="GAS/T FIRM COMMERCIAL"/>
    <n v="23"/>
    <n v="262711.98"/>
    <n v="1565572.19"/>
    <x v="7"/>
  </r>
  <r>
    <x v="0"/>
    <s v="NARRAGANSETT ELECTRIC"/>
    <x v="1"/>
    <x v="0"/>
    <s v="JANUARY"/>
    <x v="1"/>
    <s v="INDUSTRIAL"/>
    <n v="415"/>
    <s v="34EN    - Gas 34EN C&amp;I Extra Large Low Load FT1"/>
    <s v="34EN"/>
    <s v="N/A"/>
    <n v="1670"/>
    <s v="GAS/T FIRM COMMERCIAL"/>
    <n v="3"/>
    <n v="16645.2"/>
    <n v="88284.39"/>
    <x v="7"/>
  </r>
  <r>
    <x v="0"/>
    <s v="NARRAGANSETT ELECTRIC"/>
    <x v="1"/>
    <x v="0"/>
    <s v="JANUARY"/>
    <x v="1"/>
    <s v="INDUSTRIAL"/>
    <n v="421"/>
    <s v="2496    - Gas 2496 C&amp;I Extra Large High Load"/>
    <n v="2496"/>
    <s v="N/A"/>
    <n v="400"/>
    <s v="INDUSTRIAL"/>
    <n v="1"/>
    <n v="15036.57"/>
    <n v="21155.17"/>
    <x v="7"/>
  </r>
  <r>
    <x v="0"/>
    <s v="NARRAGANSETT ELECTRIC"/>
    <x v="1"/>
    <x v="0"/>
    <s v="JANUARY"/>
    <x v="2"/>
    <s v="COMMERCIAL"/>
    <n v="428"/>
    <s v="58ENXLH - Gas 58ENXLH Default C&amp;I Extra Large High Load"/>
    <s v="58XH"/>
    <s v="N/A"/>
    <n v="1675"/>
    <s v="GAS/T DEFAULT SERVICE"/>
    <n v="1"/>
    <n v="39279.279999999999"/>
    <n v="39933.1"/>
    <x v="7"/>
  </r>
  <r>
    <x v="0"/>
    <s v="NARRAGANSETT ELECTRIC"/>
    <x v="1"/>
    <x v="0"/>
    <s v="JANUARY"/>
    <x v="0"/>
    <s v="RESIDENTIAL"/>
    <n v="401"/>
    <s v="1012    - Gas 1012 Res Non Heat"/>
    <n v="1012"/>
    <s v="N/A"/>
    <n v="200"/>
    <s v="RESIDENCE SERVICE - NO HEAT"/>
    <n v="16744"/>
    <n v="856476.49"/>
    <n v="479322.21"/>
    <x v="10"/>
  </r>
  <r>
    <x v="0"/>
    <s v="NARRAGANSETT ELECTRIC"/>
    <x v="1"/>
    <x v="0"/>
    <s v="JANUARY"/>
    <x v="4"/>
    <s v="STEAM-HEAT"/>
    <n v="404"/>
    <s v="2107    - Gas 2107 C&amp;I Small"/>
    <n v="0"/>
    <s v="N/A"/>
    <n v="0"/>
    <s v="N/A"/>
    <n v="1"/>
    <n v="64.19"/>
    <n v="33.99"/>
    <x v="9"/>
  </r>
  <r>
    <x v="0"/>
    <s v="NARRAGANSETT ELECTRIC"/>
    <x v="1"/>
    <x v="0"/>
    <s v="JANUARY"/>
    <x v="2"/>
    <s v="COMMERCIAL"/>
    <n v="431"/>
    <s v="01EN    - Gas 01EN Marketer Charges FT1"/>
    <s v="01EN"/>
    <s v="N/A"/>
    <n v="1673"/>
    <s v="GAS/T MARKETER TRAN 1"/>
    <n v="3"/>
    <n v="-404164.87"/>
    <n v="0"/>
    <x v="9"/>
  </r>
  <r>
    <x v="0"/>
    <s v="NARRAGANSETT ELECTRIC"/>
    <x v="1"/>
    <x v="0"/>
    <s v="JANUARY"/>
    <x v="2"/>
    <s v="COMMERCIAL"/>
    <n v="443"/>
    <s v="2121    - Gas 2121 C&amp;I Small FT2"/>
    <n v="2121"/>
    <s v="N/A"/>
    <n v="1670"/>
    <s v="GAS/T FIRM COMMERCIAL"/>
    <n v="801"/>
    <n v="208935.43"/>
    <n v="322371.93"/>
    <x v="8"/>
  </r>
  <r>
    <x v="0"/>
    <s v="NARRAGANSETT ELECTRIC"/>
    <x v="1"/>
    <x v="0"/>
    <s v="JANUARY"/>
    <x v="2"/>
    <s v="COMMERCIAL"/>
    <n v="444"/>
    <s v="2131    - Gas 2131 C&amp;I Small TSS"/>
    <n v="2131"/>
    <s v="N/A"/>
    <n v="300"/>
    <s v="COMMERCIAL-NO BUILDING HEAT"/>
    <n v="65"/>
    <n v="30192.78"/>
    <n v="24890.98"/>
    <x v="8"/>
  </r>
  <r>
    <x v="0"/>
    <s v="NARRAGANSETT ELECTRIC"/>
    <x v="1"/>
    <x v="0"/>
    <s v="JANUARY"/>
    <x v="2"/>
    <s v="COMMERCIAL"/>
    <n v="406"/>
    <s v="2221    - Gas 2221 C&amp;I Medium FT2"/>
    <n v="2221"/>
    <s v="N/A"/>
    <n v="1670"/>
    <s v="GAS/T FIRM COMMERCIAL"/>
    <n v="1494"/>
    <n v="1274043.67"/>
    <n v="3086701.79"/>
    <x v="6"/>
  </r>
  <r>
    <x v="0"/>
    <s v="NARRAGANSETT ELECTRIC"/>
    <x v="1"/>
    <x v="0"/>
    <s v="JANUARY"/>
    <x v="1"/>
    <s v="INDUSTRIAL"/>
    <n v="420"/>
    <s v="2331    - Gas 2331 C&amp;I Large High Load TSS"/>
    <n v="2331"/>
    <s v="N/A"/>
    <n v="400"/>
    <s v="INDUSTRIAL"/>
    <n v="1"/>
    <n v="1805"/>
    <n v="1907.56"/>
    <x v="7"/>
  </r>
  <r>
    <x v="0"/>
    <s v="NARRAGANSETT ELECTRIC"/>
    <x v="1"/>
    <x v="0"/>
    <s v="JANUARY"/>
    <x v="2"/>
    <s v="COMMERCIAL"/>
    <n v="412"/>
    <s v="3331    - Gas 3331 C&amp;I Large Low Load TSS"/>
    <n v="3331"/>
    <s v="N/A"/>
    <n v="300"/>
    <s v="COMMERCIAL-NO BUILDING HEAT"/>
    <n v="4"/>
    <n v="78822.16"/>
    <n v="82657.5"/>
    <x v="7"/>
  </r>
  <r>
    <x v="0"/>
    <s v="NARRAGANSETT ELECTRIC"/>
    <x v="1"/>
    <x v="0"/>
    <s v="JANUARY"/>
    <x v="2"/>
    <s v="COMMERCIAL"/>
    <n v="414"/>
    <s v="3421    - Gas 3421 C&amp;I Extra Large Low Load FT2"/>
    <n v="3421"/>
    <s v="N/A"/>
    <n v="1670"/>
    <s v="GAS/T FIRM COMMERCIAL"/>
    <n v="3"/>
    <n v="17927.43"/>
    <n v="91758.78"/>
    <x v="7"/>
  </r>
  <r>
    <x v="0"/>
    <s v="NARRAGANSETT ELECTRIC"/>
    <x v="1"/>
    <x v="0"/>
    <s v="JANUARY"/>
    <x v="2"/>
    <s v="COMMERCIAL"/>
    <n v="413"/>
    <s v="3496    - Gas 3496 C&amp;I Extra Large Low Load"/>
    <n v="3496"/>
    <s v="N/A"/>
    <n v="300"/>
    <s v="COMMERCIAL-NO BUILDING HEAT"/>
    <n v="4"/>
    <n v="62474.6"/>
    <n v="84555.79"/>
    <x v="7"/>
  </r>
  <r>
    <x v="0"/>
    <s v="NARRAGANSETT ELECTRIC"/>
    <x v="1"/>
    <x v="0"/>
    <s v="JANUARY"/>
    <x v="2"/>
    <s v="COMMERCIAL"/>
    <n v="411"/>
    <s v="33EN    - Gas 33EN C&amp;I Large Low Load FT1"/>
    <s v="33EN"/>
    <s v="N/A"/>
    <n v="1670"/>
    <s v="GAS/T FIRM COMMERCIAL"/>
    <n v="108"/>
    <n v="489268.61"/>
    <n v="1202178.3500000001"/>
    <x v="7"/>
  </r>
  <r>
    <x v="0"/>
    <s v="NARRAGANSETT ELECTRIC"/>
    <x v="1"/>
    <x v="0"/>
    <s v="JANUARY"/>
    <x v="2"/>
    <s v="COMMERCIAL"/>
    <n v="425"/>
    <s v="58ENLL  - Gas 58ENLL Default C&amp;I Large Low Load"/>
    <s v="58LL"/>
    <s v="N/A"/>
    <n v="1675"/>
    <s v="GAS/T DEFAULT SERVICE"/>
    <n v="3"/>
    <n v="37632.04"/>
    <n v="30983.43"/>
    <x v="7"/>
  </r>
  <r>
    <x v="0"/>
    <s v="NARRAGANSETT ELECTRIC"/>
    <x v="1"/>
    <x v="0"/>
    <s v="JANUARY"/>
    <x v="4"/>
    <s v="STEAM-HEAT"/>
    <n v="400"/>
    <s v="1247    - Gas 1247 Res Heat"/>
    <n v="1247"/>
    <s v="N/A"/>
    <n v="207"/>
    <s v="RESIDENCE SERVICE - WITH HEAT"/>
    <n v="214629"/>
    <n v="42903714.149999999"/>
    <n v="32199429.620000001"/>
    <x v="10"/>
  </r>
  <r>
    <x v="0"/>
    <s v="NARRAGANSETT ELECTRIC"/>
    <x v="1"/>
    <x v="0"/>
    <s v="JANUARY"/>
    <x v="2"/>
    <s v="COMMERCIAL"/>
    <n v="439"/>
    <s v="14EN    - Gas 14EN Non-Firm Sales Extra Large Low"/>
    <s v="14EN"/>
    <s v="N/A"/>
    <n v="300"/>
    <s v="COMMERCIAL-NO BUILDING HEAT"/>
    <n v="1"/>
    <n v="170502.74"/>
    <n v="282800.92"/>
    <x v="7"/>
  </r>
  <r>
    <x v="0"/>
    <s v="NARRAGANSETT ELECTRIC"/>
    <x v="1"/>
    <x v="0"/>
    <s v="JANUARY"/>
    <x v="1"/>
    <s v="INDUSTRIAL"/>
    <n v="418"/>
    <s v="2321    - Gas 2321 C&amp;I Large High Load FT2"/>
    <n v="2321"/>
    <s v="N/A"/>
    <n v="1671"/>
    <s v="GAS/T FIRM INDUSTRIAL"/>
    <n v="53"/>
    <n v="167992.66"/>
    <n v="477132.08"/>
    <x v="7"/>
  </r>
  <r>
    <x v="0"/>
    <s v="NARRAGANSETT ELECTRIC"/>
    <x v="1"/>
    <x v="0"/>
    <s v="JANUARY"/>
    <x v="2"/>
    <s v="COMMERCIAL"/>
    <n v="410"/>
    <s v="3321    - Gas 3321 C&amp;I Large Low Load FT2"/>
    <n v="3321"/>
    <s v="N/A"/>
    <n v="1670"/>
    <s v="GAS/T FIRM COMMERCIAL"/>
    <n v="204"/>
    <n v="935540.98"/>
    <n v="2215422.98"/>
    <x v="7"/>
  </r>
  <r>
    <x v="0"/>
    <s v="NARRAGANSETT ELECTRIC"/>
    <x v="1"/>
    <x v="0"/>
    <s v="JANUARY"/>
    <x v="2"/>
    <s v="COMMERCIAL"/>
    <n v="409"/>
    <s v="3367    - Gas 3367 C&amp;I Large Low Load"/>
    <n v="3367"/>
    <s v="N/A"/>
    <n v="300"/>
    <s v="COMMERCIAL-NO BUILDING HEAT"/>
    <n v="90"/>
    <n v="938623.41"/>
    <n v="975686.34"/>
    <x v="7"/>
  </r>
  <r>
    <x v="0"/>
    <s v="NARRAGANSETT ELECTRIC"/>
    <x v="1"/>
    <x v="0"/>
    <s v="JANUARY"/>
    <x v="1"/>
    <s v="INDUSTRIAL"/>
    <n v="414"/>
    <s v="3421    - Gas 3421 C&amp;I Extra Large Low Load FT2"/>
    <n v="3421"/>
    <s v="N/A"/>
    <n v="1670"/>
    <s v="GAS/T FIRM COMMERCIAL"/>
    <n v="1"/>
    <n v="5910.2"/>
    <n v="30250.07"/>
    <x v="7"/>
  </r>
  <r>
    <x v="0"/>
    <s v="NARRAGANSETT ELECTRIC"/>
    <x v="1"/>
    <x v="0"/>
    <s v="JANUARY"/>
    <x v="2"/>
    <s v="COMMERCIAL"/>
    <n v="442"/>
    <s v="77EN    - Gas 77EN Non-Firm Trans Extra Large High"/>
    <s v="77EN"/>
    <s v="N/A"/>
    <n v="1672"/>
    <s v="GAS/T C&amp;I NON FIRM"/>
    <n v="8"/>
    <n v="95794.09"/>
    <n v="766137.69"/>
    <x v="7"/>
  </r>
  <r>
    <x v="0"/>
    <s v="NARRAGANSETT ELECTRIC"/>
    <x v="1"/>
    <x v="0"/>
    <s v="JANUARY"/>
    <x v="0"/>
    <s v="RESIDENTIAL"/>
    <n v="404"/>
    <s v="2107    - Gas 2107 C&amp;I Small"/>
    <n v="0"/>
    <s v="N/A"/>
    <n v="0"/>
    <s v="N/A"/>
    <n v="1"/>
    <n v="83.05"/>
    <n v="59.74"/>
    <x v="9"/>
  </r>
  <r>
    <x v="0"/>
    <s v="NARRAGANSETT ELECTRIC"/>
    <x v="1"/>
    <x v="0"/>
    <s v="JANUARY"/>
    <x v="1"/>
    <s v="INDUSTRIAL"/>
    <n v="443"/>
    <s v="2121    - Gas 2121 C&amp;I Small FT2"/>
    <n v="2121"/>
    <s v="N/A"/>
    <n v="1670"/>
    <s v="GAS/T FIRM COMMERCIAL"/>
    <n v="2"/>
    <n v="592"/>
    <n v="923.91"/>
    <x v="8"/>
  </r>
  <r>
    <x v="0"/>
    <s v="NARRAGANSETT ELECTRIC"/>
    <x v="1"/>
    <x v="0"/>
    <s v="JANUARY"/>
    <x v="2"/>
    <s v="COMMERCIAL"/>
    <n v="420"/>
    <s v="2331    - Gas 2331 C&amp;I Large High Load TSS"/>
    <n v="2331"/>
    <s v="N/A"/>
    <n v="300"/>
    <s v="COMMERCIAL-NO BUILDING HEAT"/>
    <n v="1"/>
    <n v="3877.08"/>
    <n v="4509.34"/>
    <x v="7"/>
  </r>
  <r>
    <x v="0"/>
    <s v="NARRAGANSETT ELECTRIC"/>
    <x v="1"/>
    <x v="0"/>
    <s v="JANUARY"/>
    <x v="2"/>
    <s v="COMMERCIAL"/>
    <n v="417"/>
    <s v="2367    - Gas 2367 C&amp;I Large High Load"/>
    <n v="2367"/>
    <s v="N/A"/>
    <n v="300"/>
    <s v="COMMERCIAL-NO BUILDING HEAT"/>
    <n v="23"/>
    <n v="126548.62"/>
    <n v="149158.26999999999"/>
    <x v="7"/>
  </r>
  <r>
    <x v="0"/>
    <s v="NARRAGANSETT ELECTRIC"/>
    <x v="1"/>
    <x v="0"/>
    <s v="JANUARY"/>
    <x v="1"/>
    <s v="INDUSTRIAL"/>
    <n v="424"/>
    <s v="2431    - Gas 2431 C&amp;I Extra Large High Load TSS"/>
    <n v="2431"/>
    <s v="N/A"/>
    <n v="400"/>
    <s v="INDUSTRIAL"/>
    <n v="2"/>
    <n v="69124.47"/>
    <n v="103515"/>
    <x v="7"/>
  </r>
  <r>
    <x v="0"/>
    <s v="NARRAGANSETT ELECTRIC"/>
    <x v="1"/>
    <x v="0"/>
    <s v="JANUARY"/>
    <x v="2"/>
    <s v="COMMERCIAL"/>
    <n v="440"/>
    <s v="74EN    - Gas 74EN Non-Firm Trans Extra Large Low"/>
    <s v="74EN"/>
    <s v="N/A"/>
    <n v="1672"/>
    <s v="GAS/T C&amp;I NON FIRM"/>
    <n v="1"/>
    <n v="57377.06"/>
    <n v="423841.91"/>
    <x v="7"/>
  </r>
  <r>
    <x v="0"/>
    <s v="NARRAGANSETT ELECTRIC"/>
    <x v="1"/>
    <x v="0"/>
    <s v="JANUARY"/>
    <x v="4"/>
    <s v="STEAM-HEAT"/>
    <n v="402"/>
    <s v="1301    - Gas 1301 Res Low Inc Heat"/>
    <n v="1301"/>
    <s v="N/A"/>
    <n v="207"/>
    <s v="RESIDENCE SERVICE - WITH HEAT"/>
    <n v="17525"/>
    <n v="2540993.12"/>
    <n v="2594726.21"/>
    <x v="11"/>
  </r>
  <r>
    <x v="0"/>
    <s v="NARRAGANSETT ELECTRIC"/>
    <x v="1"/>
    <x v="0"/>
    <s v="JANUARY"/>
    <x v="2"/>
    <s v="COMMERCIAL"/>
    <n v="423"/>
    <s v="24EN    - Gas 24EN C&amp;I Extra Large High Load FT1"/>
    <s v="24EN"/>
    <s v="N/A"/>
    <n v="1671"/>
    <s v="GAS/T FIRM INDUSTRIAL"/>
    <n v="13"/>
    <n v="163885.6"/>
    <n v="1114680.42"/>
    <x v="7"/>
  </r>
  <r>
    <x v="0"/>
    <s v="NARRAGANSETT ELECTRIC"/>
    <x v="1"/>
    <x v="0"/>
    <s v="JANUARY"/>
    <x v="1"/>
    <s v="INDUSTRIAL"/>
    <n v="423"/>
    <s v="24EN    - Gas 24EN C&amp;I Extra Large High Load FT1"/>
    <s v="24EN"/>
    <s v="N/A"/>
    <n v="1671"/>
    <s v="GAS/T FIRM INDUSTRIAL"/>
    <n v="49"/>
    <n v="686603.39"/>
    <n v="4160458.4"/>
    <x v="7"/>
  </r>
  <r>
    <x v="0"/>
    <s v="NARRAGANSETT ELECTRIC"/>
    <x v="1"/>
    <x v="0"/>
    <s v="JANUARY"/>
    <x v="1"/>
    <s v="INDUSTRIAL"/>
    <n v="428"/>
    <s v="58ENXLH - Gas 58ENXLH Default C&amp;I Extra Large High Load"/>
    <s v="58XH"/>
    <s v="N/A"/>
    <n v="1675"/>
    <s v="GAS/T DEFAULT SERVICE"/>
    <n v="1"/>
    <n v="93333.16"/>
    <n v="94857.85"/>
    <x v="7"/>
  </r>
  <r>
    <x v="0"/>
    <s v="NARRAGANSETT ELECTRIC"/>
    <x v="1"/>
    <x v="0"/>
    <s v="JANUARY"/>
    <x v="2"/>
    <s v="COMMERCIAL"/>
    <n v="400"/>
    <s v="1247    - Gas 1247 Res Heat"/>
    <n v="0"/>
    <s v="N/A"/>
    <n v="0"/>
    <s v="N/A"/>
    <n v="1"/>
    <n v="1457.28"/>
    <n v="1171.1099999999999"/>
    <x v="9"/>
  </r>
  <r>
    <x v="0"/>
    <s v="NARRAGANSETT ELECTRIC"/>
    <x v="1"/>
    <x v="0"/>
    <s v="JANUARY"/>
    <x v="1"/>
    <s v="INDUSTRIAL"/>
    <n v="404"/>
    <s v="2107    - Gas 2107 C&amp;I Small"/>
    <n v="2107"/>
    <s v="N/A"/>
    <n v="400"/>
    <s v="INDUSTRIAL"/>
    <n v="7"/>
    <n v="7141.67"/>
    <n v="6257.26"/>
    <x v="8"/>
  </r>
  <r>
    <x v="0"/>
    <s v="NARRAGANSETT ELECTRIC"/>
    <x v="1"/>
    <x v="0"/>
    <s v="JANUARY"/>
    <x v="2"/>
    <s v="COMMERCIAL"/>
    <n v="407"/>
    <s v="22EN    - Gas 22EN C&amp;I Medium FT1"/>
    <s v="22EN"/>
    <s v="N/A"/>
    <n v="1670"/>
    <s v="GAS/T FIRM COMMERCIAL"/>
    <n v="327"/>
    <n v="315117.74"/>
    <n v="800256.04"/>
    <x v="6"/>
  </r>
  <r>
    <x v="0"/>
    <s v="NARRAGANSETT ELECTRIC"/>
    <x v="1"/>
    <x v="0"/>
    <s v="JANUARY"/>
    <x v="1"/>
    <s v="INDUSTRIAL"/>
    <n v="408"/>
    <s v="2231    - Gas 2231 C&amp;I Medium TSS"/>
    <n v="2231"/>
    <s v="N/A"/>
    <n v="400"/>
    <s v="INDUSTRIAL"/>
    <n v="2"/>
    <n v="4778.87"/>
    <n v="5137.9399999999996"/>
    <x v="6"/>
  </r>
  <r>
    <x v="0"/>
    <s v="NARRAGANSETT ELECTRIC"/>
    <x v="1"/>
    <x v="0"/>
    <s v="JANUARY"/>
    <x v="2"/>
    <s v="COMMERCIAL"/>
    <n v="432"/>
    <s v="02EN    - Gas 02EN Marketer Charges FT2"/>
    <s v="02EN"/>
    <s v="N/A"/>
    <n v="1674"/>
    <s v="GAS/T MARKETER TRAN 2"/>
    <n v="4"/>
    <n v="307351.09999999998"/>
    <n v="0"/>
    <x v="9"/>
  </r>
  <r>
    <x v="0"/>
    <s v="NARRAGANSETT ELECTRIC"/>
    <x v="1"/>
    <x v="0"/>
    <s v="JANUARY"/>
    <x v="1"/>
    <s v="INDUSTRIAL"/>
    <n v="405"/>
    <s v="2237    - Gas 2237 C&amp;I Medium"/>
    <n v="2237"/>
    <s v="N/A"/>
    <n v="400"/>
    <s v="INDUSTRIAL"/>
    <n v="24"/>
    <n v="65430.16"/>
    <n v="68657.06"/>
    <x v="6"/>
  </r>
  <r>
    <x v="0"/>
    <s v="NARRAGANSETT ELECTRIC"/>
    <x v="1"/>
    <x v="0"/>
    <s v="JANUARY"/>
    <x v="1"/>
    <s v="INDUSTRIAL"/>
    <n v="419"/>
    <s v="23EN    - Gas 23EN C&amp;I Large High Load FT1"/>
    <s v="23EN"/>
    <s v="N/A"/>
    <n v="1671"/>
    <s v="GAS/T FIRM INDUSTRIAL"/>
    <n v="50"/>
    <n v="151525.53"/>
    <n v="459815.62"/>
    <x v="7"/>
  </r>
  <r>
    <x v="0"/>
    <s v="NARRAGANSETT ELECTRIC"/>
    <x v="1"/>
    <x v="0"/>
    <s v="JANUARY"/>
    <x v="2"/>
    <s v="COMMERCIAL"/>
    <n v="421"/>
    <s v="2496    - Gas 2496 C&amp;I Extra Large High Load"/>
    <n v="2496"/>
    <s v="N/A"/>
    <n v="300"/>
    <s v="COMMERCIAL-NO BUILDING HEAT"/>
    <n v="1"/>
    <n v="28931.57"/>
    <n v="38560.11"/>
    <x v="7"/>
  </r>
  <r>
    <x v="0"/>
    <s v="NARRAGANSETT ELECTRIC"/>
    <x v="1"/>
    <x v="0"/>
    <s v="JANUARY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0"/>
    <s v="JANUARY"/>
    <x v="2"/>
    <s v="COMMERCIAL"/>
    <n v="441"/>
    <s v="17EN    - Gas 17EN Non-Firm Sales Extra Large High"/>
    <s v="17EN"/>
    <s v="N/A"/>
    <n v="300"/>
    <s v="COMMERCIAL-NO BUILDING HEAT"/>
    <n v="1"/>
    <n v="20739.52"/>
    <n v="35631.82"/>
    <x v="7"/>
  </r>
  <r>
    <x v="0"/>
    <s v="NARRAGANSETT ELECTRIC"/>
    <x v="1"/>
    <x v="0"/>
    <s v="JANUARY"/>
    <x v="0"/>
    <s v="RESIDENTIAL"/>
    <n v="403"/>
    <s v="1101    - Gas 1101 Res Low Inc Non Heat"/>
    <n v="1101"/>
    <s v="N/A"/>
    <n v="200"/>
    <s v="RESIDENCE SERVICE - NO HEAT"/>
    <n v="516"/>
    <n v="26358.74"/>
    <n v="22574.51"/>
    <x v="11"/>
  </r>
  <r>
    <x v="0"/>
    <s v="NARRAGANSETT ELECTRIC"/>
    <x v="1"/>
    <x v="0"/>
    <s v="JANUARY"/>
    <x v="2"/>
    <s v="COMMERCIAL"/>
    <n v="408"/>
    <s v="2231    - Gas 2231 C&amp;I Medium TSS"/>
    <n v="2231"/>
    <s v="N/A"/>
    <n v="300"/>
    <s v="COMMERCIAL-NO BUILDING HEAT"/>
    <n v="73"/>
    <n v="101856.6"/>
    <n v="103403.49"/>
    <x v="6"/>
  </r>
  <r>
    <x v="0"/>
    <s v="NARRAGANSETT ELECTRIC"/>
    <x v="1"/>
    <x v="0"/>
    <s v="JANUARY"/>
    <x v="2"/>
    <s v="COMMERCIAL"/>
    <n v="419"/>
    <s v="23EN    - Gas 23EN C&amp;I Large High Load FT1"/>
    <s v="23EN"/>
    <s v="N/A"/>
    <n v="1671"/>
    <s v="GAS/T FIRM INDUSTRIAL"/>
    <n v="4"/>
    <n v="9610.2900000000009"/>
    <n v="28545.42"/>
    <x v="7"/>
  </r>
  <r>
    <x v="0"/>
    <s v="NARRAGANSETT ELECTRIC"/>
    <x v="1"/>
    <x v="0"/>
    <s v="JANUARY"/>
    <x v="1"/>
    <s v="INDUSTRIAL"/>
    <n v="417"/>
    <s v="2367    - Gas 2367 C&amp;I Large High Load"/>
    <n v="2367"/>
    <s v="N/A"/>
    <n v="400"/>
    <s v="INDUSTRIAL"/>
    <n v="23"/>
    <n v="118607.78"/>
    <n v="138503.63"/>
    <x v="7"/>
  </r>
  <r>
    <x v="0"/>
    <s v="NARRAGANSETT ELECTRIC"/>
    <x v="1"/>
    <x v="0"/>
    <s v="JANUARY"/>
    <x v="1"/>
    <s v="INDUSTRIAL"/>
    <n v="422"/>
    <s v="2421    - Gas 2421 C&amp;I Extra Large High Load FT2"/>
    <n v="2421"/>
    <s v="N/A"/>
    <n v="1671"/>
    <s v="GAS/T FIRM INDUSTRIAL"/>
    <n v="12"/>
    <n v="82195"/>
    <n v="390362.74"/>
    <x v="7"/>
  </r>
  <r>
    <x v="0"/>
    <s v="NARRAGANSETT ELECTRIC"/>
    <x v="1"/>
    <x v="0"/>
    <s v="JANUARY"/>
    <x v="0"/>
    <s v="RESIDENTIAL"/>
    <n v="400"/>
    <s v="1247    - Gas 1247 Res Heat"/>
    <n v="1247"/>
    <s v="N/A"/>
    <n v="207"/>
    <s v="RESIDENCE SERVICE - WITH HEAT"/>
    <n v="12"/>
    <n v="1760.64"/>
    <n v="1281.32"/>
    <x v="10"/>
  </r>
  <r>
    <x v="0"/>
    <s v="NARRAGANSETT ELECTRIC"/>
    <x v="1"/>
    <x v="0"/>
    <s v="JANUARY"/>
    <x v="2"/>
    <s v="COMMERCIAL"/>
    <n v="404"/>
    <s v="2107    - Gas 2107 C&amp;I Small"/>
    <n v="2107"/>
    <s v="N/A"/>
    <n v="300"/>
    <s v="COMMERCIAL-NO BUILDING HEAT"/>
    <n v="18534"/>
    <n v="5280453.01"/>
    <n v="4236464.12"/>
    <x v="8"/>
  </r>
  <r>
    <x v="0"/>
    <s v="NARRAGANSETT ELECTRIC"/>
    <x v="1"/>
    <x v="0"/>
    <s v="JANUARY"/>
    <x v="1"/>
    <s v="INDUSTRIAL"/>
    <n v="411"/>
    <s v="33EN    - Gas 33EN C&amp;I Large Low Load FT1"/>
    <s v="33EN"/>
    <s v="N/A"/>
    <n v="1670"/>
    <s v="GAS/T FIRM COMMERCIAL"/>
    <n v="9"/>
    <n v="40592.589999999997"/>
    <n v="94117.87"/>
    <x v="7"/>
  </r>
  <r>
    <x v="0"/>
    <s v="NARRAGANSETT ELECTRIC"/>
    <x v="1"/>
    <x v="0"/>
    <s v="JANUARY"/>
    <x v="1"/>
    <s v="INDUSTRIAL"/>
    <n v="410"/>
    <s v="3321    - Gas 3321 C&amp;I Large Low Load FT2"/>
    <n v="3321"/>
    <s v="N/A"/>
    <n v="1670"/>
    <s v="GAS/T FIRM COMMERCIAL"/>
    <n v="23"/>
    <n v="110717.08"/>
    <n v="264417.12"/>
    <x v="7"/>
  </r>
  <r>
    <x v="0"/>
    <s v="NARRAGANSETT ELECTRIC"/>
    <x v="1"/>
    <x v="0"/>
    <s v="JANUARY"/>
    <x v="1"/>
    <s v="INDUSTRIAL"/>
    <n v="409"/>
    <s v="3367    - Gas 3367 C&amp;I Large Low Load"/>
    <n v="3367"/>
    <s v="N/A"/>
    <n v="400"/>
    <s v="INDUSTRIAL"/>
    <n v="6"/>
    <n v="78733.53"/>
    <n v="84010.92"/>
    <x v="7"/>
  </r>
  <r>
    <x v="0"/>
    <s v="NARRAGANSETT ELECTRIC"/>
    <x v="1"/>
    <x v="0"/>
    <s v="JANUARY"/>
    <x v="2"/>
    <s v="COMMERCIAL"/>
    <n v="422"/>
    <s v="2421    - Gas 2421 C&amp;I Extra Large High Load FT2"/>
    <n v="2421"/>
    <s v="N/A"/>
    <n v="1671"/>
    <s v="GAS/T FIRM INDUSTRIAL"/>
    <n v="2"/>
    <n v="8146.15"/>
    <n v="37257.160000000003"/>
    <x v="7"/>
  </r>
  <r>
    <x v="0"/>
    <s v="NARRAGANSETT ELECTRIC"/>
    <x v="1"/>
    <x v="0"/>
    <s v="JANUARY"/>
    <x v="4"/>
    <s v="STEAM-HEAT"/>
    <n v="401"/>
    <s v="1012    - Gas 1012 Res Non Heat"/>
    <n v="1012"/>
    <s v="N/A"/>
    <n v="200"/>
    <s v="RESIDENCE SERVICE - NO HEAT"/>
    <n v="9"/>
    <n v="2232.1999999999998"/>
    <n v="1589.29"/>
    <x v="10"/>
  </r>
  <r>
    <x v="0"/>
    <s v="NARRAGANSETT ELECTRIC"/>
    <x v="1"/>
    <x v="0"/>
    <s v="JANUARY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0"/>
    <s v="JANUARY"/>
    <x v="1"/>
    <s v="INDUSTRIAL"/>
    <n v="711"/>
    <s v="G3F-G   - Elec G-32 T&amp;D 200 kW Dem PK/OP"/>
    <s v="G32"/>
    <s v="ELEC G-32"/>
    <n v="4552"/>
    <s v="DELIVERY ONLY - INDUSTRIAL"/>
    <n v="77"/>
    <n v="963331.37"/>
    <n v="14296719"/>
    <x v="1"/>
  </r>
  <r>
    <x v="0"/>
    <s v="NARRAGANSETT ELECTRIC"/>
    <x v="1"/>
    <x v="0"/>
    <s v="JANUARY"/>
    <x v="2"/>
    <s v="COMMERCIAL"/>
    <n v="705"/>
    <s v="G3F-G   - Elec G-32 200 kW Dem PK/OP-Std Ofr"/>
    <s v="G32"/>
    <s v="ELEC G-32"/>
    <n v="300"/>
    <s v="COMMERCIAL-NO BUILDING HEAT"/>
    <n v="93"/>
    <n v="1675331.42"/>
    <n v="8350213"/>
    <x v="1"/>
  </r>
  <r>
    <x v="0"/>
    <s v="NARRAGANSETT ELECTRIC"/>
    <x v="1"/>
    <x v="0"/>
    <s v="JANUARY"/>
    <x v="4"/>
    <s v="STEAM-HEAT"/>
    <n v="5"/>
    <s v="C06     - Elec C-06 Small C&amp;I-Std Ofr Fixed"/>
    <s v="C06"/>
    <s v="ELEC C-06"/>
    <n v="207"/>
    <s v="RESIDENCE SERVICE - WITH HEAT"/>
    <n v="6"/>
    <n v="157.37"/>
    <n v="508"/>
    <x v="2"/>
  </r>
  <r>
    <x v="0"/>
    <s v="NARRAGANSETT ELECTRIC"/>
    <x v="1"/>
    <x v="0"/>
    <s v="JANUARY"/>
    <x v="2"/>
    <s v="COMMERCIAL"/>
    <n v="34"/>
    <s v="C08     - Elec C-06 Sm C&amp;I Unmetered-Std Ofr"/>
    <s v="C08"/>
    <s v="ELEC C-06 UNMETERED"/>
    <n v="300"/>
    <s v="COMMERCIAL-NO BUILDING HEAT"/>
    <n v="134"/>
    <n v="14828.04"/>
    <n v="64330"/>
    <x v="2"/>
  </r>
  <r>
    <x v="0"/>
    <s v="NARRAGANSETT ELECTRIC"/>
    <x v="1"/>
    <x v="0"/>
    <s v="JANUARY"/>
    <x v="1"/>
    <s v="INDUSTRIAL"/>
    <n v="944"/>
    <s v="M1B     - Elec M-1 Opt B Station Pwr Delivery Svc"/>
    <s v="M1B"/>
    <s v="M-1 Opt B"/>
    <n v="4552"/>
    <s v="DELIVERY ONLY - INDUSTRIAL"/>
    <n v="1"/>
    <n v="11141.57"/>
    <n v="673425"/>
    <x v="3"/>
  </r>
  <r>
    <x v="0"/>
    <s v="NARRAGANSETT ELECTRIC"/>
    <x v="1"/>
    <x v="0"/>
    <s v="JANUARY"/>
    <x v="3"/>
    <s v="STRT-AND-HWY-LT"/>
    <n v="631"/>
    <s v="S5V     - Lighting S-05 Cust Owned-Variable"/>
    <s v="S5A"/>
    <s v="N/A"/>
    <n v="700"/>
    <s v="PUBLIC STREET &amp; HIWAY LIGHTING"/>
    <n v="18"/>
    <n v="69051.41"/>
    <n v="320216"/>
    <x v="3"/>
  </r>
  <r>
    <x v="0"/>
    <s v="NARRAGANSETT ELECTRIC"/>
    <x v="1"/>
    <x v="0"/>
    <s v="JANUARY"/>
    <x v="1"/>
    <s v="INDUSTRIAL"/>
    <n v="954"/>
    <s v="G02     - Elec G-02 T&amp;D Large C&amp;I"/>
    <s v="G02"/>
    <s v="ELEC G-02"/>
    <n v="4552"/>
    <s v="DELIVERY ONLY - INDUSTRIAL"/>
    <n v="167"/>
    <n v="322226.11"/>
    <n v="3646090"/>
    <x v="5"/>
  </r>
  <r>
    <x v="0"/>
    <s v="NARRAGANSETT ELECTRIC"/>
    <x v="1"/>
    <x v="0"/>
    <s v="JANUARY"/>
    <x v="0"/>
    <s v="RESIDENTIAL"/>
    <n v="1"/>
    <s v="A16     - Elec A-16 Residential-Std Ofr"/>
    <s v="A16"/>
    <s v="ELEC A-16"/>
    <n v="200"/>
    <s v="RESIDENCE SERVICE - NO HEAT"/>
    <n v="357271"/>
    <n v="50660599.210000001"/>
    <n v="219359749"/>
    <x v="0"/>
  </r>
  <r>
    <x v="0"/>
    <s v="NARRAGANSETT ELECTRIC"/>
    <x v="1"/>
    <x v="0"/>
    <s v="JANUARY"/>
    <x v="4"/>
    <s v="STEAM-HEAT"/>
    <n v="628"/>
    <s v="S10     - Lighting S-10 Private Lightg-Std Ofr Variable"/>
    <s v="S10"/>
    <s v="LIGHTING S-10"/>
    <n v="207"/>
    <s v="RESIDENCE SERVICE - WITH HEAT"/>
    <n v="7"/>
    <n v="230.57"/>
    <n v="777"/>
    <x v="3"/>
  </r>
  <r>
    <x v="0"/>
    <s v="NARRAGANSETT ELECTRIC"/>
    <x v="1"/>
    <x v="0"/>
    <s v="JANUARY"/>
    <x v="1"/>
    <s v="INDUSTRIAL"/>
    <n v="628"/>
    <s v="S10     - Lighting S-10 Private Lightg-Std Ofr Variable"/>
    <s v="S10"/>
    <s v="LIGHTING S-10"/>
    <n v="460"/>
    <s v="INDUSTRIAL GENERAL - 60 HERTZ"/>
    <n v="55"/>
    <n v="11668.01"/>
    <n v="42701"/>
    <x v="3"/>
  </r>
  <r>
    <x v="0"/>
    <s v="NARRAGANSETT ELECTRIC"/>
    <x v="1"/>
    <x v="0"/>
    <s v="JANUARY"/>
    <x v="2"/>
    <s v="COMMERCIAL"/>
    <n v="711"/>
    <s v="G3F-G   - Elec G-32 T&amp;D 200 kW Dem PK/OP"/>
    <s v="G32"/>
    <s v="ELEC G-32"/>
    <n v="4532"/>
    <s v="DELIVERY ONLY - COMMERCIAL"/>
    <n v="325"/>
    <n v="4467956.95"/>
    <n v="70025998"/>
    <x v="1"/>
  </r>
  <r>
    <x v="0"/>
    <s v="NARRAGANSETT ELECTRIC"/>
    <x v="1"/>
    <x v="0"/>
    <s v="JANUARY"/>
    <x v="1"/>
    <s v="INDUSTRIAL"/>
    <n v="122"/>
    <s v="B32     - Elec B-32 T&amp;D C&amp;I 200 kW Back Up Svc"/>
    <s v="B32"/>
    <s v="ELEC B-32"/>
    <n v="460"/>
    <s v="INDUSTRIAL GENERAL - 60 HERTZ"/>
    <n v="1"/>
    <n v="23920.83"/>
    <n v="389471"/>
    <x v="1"/>
  </r>
  <r>
    <x v="0"/>
    <s v="NARRAGANSETT ELECTRIC"/>
    <x v="1"/>
    <x v="0"/>
    <s v="JANUARY"/>
    <x v="2"/>
    <s v="COMMERCIAL"/>
    <n v="5"/>
    <s v="C06     - Elec C-06 Small C&amp;I-Std Ofr"/>
    <s v="C06"/>
    <s v="ELEC C-06"/>
    <n v="300"/>
    <s v="COMMERCIAL-NO BUILDING HEAT"/>
    <n v="39798"/>
    <n v="7079859.2599999998"/>
    <n v="44145814"/>
    <x v="2"/>
  </r>
  <r>
    <x v="0"/>
    <s v="NARRAGANSETT ELECTRIC"/>
    <x v="1"/>
    <x v="0"/>
    <s v="JANUARY"/>
    <x v="3"/>
    <s v="STRT-AND-HWY-LT"/>
    <n v="630"/>
    <s v="S5F     - Lighting S-05 Cust Owned-Fixed"/>
    <s v="S5A"/>
    <s v="N/A"/>
    <n v="700"/>
    <s v="PUBLIC STREET &amp; HIWAY LIGHTING"/>
    <n v="1"/>
    <n v="950.8"/>
    <n v="4647"/>
    <x v="3"/>
  </r>
  <r>
    <x v="0"/>
    <s v="NARRAGANSETT ELECTRIC"/>
    <x v="1"/>
    <x v="0"/>
    <s v="JANUARY"/>
    <x v="4"/>
    <s v="STEAM-HEAT"/>
    <n v="903"/>
    <s v="A16     - Elec A-16 T&amp;D Residential"/>
    <s v="A16"/>
    <s v="ELEC A-16"/>
    <n v="4513"/>
    <s v="DELIVERY ONLY - RESIDENT HEAT"/>
    <n v="1677"/>
    <n v="232566.13"/>
    <n v="2123695"/>
    <x v="0"/>
  </r>
  <r>
    <x v="0"/>
    <s v="NARRAGANSETT ELECTRIC"/>
    <x v="1"/>
    <x v="0"/>
    <s v="JANUARY"/>
    <x v="2"/>
    <s v="COMMERCIAL"/>
    <n v="53"/>
    <s v="G02     - Elec G-02 Large C&amp;I-Std Ofr Fixed"/>
    <s v="G02"/>
    <s v="ELEC G-02"/>
    <n v="300"/>
    <s v="COMMERCIAL-NO BUILDING HEAT"/>
    <n v="166"/>
    <n v="502012.89"/>
    <n v="2619885"/>
    <x v="5"/>
  </r>
  <r>
    <x v="0"/>
    <s v="NARRAGANSETT ELECTRIC"/>
    <x v="1"/>
    <x v="0"/>
    <s v="JANUARY"/>
    <x v="2"/>
    <s v="COMMERCIAL"/>
    <n v="605"/>
    <s v="S10     - Lighting S-10 Private Lightg-Std Ofr(Clsd)"/>
    <s v="S10"/>
    <s v="LIGHTING S-10"/>
    <n v="300"/>
    <s v="COMMERCIAL-NO BUILDING HEAT"/>
    <n v="14"/>
    <n v="887.65"/>
    <n v="3445"/>
    <x v="3"/>
  </r>
  <r>
    <x v="0"/>
    <s v="NARRAGANSETT ELECTRIC"/>
    <x v="1"/>
    <x v="0"/>
    <s v="JANUARY"/>
    <x v="3"/>
    <s v="STRT-AND-HWY-LT"/>
    <n v="605"/>
    <s v="S10     - Lighting S-10 Private Lightg-Std Ofr(Clsd)"/>
    <s v="S10"/>
    <s v="LIGHTING S-10"/>
    <n v="700"/>
    <s v="PUBLIC STREET &amp; HIWAY LIGHTING"/>
    <n v="16"/>
    <n v="1411.7"/>
    <n v="5466"/>
    <x v="3"/>
  </r>
  <r>
    <x v="0"/>
    <s v="NARRAGANSETT ELECTRIC"/>
    <x v="1"/>
    <x v="0"/>
    <s v="JANUARY"/>
    <x v="2"/>
    <s v="COMMERCIAL"/>
    <n v="924"/>
    <s v="X01     - Elec X01 T&amp;D Elec Propulsion"/>
    <s v="X01"/>
    <s v="ELEC X01"/>
    <n v="4532"/>
    <s v="DELIVERY ONLY - COMMERCIAL"/>
    <n v="1"/>
    <n v="168443.26"/>
    <n v="2170306"/>
    <x v="1"/>
  </r>
  <r>
    <x v="0"/>
    <s v="NARRAGANSETT ELECTRIC"/>
    <x v="1"/>
    <x v="0"/>
    <s v="JANUARY"/>
    <x v="1"/>
    <s v="INDUSTRIAL"/>
    <n v="705"/>
    <s v="G3F-G   - Elec G-32 200 kW Dem PK/OP-Std Ofr"/>
    <s v="G32"/>
    <s v="ELEC G-32"/>
    <n v="460"/>
    <s v="INDUSTRIAL GENERAL - 60 HERTZ"/>
    <n v="30"/>
    <n v="377960.69"/>
    <n v="1860674"/>
    <x v="1"/>
  </r>
  <r>
    <x v="0"/>
    <s v="NARRAGANSETT ELECTRIC"/>
    <x v="1"/>
    <x v="0"/>
    <s v="JANUARY"/>
    <x v="4"/>
    <s v="STEAM-HEAT"/>
    <n v="6"/>
    <s v="A60     - Elec A-60 Resi Low Income-Std Ofr"/>
    <s v="A60"/>
    <s v="ELEC A-60"/>
    <n v="207"/>
    <s v="RESIDENCE SERVICE - WITH HEAT"/>
    <n v="994"/>
    <n v="188576.56"/>
    <n v="1146854"/>
    <x v="4"/>
  </r>
  <r>
    <x v="0"/>
    <s v="NARRAGANSETT ELECTRIC"/>
    <x v="1"/>
    <x v="0"/>
    <s v="JANUARY"/>
    <x v="1"/>
    <s v="INDUSTRIAL"/>
    <n v="5"/>
    <s v="C06     - Elec C-06 Small C&amp;I-Std Ofr"/>
    <s v="C06"/>
    <s v="ELEC C-06"/>
    <n v="460"/>
    <s v="INDUSTRIAL GENERAL - 60 HERTZ"/>
    <n v="813"/>
    <n v="315679.15999999997"/>
    <n v="1486713"/>
    <x v="2"/>
  </r>
  <r>
    <x v="0"/>
    <s v="NARRAGANSETT ELECTRIC"/>
    <x v="1"/>
    <x v="0"/>
    <s v="JANUARY"/>
    <x v="3"/>
    <s v="STRT-AND-HWY-LT"/>
    <n v="34"/>
    <s v="C08     - Elec C-06 Sm C&amp;I Unmetered-Std Ofr"/>
    <s v="C08"/>
    <s v="ELEC C-06 UNMETERED"/>
    <n v="700"/>
    <s v="PUBLIC STREET &amp; HIWAY LIGHTING"/>
    <n v="152"/>
    <n v="20646.29"/>
    <n v="91722"/>
    <x v="2"/>
  </r>
  <r>
    <x v="0"/>
    <s v="NARRAGANSETT ELECTRIC"/>
    <x v="1"/>
    <x v="0"/>
    <s v="JANUARY"/>
    <x v="3"/>
    <s v="STRT-AND-HWY-LT"/>
    <n v="951"/>
    <s v="C08     - Elec C-06 T&amp;D Sm C&amp;I Unmetered"/>
    <s v="C08"/>
    <s v="ELEC C-06 UNMETERED"/>
    <n v="4562"/>
    <s v="DELIVERY ONLY - STREET LIGHT"/>
    <n v="215"/>
    <n v="9225.68"/>
    <n v="67319"/>
    <x v="2"/>
  </r>
  <r>
    <x v="0"/>
    <s v="NARRAGANSETT ELECTRIC"/>
    <x v="1"/>
    <x v="0"/>
    <s v="JANUARY"/>
    <x v="2"/>
    <s v="COMMERCIAL"/>
    <n v="6"/>
    <s v="A60     - Elec A-60 Resi Low Income-Std Ofr"/>
    <s v="A60"/>
    <s v="ELEC A-60"/>
    <n v="300"/>
    <s v="COMMERCIAL-NO BUILDING HEAT"/>
    <n v="3"/>
    <n v="285.51"/>
    <n v="1682"/>
    <x v="4"/>
  </r>
  <r>
    <x v="0"/>
    <s v="NARRAGANSETT ELECTRIC"/>
    <x v="1"/>
    <x v="0"/>
    <s v="JANUARY"/>
    <x v="2"/>
    <s v="COMMERCIAL"/>
    <n v="631"/>
    <s v="S5V     - Lighting S-05 Cust Owned-Variable"/>
    <s v="S5A"/>
    <s v="N/A"/>
    <n v="300"/>
    <s v="COMMERCIAL-NO BUILDING HEAT"/>
    <n v="1"/>
    <n v="594.99"/>
    <n v="3057"/>
    <x v="3"/>
  </r>
  <r>
    <x v="0"/>
    <s v="NARRAGANSETT ELECTRIC"/>
    <x v="1"/>
    <x v="0"/>
    <s v="JANUARY"/>
    <x v="4"/>
    <s v="STEAM-HEAT"/>
    <n v="1"/>
    <s v="A16     - Elec A-16 Residential-Std Ofr"/>
    <s v="A16"/>
    <s v="ELEC A-16"/>
    <n v="207"/>
    <s v="RESIDENCE SERVICE - WITH HEAT"/>
    <n v="14960"/>
    <n v="3798152.08"/>
    <n v="16920559"/>
    <x v="0"/>
  </r>
  <r>
    <x v="0"/>
    <s v="NARRAGANSETT ELECTRIC"/>
    <x v="1"/>
    <x v="0"/>
    <s v="JANUARY"/>
    <x v="1"/>
    <s v="INDUSTRIAL"/>
    <n v="53"/>
    <s v="G02     - Elec G-02 Large C&amp;I-Std Ofr Fixed"/>
    <s v="G02"/>
    <s v="ELEC G-02"/>
    <n v="460"/>
    <s v="INDUSTRIAL GENERAL - 60 HERTZ"/>
    <n v="9"/>
    <n v="21089.62"/>
    <n v="97766"/>
    <x v="5"/>
  </r>
  <r>
    <x v="0"/>
    <s v="NARRAGANSETT ELECTRIC"/>
    <x v="1"/>
    <x v="0"/>
    <s v="JANUARY"/>
    <x v="2"/>
    <s v="COMMERCIAL"/>
    <n v="954"/>
    <s v="G02     - Elec G-02 T&amp;D Large C&amp;I"/>
    <s v="G02"/>
    <s v="ELEC G-02"/>
    <n v="4532"/>
    <s v="DELIVERY ONLY - COMMERCIAL"/>
    <n v="3490"/>
    <n v="5070454.4000000004"/>
    <n v="63678720"/>
    <x v="5"/>
  </r>
  <r>
    <x v="0"/>
    <s v="NARRAGANSETT ELECTRIC"/>
    <x v="1"/>
    <x v="0"/>
    <s v="JANUARY"/>
    <x v="3"/>
    <s v="STRT-AND-HWY-LT"/>
    <n v="629"/>
    <s v="S14     - Lighting S-14 Co Lighting-Std Ofr Variable"/>
    <s v="S14"/>
    <s v="LIGHTING S-14"/>
    <n v="700"/>
    <s v="PUBLIC STREET &amp; HIWAY LIGHTING"/>
    <n v="142"/>
    <n v="638928.81000000006"/>
    <n v="1380274"/>
    <x v="3"/>
  </r>
  <r>
    <x v="0"/>
    <s v="NARRAGANSETT ELECTRIC"/>
    <x v="1"/>
    <x v="0"/>
    <s v="JANUARY"/>
    <x v="0"/>
    <s v="RESIDENTIAL"/>
    <n v="616"/>
    <s v="S10     - Lighting S-10 T&amp;D Private Lighting(Clsd)"/>
    <s v="S10"/>
    <s v="LIGHTING S-10"/>
    <n v="4512"/>
    <s v="DELIVERY ONLY - RESIDENTIAL"/>
    <n v="43"/>
    <n v="4461.7"/>
    <n v="19318"/>
    <x v="3"/>
  </r>
  <r>
    <x v="0"/>
    <s v="NARRAGANSETT ELECTRIC"/>
    <x v="1"/>
    <x v="0"/>
    <s v="JANUARY"/>
    <x v="2"/>
    <s v="COMMERCIAL"/>
    <n v="710"/>
    <s v="G32     - Elec G-32 T&amp;D 200 kW Dem PK/SH/OP"/>
    <s v="G32"/>
    <s v="ELEC G-32"/>
    <n v="4532"/>
    <s v="DELIVERY ONLY - COMMERCIAL"/>
    <n v="306"/>
    <n v="-1912249.07"/>
    <n v="-44104913"/>
    <x v="1"/>
  </r>
  <r>
    <x v="0"/>
    <s v="NARRAGANSETT ELECTRIC"/>
    <x v="1"/>
    <x v="0"/>
    <s v="JANUARY"/>
    <x v="2"/>
    <s v="COMMERCIAL"/>
    <n v="117"/>
    <s v="B32     - Elec B-32 C&amp;I 200 kW Back Up Svc-Std Ofr"/>
    <s v="B32"/>
    <s v="ELEC B-32"/>
    <n v="300"/>
    <s v="COMMERCIAL-NO BUILDING HEAT"/>
    <n v="3"/>
    <n v="15093.67"/>
    <n v="56429"/>
    <x v="1"/>
  </r>
  <r>
    <x v="0"/>
    <s v="NARRAGANSETT ELECTRIC"/>
    <x v="1"/>
    <x v="0"/>
    <s v="JANUARY"/>
    <x v="2"/>
    <s v="COMMERCIAL"/>
    <n v="122"/>
    <s v="B32     - Elec B-32 T&amp;D C&amp;I 200 kW Back Up Svc"/>
    <s v="B32"/>
    <s v="ELEC B-32"/>
    <n v="300"/>
    <s v="COMMERCIAL-NO BUILDING HEAT"/>
    <n v="1"/>
    <n v="67867.649999999994"/>
    <n v="365450"/>
    <x v="1"/>
  </r>
  <r>
    <x v="0"/>
    <s v="NARRAGANSETT ELECTRIC"/>
    <x v="1"/>
    <x v="0"/>
    <s v="JANUARY"/>
    <x v="0"/>
    <s v="RESIDENTIAL"/>
    <n v="950"/>
    <s v="C06     - Elec C-06 T&amp;D Small C&amp;I"/>
    <s v="C06"/>
    <s v="ELEC C-06"/>
    <n v="4512"/>
    <s v="DELIVERY ONLY - RESIDENTIAL"/>
    <n v="81"/>
    <n v="9771.7900000000009"/>
    <n v="88065"/>
    <x v="2"/>
  </r>
  <r>
    <x v="0"/>
    <s v="NARRAGANSETT ELECTRIC"/>
    <x v="1"/>
    <x v="0"/>
    <s v="JANUARY"/>
    <x v="1"/>
    <s v="INDUSTRIAL"/>
    <n v="950"/>
    <s v="C06     - Elec C-06 T&amp;D Small C&amp;I"/>
    <s v="C06"/>
    <s v="ELEC C-06"/>
    <n v="4552"/>
    <s v="DELIVERY ONLY - INDUSTRIAL"/>
    <n v="134"/>
    <n v="38546.33"/>
    <n v="374013"/>
    <x v="2"/>
  </r>
  <r>
    <x v="0"/>
    <s v="NARRAGANSETT ELECTRIC"/>
    <x v="1"/>
    <x v="0"/>
    <s v="JANUARY"/>
    <x v="1"/>
    <s v="INDUSTRIAL"/>
    <n v="6"/>
    <s v="A60     - Elec A-60 Resi Low Income-Std Ofr"/>
    <s v="A60"/>
    <s v="ELEC A-60"/>
    <n v="460"/>
    <s v="INDUSTRIAL GENERAL - 60 HERTZ"/>
    <n v="1"/>
    <n v="60.37"/>
    <n v="372"/>
    <x v="4"/>
  </r>
  <r>
    <x v="0"/>
    <s v="NARRAGANSETT ELECTRIC"/>
    <x v="1"/>
    <x v="0"/>
    <s v="JANUARY"/>
    <x v="0"/>
    <s v="RESIDENTIAL"/>
    <n v="53"/>
    <s v="G02     - Elec G-02 Large C&amp;I-Std Ofr Fixed"/>
    <s v="G02"/>
    <s v="ELEC G-02"/>
    <n v="200"/>
    <s v="RESIDENCE SERVICE - NO HEAT"/>
    <n v="1"/>
    <n v="940.3"/>
    <n v="4139"/>
    <x v="5"/>
  </r>
  <r>
    <x v="0"/>
    <s v="NARRAGANSETT ELECTRIC"/>
    <x v="1"/>
    <x v="0"/>
    <s v="JANUARY"/>
    <x v="2"/>
    <s v="COMMERCIAL"/>
    <n v="13"/>
    <s v="G02     - Elec G-02 Large C&amp;I-Std Ofr"/>
    <s v="G02"/>
    <s v="ELEC G-02"/>
    <n v="300"/>
    <s v="COMMERCIAL-NO BUILDING HEAT"/>
    <n v="4032"/>
    <n v="8496424.2599999998"/>
    <n v="40798208"/>
    <x v="5"/>
  </r>
  <r>
    <x v="0"/>
    <s v="NARRAGANSETT ELECTRIC"/>
    <x v="1"/>
    <x v="0"/>
    <s v="JANUARY"/>
    <x v="2"/>
    <s v="COMMERCIAL"/>
    <n v="629"/>
    <s v="S14     - Lighting S-14 Co Lighting-Std Ofr Variable"/>
    <s v="S14"/>
    <s v="LIGHTING S-14"/>
    <n v="300"/>
    <s v="COMMERCIAL-NO BUILDING HEAT"/>
    <n v="8"/>
    <n v="396.46"/>
    <n v="1416"/>
    <x v="3"/>
  </r>
  <r>
    <x v="0"/>
    <s v="NARRAGANSETT ELECTRIC"/>
    <x v="1"/>
    <x v="0"/>
    <s v="JANUARY"/>
    <x v="2"/>
    <s v="COMMERCIAL"/>
    <n v="700"/>
    <s v="G32     - Elec G-32 200 kW Dem PK/SH/OP-Std Ofr"/>
    <s v="G32"/>
    <s v="ELEC G-32"/>
    <n v="300"/>
    <s v="COMMERCIAL-NO BUILDING HEAT"/>
    <n v="71"/>
    <n v="920246.07"/>
    <n v="4655071"/>
    <x v="1"/>
  </r>
  <r>
    <x v="0"/>
    <s v="NARRAGANSETT ELECTRIC"/>
    <x v="1"/>
    <x v="0"/>
    <s v="JANUARY"/>
    <x v="1"/>
    <s v="INDUSTRIAL"/>
    <n v="710"/>
    <s v="G32     - Elec G-32 T&amp;D 200 kW Dem PK/SH/OP"/>
    <s v="G32"/>
    <s v="ELEC G-32"/>
    <n v="4552"/>
    <s v="DELIVERY ONLY - INDUSTRIAL"/>
    <n v="96"/>
    <n v="1813214.35"/>
    <n v="27283987"/>
    <x v="1"/>
  </r>
  <r>
    <x v="0"/>
    <s v="NARRAGANSETT ELECTRIC"/>
    <x v="1"/>
    <x v="0"/>
    <s v="JANUARY"/>
    <x v="0"/>
    <s v="RESIDENTIAL"/>
    <n v="55"/>
    <s v="C06     - Elec C-06 Small C&amp;I-Std Ofr Variable"/>
    <s v="C06"/>
    <s v="ELEC C-06"/>
    <n v="200"/>
    <s v="RESIDENCE SERVICE - NO HEAT"/>
    <n v="2"/>
    <n v="542.1"/>
    <n v="2331"/>
    <x v="2"/>
  </r>
  <r>
    <x v="0"/>
    <s v="NARRAGANSETT ELECTRIC"/>
    <x v="1"/>
    <x v="0"/>
    <s v="JANUARY"/>
    <x v="2"/>
    <s v="COMMERCIAL"/>
    <n v="951"/>
    <s v="C08     - Elec C-06 T&amp;D Sm C&amp;I Unmetered"/>
    <s v="C08"/>
    <s v="ELEC C-06 UNMETERED"/>
    <n v="4532"/>
    <s v="DELIVERY ONLY - COMMERCIAL"/>
    <n v="114"/>
    <n v="9283.2000000000007"/>
    <n v="75018"/>
    <x v="2"/>
  </r>
  <r>
    <x v="0"/>
    <s v="NARRAGANSETT ELECTRIC"/>
    <x v="1"/>
    <x v="0"/>
    <s v="JANUARY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0"/>
    <s v="JANUARY"/>
    <x v="3"/>
    <s v="STRT-AND-HWY-LT"/>
    <n v="617"/>
    <s v="S14     - Lighting S-14 T&amp;D Co Owned St Lighting"/>
    <s v="S14"/>
    <s v="LIGHTING S-14"/>
    <n v="4562"/>
    <s v="DELIVERY ONLY - STREET LIGHT"/>
    <n v="110"/>
    <n v="460149.22"/>
    <n v="1572241"/>
    <x v="3"/>
  </r>
  <r>
    <x v="0"/>
    <s v="NARRAGANSETT ELECTRIC"/>
    <x v="1"/>
    <x v="0"/>
    <s v="JANUARY"/>
    <x v="1"/>
    <s v="INDUSTRIAL"/>
    <n v="700"/>
    <s v="G32     - Elec G-32 200 kW Dem PK/SH/OP-Std Ofr"/>
    <s v="G32"/>
    <s v="ELEC G-32"/>
    <n v="460"/>
    <s v="INDUSTRIAL GENERAL - 60 HERTZ"/>
    <n v="44"/>
    <n v="485735.61"/>
    <n v="2462583"/>
    <x v="1"/>
  </r>
  <r>
    <x v="0"/>
    <s v="NARRAGANSETT ELECTRIC"/>
    <x v="1"/>
    <x v="0"/>
    <s v="JANUARY"/>
    <x v="0"/>
    <s v="RESIDENTIAL"/>
    <n v="5"/>
    <s v="C06     - Elec C-06 Small C&amp;I-Std Ofr"/>
    <s v="C06"/>
    <s v="ELEC C-06"/>
    <n v="200"/>
    <s v="RESIDENCE SERVICE - NO HEAT"/>
    <n v="814"/>
    <n v="97076.12"/>
    <n v="418101"/>
    <x v="2"/>
  </r>
  <r>
    <x v="0"/>
    <s v="NARRAGANSETT ELECTRIC"/>
    <x v="1"/>
    <x v="0"/>
    <s v="JANUARY"/>
    <x v="0"/>
    <s v="RESIDENTIAL"/>
    <n v="903"/>
    <s v="A16     - Elec A-16 T&amp;D Residential"/>
    <s v="A16"/>
    <s v="ELEC A-16"/>
    <n v="4512"/>
    <s v="DELIVERY ONLY - RESIDENTIAL"/>
    <n v="39126"/>
    <n v="2672722.73"/>
    <n v="22815418"/>
    <x v="0"/>
  </r>
  <r>
    <x v="0"/>
    <s v="NARRAGANSETT ELECTRIC"/>
    <x v="1"/>
    <x v="0"/>
    <s v="JANUARY"/>
    <x v="2"/>
    <s v="COMMERCIAL"/>
    <n v="55"/>
    <s v="C06     - Elec C-06 Small C&amp;I-Std Ofr Variable"/>
    <s v="C06"/>
    <s v="ELEC C-06"/>
    <n v="300"/>
    <s v="COMMERCIAL-NO BUILDING HEAT"/>
    <n v="47"/>
    <n v="-43482.19"/>
    <n v="75072"/>
    <x v="2"/>
  </r>
  <r>
    <x v="0"/>
    <s v="NARRAGANSETT ELECTRIC"/>
    <x v="1"/>
    <x v="0"/>
    <s v="JANUARY"/>
    <x v="0"/>
    <s v="RESIDENTIAL"/>
    <n v="13"/>
    <s v="G02     - Elec G-02 Large C&amp;I-Std Ofr"/>
    <s v="G02"/>
    <s v="ELEC G-02"/>
    <n v="200"/>
    <s v="RESIDENCE SERVICE - NO HEAT"/>
    <n v="10"/>
    <n v="6770.65"/>
    <n v="28040"/>
    <x v="5"/>
  </r>
  <r>
    <x v="0"/>
    <s v="NARRAGANSETT ELECTRIC"/>
    <x v="1"/>
    <x v="0"/>
    <s v="JANUARY"/>
    <x v="1"/>
    <s v="INDUSTRIAL"/>
    <n v="13"/>
    <s v="G02     - Elec G-02 Large C&amp;I-Std Ofr"/>
    <s v="G02"/>
    <s v="ELEC G-02"/>
    <n v="460"/>
    <s v="INDUSTRIAL GENERAL - 60 HERTZ"/>
    <n v="303"/>
    <n v="780065.32"/>
    <n v="3582834"/>
    <x v="5"/>
  </r>
  <r>
    <x v="0"/>
    <s v="NARRAGANSETT ELECTRIC"/>
    <x v="1"/>
    <x v="0"/>
    <s v="JANUARY"/>
    <x v="2"/>
    <s v="COMMERCIAL"/>
    <n v="616"/>
    <s v="S10     - Lighting S-10 T&amp;D Private Lighting(Clsd)"/>
    <s v="S10"/>
    <s v="LIGHTING S-10"/>
    <n v="4532"/>
    <s v="DELIVERY ONLY - COMMERCIAL"/>
    <n v="295"/>
    <n v="19078.07"/>
    <n v="127999"/>
    <x v="3"/>
  </r>
  <r>
    <x v="0"/>
    <s v="NARRAGANSETT ELECTRIC"/>
    <x v="1"/>
    <x v="0"/>
    <s v="JANUARY"/>
    <x v="2"/>
    <s v="COMMERCIAL"/>
    <n v="54"/>
    <s v="C08     - Elec C-06 Sm C&amp;I Unmetered-Std Ofr Variable"/>
    <s v="C08"/>
    <s v="ELEC C-06 UNMETERED"/>
    <n v="300"/>
    <s v="COMMERCIAL-NO BUILDING HEAT"/>
    <n v="3"/>
    <n v="176.95"/>
    <n v="673"/>
    <x v="2"/>
  </r>
  <r>
    <x v="0"/>
    <s v="NARRAGANSETT ELECTRIC"/>
    <x v="1"/>
    <x v="0"/>
    <s v="JANUARY"/>
    <x v="0"/>
    <s v="RESIDENTIAL"/>
    <n v="905"/>
    <s v="A60     - Elec A-60 T&amp;D Resi Low Income"/>
    <s v="A60"/>
    <s v="ELEC A-60"/>
    <n v="4512"/>
    <s v="DELIVERY ONLY - RESIDENTIAL"/>
    <n v="4517"/>
    <n v="106789.25"/>
    <n v="2136019"/>
    <x v="4"/>
  </r>
  <r>
    <x v="0"/>
    <s v="NARRAGANSETT ELECTRIC"/>
    <x v="1"/>
    <x v="0"/>
    <s v="JANUARY"/>
    <x v="3"/>
    <s v="STRT-AND-HWY-LT"/>
    <n v="627"/>
    <s v="S6A     - Lighting S-06 T&amp;D Decorative"/>
    <s v="S6A"/>
    <s v="N/A"/>
    <n v="700"/>
    <s v="PUBLIC STREET &amp; HIWAY LIGHTING"/>
    <n v="2"/>
    <n v="819.19"/>
    <n v="518"/>
    <x v="3"/>
  </r>
  <r>
    <x v="0"/>
    <s v="NARRAGANSETT ELECTRIC"/>
    <x v="1"/>
    <x v="0"/>
    <s v="JANUARY"/>
    <x v="2"/>
    <s v="COMMERCIAL"/>
    <n v="903"/>
    <s v="A16     - Elec A-16 T&amp;D Residential"/>
    <s v="A16"/>
    <s v="ELEC A-16"/>
    <n v="4532"/>
    <s v="DELIVERY ONLY - COMMERCIAL"/>
    <n v="100"/>
    <n v="24441.040000000001"/>
    <n v="228976"/>
    <x v="0"/>
  </r>
  <r>
    <x v="0"/>
    <s v="NARRAGANSETT ELECTRIC"/>
    <x v="1"/>
    <x v="0"/>
    <s v="JANUARY"/>
    <x v="0"/>
    <s v="RESIDENTIAL"/>
    <n v="628"/>
    <s v="S10     - Lighting S-10 Private Lightg-Std Ofr Variable"/>
    <s v="S10"/>
    <s v="LIGHTING S-10"/>
    <n v="200"/>
    <s v="RESIDENCE SERVICE - NO HEAT"/>
    <n v="244"/>
    <n v="18712.71"/>
    <n v="45263"/>
    <x v="3"/>
  </r>
  <r>
    <x v="0"/>
    <s v="NARRAGANSETT ELECTRIC"/>
    <x v="1"/>
    <x v="0"/>
    <s v="JANUARY"/>
    <x v="2"/>
    <s v="COMMERCIAL"/>
    <n v="628"/>
    <s v="S10     - Lighting S-10 Private Lightg-Std Ofr Variable"/>
    <s v="S10"/>
    <s v="LIGHTING S-10"/>
    <n v="300"/>
    <s v="COMMERCIAL-NO BUILDING HEAT"/>
    <n v="1133"/>
    <n v="115105"/>
    <n v="408070"/>
    <x v="3"/>
  </r>
  <r>
    <x v="0"/>
    <s v="NARRAGANSETT ELECTRIC"/>
    <x v="1"/>
    <x v="0"/>
    <s v="JANUARY"/>
    <x v="3"/>
    <s v="STRT-AND-HWY-LT"/>
    <n v="628"/>
    <s v="S10     - Lighting S-10 Private Lightg-Std Ofr Variable"/>
    <s v="S10"/>
    <s v="LIGHTING S-10"/>
    <n v="700"/>
    <s v="PUBLIC STREET &amp; HIWAY LIGHTING"/>
    <n v="217"/>
    <n v="21654.01"/>
    <n v="79204"/>
    <x v="3"/>
  </r>
  <r>
    <x v="0"/>
    <s v="NARRAGANSETT ELECTRIC"/>
    <x v="1"/>
    <x v="0"/>
    <s v="JANUARY"/>
    <x v="3"/>
    <s v="STRT-AND-HWY-LT"/>
    <n v="616"/>
    <s v="S10     - Lighting S-10 T&amp;D Private Lighting(Clsd)"/>
    <s v="S10"/>
    <s v="LIGHTING S-10"/>
    <n v="4562"/>
    <s v="DELIVERY ONLY - STREET LIGHT"/>
    <n v="72"/>
    <n v="5493.01"/>
    <n v="38376"/>
    <x v="3"/>
  </r>
  <r>
    <x v="0"/>
    <s v="NARRAGANSETT ELECTRIC"/>
    <x v="1"/>
    <x v="0"/>
    <s v="JANUARY"/>
    <x v="0"/>
    <s v="RESIDENTIAL"/>
    <n v="6"/>
    <s v="A60     - Elec A-60 Resi Low Income-Std Ofr"/>
    <s v="A60"/>
    <s v="ELEC A-60"/>
    <n v="200"/>
    <s v="RESIDENCE SERVICE - NO HEAT"/>
    <n v="25911"/>
    <n v="2711141.52"/>
    <n v="16152116"/>
    <x v="4"/>
  </r>
  <r>
    <x v="0"/>
    <s v="NARRAGANSETT ELECTRIC"/>
    <x v="1"/>
    <x v="0"/>
    <s v="JANUARY"/>
    <x v="4"/>
    <s v="STEAM-HEAT"/>
    <n v="55"/>
    <s v="C06     - Elec C-06 Small C&amp;I-Std Ofr Variable"/>
    <s v="C06"/>
    <s v="ELEC C-06"/>
    <n v="207"/>
    <s v="RESIDENCE SERVICE - WITH HEAT"/>
    <n v="1"/>
    <n v="65.41"/>
    <n v="268"/>
    <x v="2"/>
  </r>
  <r>
    <x v="0"/>
    <s v="NARRAGANSETT ELECTRIC"/>
    <x v="1"/>
    <x v="0"/>
    <s v="JANUARY"/>
    <x v="2"/>
    <s v="COMMERCIAL"/>
    <n v="950"/>
    <s v="C06     - Elec C-06 T&amp;D Small C&amp;I"/>
    <s v="C06"/>
    <s v="ELEC C-06"/>
    <n v="4532"/>
    <s v="DELIVERY ONLY - COMMERCIAL"/>
    <n v="10301"/>
    <n v="1592911.26"/>
    <n v="14645034"/>
    <x v="2"/>
  </r>
  <r>
    <x v="0"/>
    <s v="NARRAGANSETT ELECTRIC"/>
    <x v="1"/>
    <x v="0"/>
    <s v="JANUARY"/>
    <x v="2"/>
    <s v="COMMERCIAL"/>
    <n v="1"/>
    <s v="A16     - Elec A-16 Residential-Std Ofr"/>
    <s v="A16"/>
    <s v="ELEC A-16"/>
    <n v="300"/>
    <s v="COMMERCIAL-NO BUILDING HEAT"/>
    <n v="808"/>
    <n v="261505.22"/>
    <n v="1170506"/>
    <x v="0"/>
  </r>
  <r>
    <x v="0"/>
    <s v="NARRAGANSETT ELECTRIC"/>
    <x v="1"/>
    <x v="0"/>
    <s v="JANUARY"/>
    <x v="1"/>
    <s v="INDUSTRIAL"/>
    <n v="1"/>
    <s v="A16     - Elec A-16 Residential-Std Ofr"/>
    <s v="A16"/>
    <s v="ELEC A-16"/>
    <n v="460"/>
    <s v="INDUSTRIAL GENERAL - 60 HERTZ"/>
    <n v="6"/>
    <n v="365.51"/>
    <n v="1477"/>
    <x v="0"/>
  </r>
  <r>
    <x v="0"/>
    <s v="NARRAGANSETT ELECTRIC"/>
    <x v="1"/>
    <x v="0"/>
    <s v="JANUARY"/>
    <x v="4"/>
    <s v="STEAM-HEAT"/>
    <n v="905"/>
    <s v="A60     - Elec A-60 T&amp;D Resi Low Income"/>
    <s v="A60"/>
    <s v="ELEC A-60"/>
    <n v="4513"/>
    <s v="DELIVERY ONLY - RESIDENT HEAT"/>
    <n v="133"/>
    <n v="5062.41"/>
    <n v="111091"/>
    <x v="4"/>
  </r>
  <r>
    <x v="0"/>
    <s v="NARRAGANSETT ELECTRIC"/>
    <x v="1"/>
    <x v="0"/>
    <s v="JANUARY"/>
    <x v="3"/>
    <s v="STRT-AND-HWY-LT"/>
    <n v="619"/>
    <s v="S5T     - Lighting S-05 T&amp;D Cust Owned"/>
    <s v="S5A"/>
    <s v="N/A"/>
    <n v="4562"/>
    <s v="DELIVERY ONLY - STREET LIGHT"/>
    <n v="104"/>
    <n v="212003.31"/>
    <n v="2132375"/>
    <x v="3"/>
  </r>
  <r>
    <x v="0"/>
    <s v="NARRAGANSETT ELECTRIC"/>
    <x v="1"/>
    <x v="0"/>
    <s v="JANUARY"/>
    <x v="0"/>
    <s v="RESIDENTIAL"/>
    <n v="954"/>
    <s v="G02     - Elec G-02 T&amp;D Large C&amp;I"/>
    <s v="G02"/>
    <s v="ELEC G-02"/>
    <n v="4512"/>
    <s v="DELIVERY ONLY - RESIDENTIAL"/>
    <n v="1"/>
    <n v="1039.73"/>
    <n v="12891"/>
    <x v="5"/>
  </r>
  <r>
    <x v="0"/>
    <s v="NARRAGANSETT ELECTRIC"/>
    <x v="1"/>
    <x v="0"/>
    <s v="JANUARY"/>
    <x v="3"/>
    <s v="STRT-AND-HWY-LT"/>
    <n v="610"/>
    <s v="S14     - Lighting S-14 Co Owned St Lighting-Std Ofr"/>
    <s v="S14"/>
    <s v="LIGHTING S-14"/>
    <n v="700"/>
    <s v="PUBLIC STREET &amp; HIWAY LIGHTING"/>
    <n v="9"/>
    <n v="3197.21"/>
    <n v="6410"/>
    <x v="3"/>
  </r>
  <r>
    <x v="0"/>
    <s v="NARRAGANSETT ELECTRIC"/>
    <x v="1"/>
    <x v="0"/>
    <s v="JANUARY"/>
    <x v="2"/>
    <s v="COMMERCIAL"/>
    <n v="617"/>
    <s v="S14     - Lighting S-14 T&amp;D Co Owned St Lighting"/>
    <s v="S14"/>
    <s v="LIGHTING S-14"/>
    <n v="4532"/>
    <s v="DELIVERY ONLY - COMMERCIAL"/>
    <n v="1"/>
    <n v="956.92"/>
    <n v="6067"/>
    <x v="3"/>
  </r>
  <r>
    <x v="0"/>
    <s v="NARRAGANSETT ELECTRIC"/>
    <x v="1"/>
    <x v="0"/>
    <s v="JANUARY"/>
    <x v="1"/>
    <s v="INDUSTRIAL"/>
    <n v="616"/>
    <s v="S10     - Lighting S-10 T&amp;D Private Lighting(Clsd)"/>
    <s v="S10"/>
    <s v="LIGHTING S-10"/>
    <n v="4552"/>
    <s v="DELIVERY ONLY - INDUSTRIAL"/>
    <n v="20"/>
    <n v="2757.6"/>
    <n v="17664"/>
    <x v="3"/>
  </r>
  <r>
    <x v="0"/>
    <s v="NARRAGANSETT ELECTRIC"/>
    <x v="1"/>
    <x v="1"/>
    <s v="FEBRUARY"/>
    <x v="2"/>
    <s v="COMMERCIAL"/>
    <n v="421"/>
    <s v="2496    - Gas 2496 C&amp;I Extra Large High Load"/>
    <n v="2496"/>
    <s v="N/A"/>
    <n v="300"/>
    <s v="COMMERCIAL-NO BUILDING HEAT"/>
    <n v="1"/>
    <n v="6807"/>
    <n v="0"/>
    <x v="7"/>
  </r>
  <r>
    <x v="0"/>
    <s v="NARRAGANSETT ELECTRIC"/>
    <x v="1"/>
    <x v="1"/>
    <s v="FEBRUARY"/>
    <x v="2"/>
    <s v="COMMERCIAL"/>
    <n v="441"/>
    <s v="17EN    - Gas 17EN Non-Firm Sales Extra Large High"/>
    <s v="17EN"/>
    <s v="N/A"/>
    <n v="300"/>
    <s v="COMMERCIAL-NO BUILDING HEAT"/>
    <n v="1"/>
    <n v="625"/>
    <n v="0"/>
    <x v="7"/>
  </r>
  <r>
    <x v="0"/>
    <s v="NARRAGANSETT ELECTRIC"/>
    <x v="1"/>
    <x v="1"/>
    <s v="FEBRUARY"/>
    <x v="2"/>
    <s v="COMMERCIAL"/>
    <n v="408"/>
    <s v="2231    - Gas 2231 C&amp;I Medium TSS"/>
    <n v="2231"/>
    <s v="N/A"/>
    <n v="300"/>
    <s v="COMMERCIAL-NO BUILDING HEAT"/>
    <n v="69"/>
    <n v="99237.43"/>
    <n v="98864.63"/>
    <x v="6"/>
  </r>
  <r>
    <x v="0"/>
    <s v="NARRAGANSETT ELECTRIC"/>
    <x v="1"/>
    <x v="1"/>
    <s v="FEBRUARY"/>
    <x v="1"/>
    <s v="INDUSTRIAL"/>
    <n v="408"/>
    <s v="2231    - Gas 2231 C&amp;I Medium TSS"/>
    <n v="2231"/>
    <s v="N/A"/>
    <n v="400"/>
    <s v="INDUSTRIAL"/>
    <n v="1"/>
    <n v="5517.2"/>
    <n v="5822.59"/>
    <x v="6"/>
  </r>
  <r>
    <x v="0"/>
    <s v="NARRAGANSETT ELECTRIC"/>
    <x v="1"/>
    <x v="1"/>
    <s v="FEBRUARY"/>
    <x v="1"/>
    <s v="INDUSTRIAL"/>
    <n v="410"/>
    <s v="3321    - Gas 3321 C&amp;I Large Low Load FT2"/>
    <n v="3321"/>
    <s v="N/A"/>
    <n v="1670"/>
    <s v="GAS/T FIRM COMMERCIAL"/>
    <n v="23"/>
    <n v="95043.99"/>
    <n v="211441.2"/>
    <x v="7"/>
  </r>
  <r>
    <x v="0"/>
    <s v="NARRAGANSETT ELECTRIC"/>
    <x v="1"/>
    <x v="1"/>
    <s v="FEBRUARY"/>
    <x v="2"/>
    <s v="COMMERCIAL"/>
    <n v="412"/>
    <s v="3331    - Gas 3331 C&amp;I Large Low Load TSS"/>
    <n v="3331"/>
    <s v="N/A"/>
    <n v="300"/>
    <s v="COMMERCIAL-NO BUILDING HEAT"/>
    <n v="4"/>
    <n v="53890.99"/>
    <n v="54777.52"/>
    <x v="7"/>
  </r>
  <r>
    <x v="0"/>
    <s v="NARRAGANSETT ELECTRIC"/>
    <x v="1"/>
    <x v="1"/>
    <s v="FEBRUARY"/>
    <x v="0"/>
    <s v="RESIDENTIAL"/>
    <n v="401"/>
    <s v="1012    - Gas 1012 Res Non Heat"/>
    <n v="1012"/>
    <s v="N/A"/>
    <n v="200"/>
    <s v="RESIDENCE SERVICE - NO HEAT"/>
    <n v="16275"/>
    <n v="713206.77"/>
    <n v="378251.03"/>
    <x v="10"/>
  </r>
  <r>
    <x v="0"/>
    <s v="NARRAGANSETT ELECTRIC"/>
    <x v="1"/>
    <x v="1"/>
    <s v="FEBRUARY"/>
    <x v="2"/>
    <s v="COMMERCIAL"/>
    <n v="419"/>
    <s v="23EN    - Gas 23EN C&amp;I Large High Load FT1"/>
    <s v="23EN"/>
    <s v="N/A"/>
    <n v="1671"/>
    <s v="GAS/T FIRM INDUSTRIAL"/>
    <n v="4"/>
    <n v="10926.88"/>
    <n v="30474.61"/>
    <x v="7"/>
  </r>
  <r>
    <x v="0"/>
    <s v="NARRAGANSETT ELECTRIC"/>
    <x v="1"/>
    <x v="1"/>
    <s v="FEBRUARY"/>
    <x v="2"/>
    <s v="COMMERCIAL"/>
    <n v="432"/>
    <s v="02EN    - Gas 02EN Marketer Charges FT2"/>
    <s v="02EN"/>
    <s v="N/A"/>
    <n v="1674"/>
    <s v="GAS/T MARKETER TRAN 2"/>
    <n v="3"/>
    <n v="369589.73"/>
    <n v="0"/>
    <x v="9"/>
  </r>
  <r>
    <x v="0"/>
    <s v="NARRAGANSETT ELECTRIC"/>
    <x v="1"/>
    <x v="1"/>
    <s v="FEBRUARY"/>
    <x v="4"/>
    <s v="STEAM-HEAT"/>
    <n v="404"/>
    <s v="2107    - Gas 2107 C&amp;I Small"/>
    <n v="0"/>
    <s v="N/A"/>
    <n v="0"/>
    <s v="N/A"/>
    <n v="1"/>
    <n v="70.64"/>
    <n v="39.14"/>
    <x v="9"/>
  </r>
  <r>
    <x v="0"/>
    <s v="NARRAGANSETT ELECTRIC"/>
    <x v="1"/>
    <x v="1"/>
    <s v="FEBRUARY"/>
    <x v="2"/>
    <s v="COMMERCIAL"/>
    <n v="442"/>
    <s v="77EN    - Gas 77EN Non-Firm Trans Extra Large High"/>
    <s v="77EN"/>
    <s v="N/A"/>
    <n v="1672"/>
    <s v="GAS/T C&amp;I NON FIRM"/>
    <n v="8"/>
    <n v="110295.07"/>
    <n v="712860.94"/>
    <x v="7"/>
  </r>
  <r>
    <x v="0"/>
    <s v="NARRAGANSETT ELECTRIC"/>
    <x v="1"/>
    <x v="1"/>
    <s v="FEBRUARY"/>
    <x v="2"/>
    <s v="COMMERCIAL"/>
    <n v="422"/>
    <s v="2421    - Gas 2421 C&amp;I Extra Large High Load FT2"/>
    <n v="2421"/>
    <s v="N/A"/>
    <n v="1671"/>
    <s v="GAS/T FIRM INDUSTRIAL"/>
    <n v="2"/>
    <n v="9587.4"/>
    <n v="42597.71"/>
    <x v="7"/>
  </r>
  <r>
    <x v="0"/>
    <s v="NARRAGANSETT ELECTRIC"/>
    <x v="1"/>
    <x v="1"/>
    <s v="FEBRUARY"/>
    <x v="2"/>
    <s v="COMMERCIAL"/>
    <n v="428"/>
    <s v="58ENXLH - Gas 58ENXLH Default C&amp;I Extra Large High Load"/>
    <s v="58XH"/>
    <s v="N/A"/>
    <n v="1675"/>
    <s v="GAS/T DEFAULT SERVICE"/>
    <n v="1"/>
    <n v="47411.47"/>
    <n v="39855.85"/>
    <x v="7"/>
  </r>
  <r>
    <x v="0"/>
    <s v="NARRAGANSETT ELECTRIC"/>
    <x v="1"/>
    <x v="1"/>
    <s v="FEBRUARY"/>
    <x v="1"/>
    <s v="INDUSTRIAL"/>
    <n v="443"/>
    <s v="2121    - Gas 2121 C&amp;I Small FT2"/>
    <n v="2121"/>
    <s v="N/A"/>
    <n v="1670"/>
    <s v="GAS/T FIRM COMMERCIAL"/>
    <n v="2"/>
    <n v="672.66"/>
    <n v="1037.21"/>
    <x v="8"/>
  </r>
  <r>
    <x v="0"/>
    <s v="NARRAGANSETT ELECTRIC"/>
    <x v="1"/>
    <x v="1"/>
    <s v="FEBRUARY"/>
    <x v="2"/>
    <s v="COMMERCIAL"/>
    <n v="444"/>
    <s v="2131    - Gas 2131 C&amp;I Small TSS"/>
    <n v="2131"/>
    <s v="N/A"/>
    <n v="300"/>
    <s v="COMMERCIAL-NO BUILDING HEAT"/>
    <n v="68"/>
    <n v="26948.55"/>
    <n v="22022.43"/>
    <x v="8"/>
  </r>
  <r>
    <x v="0"/>
    <s v="NARRAGANSETT ELECTRIC"/>
    <x v="1"/>
    <x v="1"/>
    <s v="FEBRUARY"/>
    <x v="0"/>
    <s v="RESIDENTIAL"/>
    <n v="404"/>
    <s v="2107    - Gas 2107 C&amp;I Small"/>
    <n v="0"/>
    <s v="N/A"/>
    <n v="0"/>
    <s v="N/A"/>
    <n v="1"/>
    <n v="45.85"/>
    <n v="17.510000000000002"/>
    <x v="9"/>
  </r>
  <r>
    <x v="0"/>
    <s v="NARRAGANSETT ELECTRIC"/>
    <x v="1"/>
    <x v="1"/>
    <s v="FEBRUARY"/>
    <x v="4"/>
    <s v="STEAM-HEAT"/>
    <n v="400"/>
    <s v="1247    - Gas 1247 Res Heat"/>
    <n v="1247"/>
    <s v="N/A"/>
    <n v="207"/>
    <s v="RESIDENCE SERVICE - WITH HEAT"/>
    <n v="206104"/>
    <n v="36028994.43"/>
    <n v="26510186.93"/>
    <x v="10"/>
  </r>
  <r>
    <x v="0"/>
    <s v="NARRAGANSETT ELECTRIC"/>
    <x v="1"/>
    <x v="1"/>
    <s v="FEBRUARY"/>
    <x v="2"/>
    <s v="COMMERCIAL"/>
    <n v="420"/>
    <s v="2331    - Gas 2331 C&amp;I Large High Load TSS"/>
    <n v="2331"/>
    <s v="N/A"/>
    <n v="300"/>
    <s v="COMMERCIAL-NO BUILDING HEAT"/>
    <n v="1"/>
    <n v="4147.42"/>
    <n v="4710.1899999999996"/>
    <x v="7"/>
  </r>
  <r>
    <x v="0"/>
    <s v="NARRAGANSETT ELECTRIC"/>
    <x v="1"/>
    <x v="1"/>
    <s v="FEBRUARY"/>
    <x v="4"/>
    <s v="STEAM-HEAT"/>
    <n v="401"/>
    <s v="1012    - Gas 1012 Res Non Heat"/>
    <n v="1012"/>
    <s v="N/A"/>
    <n v="200"/>
    <s v="RESIDENCE SERVICE - NO HEAT"/>
    <n v="8"/>
    <n v="2691.21"/>
    <n v="2008.5"/>
    <x v="10"/>
  </r>
  <r>
    <x v="0"/>
    <s v="NARRAGANSETT ELECTRIC"/>
    <x v="1"/>
    <x v="1"/>
    <s v="FEBRUARY"/>
    <x v="2"/>
    <s v="COMMERCIAL"/>
    <n v="404"/>
    <s v="2107    - Gas 2107 C&amp;I Small"/>
    <n v="2107"/>
    <s v="N/A"/>
    <n v="300"/>
    <s v="COMMERCIAL-NO BUILDING HEAT"/>
    <n v="17969"/>
    <n v="4946175.0999999996"/>
    <n v="3912278.22"/>
    <x v="8"/>
  </r>
  <r>
    <x v="0"/>
    <s v="NARRAGANSETT ELECTRIC"/>
    <x v="1"/>
    <x v="1"/>
    <s v="FEBRUARY"/>
    <x v="2"/>
    <s v="COMMERCIAL"/>
    <n v="443"/>
    <s v="2121    - Gas 2121 C&amp;I Small FT2"/>
    <n v="2121"/>
    <s v="N/A"/>
    <n v="1670"/>
    <s v="GAS/T FIRM COMMERCIAL"/>
    <n v="791"/>
    <n v="186496.91"/>
    <n v="277929.03999999998"/>
    <x v="8"/>
  </r>
  <r>
    <x v="0"/>
    <s v="NARRAGANSETT ELECTRIC"/>
    <x v="1"/>
    <x v="1"/>
    <s v="FEBRUARY"/>
    <x v="2"/>
    <s v="COMMERCIAL"/>
    <n v="400"/>
    <s v="1247    - Gas 1247 Res Heat"/>
    <n v="0"/>
    <s v="N/A"/>
    <n v="0"/>
    <s v="N/A"/>
    <n v="1"/>
    <n v="1280.42"/>
    <n v="1013.52"/>
    <x v="9"/>
  </r>
  <r>
    <x v="0"/>
    <s v="NARRAGANSETT ELECTRIC"/>
    <x v="1"/>
    <x v="1"/>
    <s v="FEBRUARY"/>
    <x v="2"/>
    <s v="COMMERCIAL"/>
    <n v="411"/>
    <s v="33EN    - Gas 33EN C&amp;I Large Low Load FT1"/>
    <s v="33EN"/>
    <s v="N/A"/>
    <n v="1670"/>
    <s v="GAS/T FIRM COMMERCIAL"/>
    <n v="108"/>
    <n v="523827"/>
    <n v="1201089.8999999999"/>
    <x v="7"/>
  </r>
  <r>
    <x v="0"/>
    <s v="NARRAGANSETT ELECTRIC"/>
    <x v="1"/>
    <x v="1"/>
    <s v="FEBRUARY"/>
    <x v="2"/>
    <s v="COMMERCIAL"/>
    <n v="410"/>
    <s v="3321    - Gas 3321 C&amp;I Large Low Load FT2"/>
    <n v="3321"/>
    <s v="N/A"/>
    <n v="1670"/>
    <s v="GAS/T FIRM COMMERCIAL"/>
    <n v="207"/>
    <n v="889266.22"/>
    <n v="1996783.26"/>
    <x v="7"/>
  </r>
  <r>
    <x v="0"/>
    <s v="NARRAGANSETT ELECTRIC"/>
    <x v="1"/>
    <x v="1"/>
    <s v="FEBRUARY"/>
    <x v="2"/>
    <s v="COMMERCIAL"/>
    <n v="409"/>
    <s v="3367    - Gas 3367 C&amp;I Large Low Load"/>
    <n v="3367"/>
    <s v="N/A"/>
    <n v="300"/>
    <s v="COMMERCIAL-NO BUILDING HEAT"/>
    <n v="89"/>
    <n v="763155.98"/>
    <n v="766403.9"/>
    <x v="7"/>
  </r>
  <r>
    <x v="0"/>
    <s v="NARRAGANSETT ELECTRIC"/>
    <x v="1"/>
    <x v="1"/>
    <s v="FEBRUARY"/>
    <x v="2"/>
    <s v="COMMERCIAL"/>
    <n v="413"/>
    <s v="3496    - Gas 3496 C&amp;I Extra Large Low Load"/>
    <n v="3496"/>
    <s v="N/A"/>
    <n v="300"/>
    <s v="COMMERCIAL-NO BUILDING HEAT"/>
    <n v="5"/>
    <n v="59747.22"/>
    <n v="74627.62"/>
    <x v="7"/>
  </r>
  <r>
    <x v="0"/>
    <s v="NARRAGANSETT ELECTRIC"/>
    <x v="1"/>
    <x v="1"/>
    <s v="FEBRUARY"/>
    <x v="4"/>
    <s v="STEAM-HEAT"/>
    <n v="402"/>
    <s v="1301    - Gas 1301 Res Low Inc Heat"/>
    <n v="1301"/>
    <s v="N/A"/>
    <n v="207"/>
    <s v="RESIDENCE SERVICE - WITH HEAT"/>
    <n v="16993"/>
    <n v="2143839.73"/>
    <n v="2145610.11"/>
    <x v="11"/>
  </r>
  <r>
    <x v="0"/>
    <s v="NARRAGANSETT ELECTRIC"/>
    <x v="1"/>
    <x v="1"/>
    <s v="FEBRUARY"/>
    <x v="2"/>
    <s v="COMMERCIAL"/>
    <n v="425"/>
    <s v="58ENLL  - Gas 58ENLL Default C&amp;I Large Low Load"/>
    <s v="58LL"/>
    <s v="N/A"/>
    <n v="1675"/>
    <s v="GAS/T DEFAULT SERVICE"/>
    <n v="3"/>
    <n v="43808.12"/>
    <n v="30834.080000000002"/>
    <x v="7"/>
  </r>
  <r>
    <x v="0"/>
    <s v="NARRAGANSETT ELECTRIC"/>
    <x v="1"/>
    <x v="1"/>
    <s v="FEBRUARY"/>
    <x v="1"/>
    <s v="INDUSTRIAL"/>
    <n v="405"/>
    <s v="2237    - Gas 2237 C&amp;I Medium"/>
    <n v="2237"/>
    <s v="N/A"/>
    <n v="400"/>
    <s v="INDUSTRIAL"/>
    <n v="21"/>
    <n v="51891.97"/>
    <n v="52709.55"/>
    <x v="6"/>
  </r>
  <r>
    <x v="0"/>
    <s v="NARRAGANSETT ELECTRIC"/>
    <x v="1"/>
    <x v="1"/>
    <s v="FEBRUARY"/>
    <x v="1"/>
    <s v="INDUSTRIAL"/>
    <n v="418"/>
    <s v="2321    - Gas 2321 C&amp;I Large High Load FT2"/>
    <n v="2321"/>
    <s v="N/A"/>
    <n v="1671"/>
    <s v="GAS/T FIRM INDUSTRIAL"/>
    <n v="51"/>
    <n v="133860.74"/>
    <n v="356759.01"/>
    <x v="7"/>
  </r>
  <r>
    <x v="0"/>
    <s v="NARRAGANSETT ELECTRIC"/>
    <x v="1"/>
    <x v="1"/>
    <s v="FEBRUARY"/>
    <x v="2"/>
    <s v="COMMERCIAL"/>
    <n v="440"/>
    <s v="74EN    - Gas 74EN Non-Firm Trans Extra Large Low"/>
    <s v="74EN"/>
    <s v="N/A"/>
    <n v="1672"/>
    <s v="GAS/T C&amp;I NON FIRM"/>
    <n v="1"/>
    <n v="68712.570000000007"/>
    <n v="419519"/>
    <x v="7"/>
  </r>
  <r>
    <x v="0"/>
    <s v="NARRAGANSETT ELECTRIC"/>
    <x v="1"/>
    <x v="1"/>
    <s v="FEBRUARY"/>
    <x v="1"/>
    <s v="INDUSTRIAL"/>
    <n v="414"/>
    <s v="3421    - Gas 3421 C&amp;I Extra Large Low Load FT2"/>
    <n v="3421"/>
    <s v="N/A"/>
    <n v="1670"/>
    <s v="GAS/T FIRM COMMERCIAL"/>
    <n v="1"/>
    <n v="6243.41"/>
    <n v="28113.85"/>
    <x v="7"/>
  </r>
  <r>
    <x v="0"/>
    <s v="NARRAGANSETT ELECTRIC"/>
    <x v="1"/>
    <x v="1"/>
    <s v="FEBRUARY"/>
    <x v="2"/>
    <s v="COMMERCIAL"/>
    <n v="417"/>
    <s v="2367    - Gas 2367 C&amp;I Large High Load"/>
    <n v="2367"/>
    <s v="N/A"/>
    <n v="300"/>
    <s v="COMMERCIAL-NO BUILDING HEAT"/>
    <n v="21"/>
    <n v="102165.83"/>
    <n v="117529.77"/>
    <x v="7"/>
  </r>
  <r>
    <x v="0"/>
    <s v="NARRAGANSETT ELECTRIC"/>
    <x v="1"/>
    <x v="1"/>
    <s v="FEBRUARY"/>
    <x v="1"/>
    <s v="INDUSTRIAL"/>
    <n v="417"/>
    <s v="2367    - Gas 2367 C&amp;I Large High Load"/>
    <n v="2367"/>
    <s v="N/A"/>
    <n v="400"/>
    <s v="INDUSTRIAL"/>
    <n v="23"/>
    <n v="102032.01"/>
    <n v="116618.38"/>
    <x v="7"/>
  </r>
  <r>
    <x v="0"/>
    <s v="NARRAGANSETT ELECTRIC"/>
    <x v="1"/>
    <x v="1"/>
    <s v="FEBRUARY"/>
    <x v="1"/>
    <s v="INDUSTRIAL"/>
    <n v="421"/>
    <s v="2496    - Gas 2496 C&amp;I Extra Large High Load"/>
    <n v="2496"/>
    <s v="N/A"/>
    <n v="400"/>
    <s v="INDUSTRIAL"/>
    <n v="1"/>
    <n v="15383.02"/>
    <n v="21686.65"/>
    <x v="7"/>
  </r>
  <r>
    <x v="0"/>
    <s v="NARRAGANSETT ELECTRIC"/>
    <x v="1"/>
    <x v="1"/>
    <s v="FEBRUARY"/>
    <x v="0"/>
    <s v="RESIDENTIAL"/>
    <n v="400"/>
    <s v="1247    - Gas 1247 Res Heat"/>
    <n v="1247"/>
    <s v="N/A"/>
    <n v="207"/>
    <s v="RESIDENCE SERVICE - WITH HEAT"/>
    <n v="11"/>
    <n v="1594.1"/>
    <n v="1149.48"/>
    <x v="10"/>
  </r>
  <r>
    <x v="0"/>
    <s v="NARRAGANSETT ELECTRIC"/>
    <x v="1"/>
    <x v="1"/>
    <s v="FEBRUARY"/>
    <x v="2"/>
    <s v="COMMERCIAL"/>
    <n v="407"/>
    <s v="22EN    - Gas 22EN C&amp;I Medium FT1"/>
    <s v="22EN"/>
    <s v="N/A"/>
    <n v="1670"/>
    <s v="GAS/T FIRM COMMERCIAL"/>
    <n v="327"/>
    <n v="337337.36"/>
    <n v="797205.35"/>
    <x v="6"/>
  </r>
  <r>
    <x v="0"/>
    <s v="NARRAGANSETT ELECTRIC"/>
    <x v="1"/>
    <x v="1"/>
    <s v="FEBRUARY"/>
    <x v="1"/>
    <s v="INDUSTRIAL"/>
    <n v="404"/>
    <s v="2107    - Gas 2107 C&amp;I Small"/>
    <n v="2107"/>
    <s v="N/A"/>
    <n v="400"/>
    <s v="INDUSTRIAL"/>
    <n v="7"/>
    <n v="5327.08"/>
    <n v="4515.5200000000004"/>
    <x v="8"/>
  </r>
  <r>
    <x v="0"/>
    <s v="NARRAGANSETT ELECTRIC"/>
    <x v="1"/>
    <x v="1"/>
    <s v="FEBRUARY"/>
    <x v="1"/>
    <s v="INDUSTRIAL"/>
    <n v="409"/>
    <s v="3367    - Gas 3367 C&amp;I Large Low Load"/>
    <n v="3367"/>
    <s v="N/A"/>
    <n v="400"/>
    <s v="INDUSTRIAL"/>
    <n v="6"/>
    <n v="17790.95"/>
    <n v="15643.64"/>
    <x v="7"/>
  </r>
  <r>
    <x v="0"/>
    <s v="NARRAGANSETT ELECTRIC"/>
    <x v="1"/>
    <x v="1"/>
    <s v="FEBRUARY"/>
    <x v="2"/>
    <s v="COMMERCIAL"/>
    <n v="415"/>
    <s v="34EN    - Gas 34EN C&amp;I Extra Large Low Load FT1"/>
    <s v="34EN"/>
    <s v="N/A"/>
    <n v="1670"/>
    <s v="GAS/T FIRM COMMERCIAL"/>
    <n v="23"/>
    <n v="310275.24"/>
    <n v="1578928.2"/>
    <x v="7"/>
  </r>
  <r>
    <x v="0"/>
    <s v="NARRAGANSETT ELECTRIC"/>
    <x v="1"/>
    <x v="1"/>
    <s v="FEBRUARY"/>
    <x v="1"/>
    <s v="INDUSTRIAL"/>
    <n v="415"/>
    <s v="34EN    - Gas 34EN C&amp;I Extra Large Low Load FT1"/>
    <s v="34EN"/>
    <s v="N/A"/>
    <n v="1670"/>
    <s v="GAS/T FIRM COMMERCIAL"/>
    <n v="3"/>
    <n v="19253.62"/>
    <n v="88455.37"/>
    <x v="7"/>
  </r>
  <r>
    <x v="0"/>
    <s v="NARRAGANSETT ELECTRIC"/>
    <x v="1"/>
    <x v="1"/>
    <s v="FEBRUARY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1"/>
    <s v="FEBRUARY"/>
    <x v="2"/>
    <s v="COMMERCIAL"/>
    <n v="423"/>
    <s v="24EN    - Gas 24EN C&amp;I Extra Large High Load FT1"/>
    <s v="24EN"/>
    <s v="N/A"/>
    <n v="1671"/>
    <s v="GAS/T FIRM INDUSTRIAL"/>
    <n v="13"/>
    <n v="173190.91"/>
    <n v="1084248.04"/>
    <x v="7"/>
  </r>
  <r>
    <x v="0"/>
    <s v="NARRAGANSETT ELECTRIC"/>
    <x v="1"/>
    <x v="1"/>
    <s v="FEBRUARY"/>
    <x v="1"/>
    <s v="INDUSTRIAL"/>
    <n v="423"/>
    <s v="24EN    - Gas 24EN C&amp;I Extra Large High Load FT1"/>
    <s v="24EN"/>
    <s v="N/A"/>
    <n v="1671"/>
    <s v="GAS/T FIRM INDUSTRIAL"/>
    <n v="50"/>
    <n v="822428.83"/>
    <n v="4302258.5"/>
    <x v="7"/>
  </r>
  <r>
    <x v="0"/>
    <s v="NARRAGANSETT ELECTRIC"/>
    <x v="1"/>
    <x v="1"/>
    <s v="FEBRUARY"/>
    <x v="1"/>
    <s v="INDUSTRIAL"/>
    <n v="422"/>
    <s v="2421    - Gas 2421 C&amp;I Extra Large High Load FT2"/>
    <n v="2421"/>
    <s v="N/A"/>
    <n v="1671"/>
    <s v="GAS/T FIRM INDUSTRIAL"/>
    <n v="12"/>
    <n v="80857.05"/>
    <n v="326672.90000000002"/>
    <x v="7"/>
  </r>
  <r>
    <x v="0"/>
    <s v="NARRAGANSETT ELECTRIC"/>
    <x v="1"/>
    <x v="1"/>
    <s v="FEBRUARY"/>
    <x v="1"/>
    <s v="INDUSTRIAL"/>
    <n v="424"/>
    <s v="2431    - Gas 2431 C&amp;I Extra Large High Load TSS"/>
    <n v="2431"/>
    <s v="N/A"/>
    <n v="400"/>
    <s v="INDUSTRIAL"/>
    <n v="2"/>
    <n v="36571.18"/>
    <n v="51072.55"/>
    <x v="7"/>
  </r>
  <r>
    <x v="0"/>
    <s v="NARRAGANSETT ELECTRIC"/>
    <x v="1"/>
    <x v="1"/>
    <s v="FEBRUARY"/>
    <x v="2"/>
    <s v="COMMERCIAL"/>
    <n v="406"/>
    <s v="2221    - Gas 2221 C&amp;I Medium FT2"/>
    <n v="2221"/>
    <s v="N/A"/>
    <n v="1670"/>
    <s v="GAS/T FIRM COMMERCIAL"/>
    <n v="1475"/>
    <n v="1164602.31"/>
    <n v="2647744.77"/>
    <x v="6"/>
  </r>
  <r>
    <x v="0"/>
    <s v="NARRAGANSETT ELECTRIC"/>
    <x v="1"/>
    <x v="1"/>
    <s v="FEBRUARY"/>
    <x v="1"/>
    <s v="INDUSTRIAL"/>
    <n v="406"/>
    <s v="2221    - Gas 2221 C&amp;I Medium FT2"/>
    <n v="2221"/>
    <s v="N/A"/>
    <n v="1670"/>
    <s v="GAS/T FIRM COMMERCIAL"/>
    <n v="23"/>
    <n v="29200.95"/>
    <n v="69967.12"/>
    <x v="6"/>
  </r>
  <r>
    <x v="0"/>
    <s v="NARRAGANSETT ELECTRIC"/>
    <x v="1"/>
    <x v="1"/>
    <s v="FEBRUARY"/>
    <x v="1"/>
    <s v="INDUSTRIAL"/>
    <n v="419"/>
    <s v="23EN    - Gas 23EN C&amp;I Large High Load FT1"/>
    <s v="23EN"/>
    <s v="N/A"/>
    <n v="1671"/>
    <s v="GAS/T FIRM INDUSTRIAL"/>
    <n v="49"/>
    <n v="167706.41"/>
    <n v="473824.72"/>
    <x v="7"/>
  </r>
  <r>
    <x v="0"/>
    <s v="NARRAGANSETT ELECTRIC"/>
    <x v="1"/>
    <x v="1"/>
    <s v="FEBRUARY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1"/>
    <s v="FEBRUARY"/>
    <x v="2"/>
    <s v="COMMERCIAL"/>
    <n v="414"/>
    <s v="3421    - Gas 3421 C&amp;I Extra Large Low Load FT2"/>
    <n v="3421"/>
    <s v="N/A"/>
    <n v="1670"/>
    <s v="GAS/T FIRM COMMERCIAL"/>
    <n v="3"/>
    <n v="17285.330000000002"/>
    <n v="75079.520000000004"/>
    <x v="7"/>
  </r>
  <r>
    <x v="0"/>
    <s v="NARRAGANSETT ELECTRIC"/>
    <x v="1"/>
    <x v="1"/>
    <s v="FEBRUARY"/>
    <x v="1"/>
    <s v="INDUSTRIAL"/>
    <n v="420"/>
    <s v="2331    - Gas 2331 C&amp;I Large High Load TSS"/>
    <n v="2331"/>
    <s v="N/A"/>
    <n v="400"/>
    <s v="INDUSTRIAL"/>
    <n v="2"/>
    <n v="5310.13"/>
    <n v="2240.25"/>
    <x v="7"/>
  </r>
  <r>
    <x v="0"/>
    <s v="NARRAGANSETT ELECTRIC"/>
    <x v="1"/>
    <x v="1"/>
    <s v="FEBRUARY"/>
    <x v="1"/>
    <s v="INDUSTRIAL"/>
    <n v="407"/>
    <s v="22EN    - Gas 22EN C&amp;I Medium FT1"/>
    <s v="22EN"/>
    <s v="N/A"/>
    <n v="1670"/>
    <s v="GAS/T FIRM COMMERCIAL"/>
    <n v="8"/>
    <n v="9136.56"/>
    <n v="21394.13"/>
    <x v="6"/>
  </r>
  <r>
    <x v="0"/>
    <s v="NARRAGANSETT ELECTRIC"/>
    <x v="1"/>
    <x v="1"/>
    <s v="FEBRUARY"/>
    <x v="2"/>
    <s v="COMMERCIAL"/>
    <n v="405"/>
    <s v="2237    - Gas 2237 C&amp;I Medium"/>
    <n v="2237"/>
    <s v="N/A"/>
    <n v="300"/>
    <s v="COMMERCIAL-NO BUILDING HEAT"/>
    <n v="3145"/>
    <n v="4524334.4800000004"/>
    <n v="4541629.21"/>
    <x v="6"/>
  </r>
  <r>
    <x v="0"/>
    <s v="NARRAGANSETT ELECTRIC"/>
    <x v="1"/>
    <x v="1"/>
    <s v="FEBRUARY"/>
    <x v="2"/>
    <s v="COMMERCIAL"/>
    <n v="418"/>
    <s v="2321    - Gas 2321 C&amp;I Large High Load FT2"/>
    <n v="2321"/>
    <s v="N/A"/>
    <n v="1671"/>
    <s v="GAS/T FIRM INDUSTRIAL"/>
    <n v="42"/>
    <n v="118491.15"/>
    <n v="322144.12"/>
    <x v="7"/>
  </r>
  <r>
    <x v="0"/>
    <s v="NARRAGANSETT ELECTRIC"/>
    <x v="1"/>
    <x v="1"/>
    <s v="FEBRUARY"/>
    <x v="0"/>
    <s v="RESIDENTIAL"/>
    <n v="403"/>
    <s v="1101    - Gas 1101 Res Low Inc Non Heat"/>
    <n v="1101"/>
    <s v="N/A"/>
    <n v="200"/>
    <s v="RESIDENCE SERVICE - NO HEAT"/>
    <n v="524"/>
    <n v="24953.67"/>
    <n v="20941.669999999998"/>
    <x v="11"/>
  </r>
  <r>
    <x v="0"/>
    <s v="NARRAGANSETT ELECTRIC"/>
    <x v="1"/>
    <x v="1"/>
    <s v="FEBRUARY"/>
    <x v="2"/>
    <s v="COMMERCIAL"/>
    <n v="431"/>
    <s v="01EN    - Gas 01EN Marketer Charges FT1"/>
    <s v="01EN"/>
    <s v="N/A"/>
    <n v="1673"/>
    <s v="GAS/T MARKETER TRAN 1"/>
    <n v="3"/>
    <n v="-209476.51"/>
    <n v="0"/>
    <x v="9"/>
  </r>
  <r>
    <x v="0"/>
    <s v="NARRAGANSETT ELECTRIC"/>
    <x v="1"/>
    <x v="1"/>
    <s v="FEBRUARY"/>
    <x v="1"/>
    <s v="INDUSTRIAL"/>
    <n v="411"/>
    <s v="33EN    - Gas 33EN C&amp;I Large Low Load FT1"/>
    <s v="33EN"/>
    <s v="N/A"/>
    <n v="1670"/>
    <s v="GAS/T FIRM COMMERCIAL"/>
    <n v="9"/>
    <n v="35951.22"/>
    <n v="78483.94"/>
    <x v="7"/>
  </r>
  <r>
    <x v="0"/>
    <s v="NARRAGANSETT ELECTRIC"/>
    <x v="1"/>
    <x v="1"/>
    <s v="FEBRUARY"/>
    <x v="2"/>
    <s v="COMMERCIAL"/>
    <n v="439"/>
    <s v="14EN    - Gas 14EN Non-Firm Sales Extra Large Low"/>
    <s v="14EN"/>
    <s v="N/A"/>
    <n v="300"/>
    <s v="COMMERCIAL-NO BUILDING HEAT"/>
    <n v="1"/>
    <n v="235856.25"/>
    <n v="269210.07"/>
    <x v="7"/>
  </r>
  <r>
    <x v="0"/>
    <s v="NARRAGANSETT ELECTRIC"/>
    <x v="1"/>
    <x v="1"/>
    <s v="FEBRUARY"/>
    <x v="2"/>
    <s v="COMMERCIAL"/>
    <n v="629"/>
    <s v="S14     - Lighting S-14 Co Lighting-Std Ofr Variable"/>
    <s v="S14"/>
    <s v="LIGHTING S-14"/>
    <n v="300"/>
    <s v="COMMERCIAL-NO BUILDING HEAT"/>
    <n v="8"/>
    <n v="369.13"/>
    <n v="1244"/>
    <x v="3"/>
  </r>
  <r>
    <x v="0"/>
    <s v="NARRAGANSETT ELECTRIC"/>
    <x v="1"/>
    <x v="1"/>
    <s v="FEBRUARY"/>
    <x v="3"/>
    <s v="STRT-AND-HWY-LT"/>
    <n v="629"/>
    <s v="S14     - Lighting S-14 Co Lighting-Std Ofr Variable"/>
    <s v="S14"/>
    <s v="LIGHTING S-14"/>
    <n v="700"/>
    <s v="PUBLIC STREET &amp; HIWAY LIGHTING"/>
    <n v="141"/>
    <n v="124610.99"/>
    <n v="277257"/>
    <x v="3"/>
  </r>
  <r>
    <x v="0"/>
    <s v="NARRAGANSETT ELECTRIC"/>
    <x v="1"/>
    <x v="1"/>
    <s v="FEBRUARY"/>
    <x v="4"/>
    <s v="STEAM-HEAT"/>
    <n v="628"/>
    <s v="S10     - Lighting S-10 Private Lightg-Std Ofr Variable"/>
    <s v="S10"/>
    <s v="LIGHTING S-10"/>
    <n v="207"/>
    <s v="RESIDENCE SERVICE - WITH HEAT"/>
    <n v="7"/>
    <n v="215.75"/>
    <n v="686"/>
    <x v="3"/>
  </r>
  <r>
    <x v="0"/>
    <s v="NARRAGANSETT ELECTRIC"/>
    <x v="1"/>
    <x v="1"/>
    <s v="FEBRUARY"/>
    <x v="1"/>
    <s v="INDUSTRIAL"/>
    <n v="628"/>
    <s v="S10     - Lighting S-10 Private Lightg-Std Ofr Variable"/>
    <s v="S10"/>
    <s v="LIGHTING S-10"/>
    <n v="460"/>
    <s v="INDUSTRIAL GENERAL - 60 HERTZ"/>
    <n v="55"/>
    <n v="10875.95"/>
    <n v="37646"/>
    <x v="3"/>
  </r>
  <r>
    <x v="0"/>
    <s v="NARRAGANSETT ELECTRIC"/>
    <x v="1"/>
    <x v="1"/>
    <s v="FEBRUARY"/>
    <x v="2"/>
    <s v="COMMERCIAL"/>
    <n v="616"/>
    <s v="S10     - Lighting S-10 T&amp;D Private Lighting(Clsd)"/>
    <s v="S10"/>
    <s v="LIGHTING S-10"/>
    <n v="4532"/>
    <s v="DELIVERY ONLY - COMMERCIAL"/>
    <n v="297"/>
    <n v="18096.490000000002"/>
    <n v="113942"/>
    <x v="3"/>
  </r>
  <r>
    <x v="0"/>
    <s v="NARRAGANSETT ELECTRIC"/>
    <x v="1"/>
    <x v="1"/>
    <s v="FEBRUARY"/>
    <x v="2"/>
    <s v="COMMERCIAL"/>
    <n v="55"/>
    <s v="C06     - Elec C-06 Small C&amp;I-Std Ofr Variable"/>
    <s v="C06"/>
    <s v="ELEC C-06"/>
    <n v="300"/>
    <s v="COMMERCIAL-NO BUILDING HEAT"/>
    <n v="50"/>
    <n v="-61015.11"/>
    <n v="71196"/>
    <x v="2"/>
  </r>
  <r>
    <x v="0"/>
    <s v="NARRAGANSETT ELECTRIC"/>
    <x v="1"/>
    <x v="1"/>
    <s v="FEBRUARY"/>
    <x v="1"/>
    <s v="INDUSTRIAL"/>
    <n v="954"/>
    <s v="G02     - Elec G-02 T&amp;D Large C&amp;I"/>
    <s v="G02"/>
    <s v="ELEC G-02"/>
    <n v="4552"/>
    <s v="DELIVERY ONLY - INDUSTRIAL"/>
    <n v="171"/>
    <n v="311693.51"/>
    <n v="3495687"/>
    <x v="5"/>
  </r>
  <r>
    <x v="0"/>
    <s v="NARRAGANSETT ELECTRIC"/>
    <x v="1"/>
    <x v="1"/>
    <s v="FEBRUARY"/>
    <x v="1"/>
    <s v="INDUSTRIAL"/>
    <n v="6"/>
    <s v="A60     - Elec A-60 Resi Low Income-Std Ofr"/>
    <s v="A60"/>
    <s v="ELEC A-60"/>
    <n v="460"/>
    <s v="INDUSTRIAL GENERAL - 60 HERTZ"/>
    <n v="1"/>
    <n v="45.49"/>
    <n v="253"/>
    <x v="4"/>
  </r>
  <r>
    <x v="0"/>
    <s v="NARRAGANSETT ELECTRIC"/>
    <x v="1"/>
    <x v="1"/>
    <s v="FEBRUARY"/>
    <x v="3"/>
    <s v="STRT-AND-HWY-LT"/>
    <n v="631"/>
    <s v="S5V     - Lighting S-05 Cust Owned-Variable"/>
    <s v="S5A"/>
    <s v="N/A"/>
    <n v="700"/>
    <s v="PUBLIC STREET &amp; HIWAY LIGHTING"/>
    <n v="17"/>
    <n v="16718.2"/>
    <n v="72954"/>
    <x v="3"/>
  </r>
  <r>
    <x v="0"/>
    <s v="NARRAGANSETT ELECTRIC"/>
    <x v="1"/>
    <x v="1"/>
    <s v="FEBRUARY"/>
    <x v="1"/>
    <s v="INDUSTRIAL"/>
    <n v="710"/>
    <s v="G32     - Elec G-32 T&amp;D 200 kW Dem PK/SH/OP"/>
    <s v="G32"/>
    <s v="ELEC G-32"/>
    <n v="4552"/>
    <s v="DELIVERY ONLY - INDUSTRIAL"/>
    <n v="97"/>
    <n v="1848735.98"/>
    <n v="28137323"/>
    <x v="1"/>
  </r>
  <r>
    <x v="0"/>
    <s v="NARRAGANSETT ELECTRIC"/>
    <x v="1"/>
    <x v="1"/>
    <s v="FEBRUARY"/>
    <x v="1"/>
    <s v="INDUSTRIAL"/>
    <n v="616"/>
    <s v="S10     - Lighting S-10 T&amp;D Private Lighting(Clsd)"/>
    <s v="S10"/>
    <s v="LIGHTING S-10"/>
    <n v="4552"/>
    <s v="DELIVERY ONLY - INDUSTRIAL"/>
    <n v="20"/>
    <n v="2588.29"/>
    <n v="15573"/>
    <x v="3"/>
  </r>
  <r>
    <x v="0"/>
    <s v="NARRAGANSETT ELECTRIC"/>
    <x v="1"/>
    <x v="1"/>
    <s v="FEBRUARY"/>
    <x v="2"/>
    <s v="COMMERCIAL"/>
    <n v="924"/>
    <s v="X01     - Elec X01 T&amp;D Elec Propulsion"/>
    <s v="X01"/>
    <s v="ELEC X01"/>
    <n v="4532"/>
    <s v="DELIVERY ONLY - COMMERCIAL"/>
    <n v="1"/>
    <n v="175092.35"/>
    <n v="2181537"/>
    <x v="1"/>
  </r>
  <r>
    <x v="0"/>
    <s v="NARRAGANSETT ELECTRIC"/>
    <x v="1"/>
    <x v="1"/>
    <s v="FEBRUARY"/>
    <x v="2"/>
    <s v="COMMERCIAL"/>
    <n v="34"/>
    <s v="C08     - Elec C-06 Sm C&amp;I Unmetered-Std Ofr"/>
    <s v="C08"/>
    <s v="ELEC C-06 UNMETERED"/>
    <n v="300"/>
    <s v="COMMERCIAL-NO BUILDING HEAT"/>
    <n v="131"/>
    <n v="15552.52"/>
    <n v="67819"/>
    <x v="2"/>
  </r>
  <r>
    <x v="0"/>
    <s v="NARRAGANSETT ELECTRIC"/>
    <x v="1"/>
    <x v="1"/>
    <s v="FEBRUARY"/>
    <x v="2"/>
    <s v="COMMERCIAL"/>
    <n v="951"/>
    <s v="C08     - Elec C-06 T&amp;D Sm C&amp;I Unmetered"/>
    <s v="C08"/>
    <s v="ELEC C-06 UNMETERED"/>
    <n v="4532"/>
    <s v="DELIVERY ONLY - COMMERCIAL"/>
    <n v="115"/>
    <n v="9296.7800000000007"/>
    <n v="74875"/>
    <x v="2"/>
  </r>
  <r>
    <x v="0"/>
    <s v="NARRAGANSETT ELECTRIC"/>
    <x v="1"/>
    <x v="1"/>
    <s v="FEBRUARY"/>
    <x v="3"/>
    <s v="STRT-AND-HWY-LT"/>
    <n v="951"/>
    <s v="C08     - Elec C-06 T&amp;D Sm C&amp;I Unmetered"/>
    <s v="C08"/>
    <s v="ELEC C-06 UNMETERED"/>
    <n v="4562"/>
    <s v="DELIVERY ONLY - STREET LIGHT"/>
    <n v="215"/>
    <n v="9224.27"/>
    <n v="67319"/>
    <x v="2"/>
  </r>
  <r>
    <x v="0"/>
    <s v="NARRAGANSETT ELECTRIC"/>
    <x v="1"/>
    <x v="1"/>
    <s v="FEBRUARY"/>
    <x v="0"/>
    <s v="RESIDENTIAL"/>
    <n v="5"/>
    <s v="C06     - Elec C-06 Small C&amp;I-Std Ofr"/>
    <s v="C06"/>
    <s v="ELEC C-06"/>
    <n v="200"/>
    <s v="RESIDENCE SERVICE - NO HEAT"/>
    <n v="843"/>
    <n v="83210.73"/>
    <n v="351787"/>
    <x v="2"/>
  </r>
  <r>
    <x v="0"/>
    <s v="NARRAGANSETT ELECTRIC"/>
    <x v="1"/>
    <x v="1"/>
    <s v="FEBRUARY"/>
    <x v="0"/>
    <s v="RESIDENTIAL"/>
    <n v="6"/>
    <s v="A60     - Elec A-60 Resi Low Income-Std Ofr"/>
    <s v="A60"/>
    <s v="ELEC A-60"/>
    <n v="200"/>
    <s v="RESIDENCE SERVICE - NO HEAT"/>
    <n v="26113"/>
    <n v="2233024.65"/>
    <n v="13221923"/>
    <x v="4"/>
  </r>
  <r>
    <x v="0"/>
    <s v="NARRAGANSETT ELECTRIC"/>
    <x v="1"/>
    <x v="1"/>
    <s v="FEBRUARY"/>
    <x v="4"/>
    <s v="STEAM-HEAT"/>
    <n v="903"/>
    <s v="A16     - Elec A-16 T&amp;D Residential"/>
    <s v="A16"/>
    <s v="ELEC A-16"/>
    <n v="4513"/>
    <s v="DELIVERY ONLY - RESIDENT HEAT"/>
    <n v="1652"/>
    <n v="205926.82"/>
    <n v="1877746"/>
    <x v="0"/>
  </r>
  <r>
    <x v="0"/>
    <s v="NARRAGANSETT ELECTRIC"/>
    <x v="1"/>
    <x v="1"/>
    <s v="FEBRUARY"/>
    <x v="1"/>
    <s v="INDUSTRIAL"/>
    <n v="122"/>
    <s v="B32     - Elec B-32 T&amp;D C&amp;I 200 kW Back Up Svc"/>
    <s v="B32"/>
    <s v="ELEC B-32"/>
    <n v="460"/>
    <s v="INDUSTRIAL GENERAL - 60 HERTZ"/>
    <n v="1"/>
    <n v="23038.45"/>
    <n v="366679"/>
    <x v="1"/>
  </r>
  <r>
    <x v="0"/>
    <s v="NARRAGANSETT ELECTRIC"/>
    <x v="1"/>
    <x v="1"/>
    <s v="FEBRUARY"/>
    <x v="3"/>
    <s v="STRT-AND-HWY-LT"/>
    <n v="630"/>
    <s v="S5F     - Lighting S-05 Cust Owned-Fixed"/>
    <s v="S5A"/>
    <s v="N/A"/>
    <n v="700"/>
    <s v="PUBLIC STREET &amp; HIWAY LIGHTING"/>
    <n v="1"/>
    <n v="842.53"/>
    <n v="4103"/>
    <x v="3"/>
  </r>
  <r>
    <x v="0"/>
    <s v="NARRAGANSETT ELECTRIC"/>
    <x v="1"/>
    <x v="1"/>
    <s v="FEBRUARY"/>
    <x v="3"/>
    <s v="STRT-AND-HWY-LT"/>
    <n v="627"/>
    <s v="S6A     - Lighting S-06 T&amp;D Decorative"/>
    <s v="S6A"/>
    <s v="N/A"/>
    <n v="700"/>
    <s v="PUBLIC STREET &amp; HIWAY LIGHTING"/>
    <n v="2"/>
    <n v="790.76"/>
    <n v="457"/>
    <x v="3"/>
  </r>
  <r>
    <x v="0"/>
    <s v="NARRAGANSETT ELECTRIC"/>
    <x v="1"/>
    <x v="1"/>
    <s v="FEBRUARY"/>
    <x v="2"/>
    <s v="COMMERCIAL"/>
    <n v="605"/>
    <s v="S10     - Lighting S-10 Private Lightg-Std Ofr(Clsd)"/>
    <s v="S10"/>
    <s v="LIGHTING S-10"/>
    <n v="300"/>
    <s v="COMMERCIAL-NO BUILDING HEAT"/>
    <n v="14"/>
    <n v="786.42"/>
    <n v="2941"/>
    <x v="3"/>
  </r>
  <r>
    <x v="0"/>
    <s v="NARRAGANSETT ELECTRIC"/>
    <x v="1"/>
    <x v="1"/>
    <s v="FEBRUARY"/>
    <x v="2"/>
    <s v="COMMERCIAL"/>
    <n v="1"/>
    <s v="A16     - Elec A-16 Residential-Std Ofr"/>
    <s v="A16"/>
    <s v="ELEC A-16"/>
    <n v="300"/>
    <s v="COMMERCIAL-NO BUILDING HEAT"/>
    <n v="797"/>
    <n v="227793.94"/>
    <n v="1016456"/>
    <x v="0"/>
  </r>
  <r>
    <x v="0"/>
    <s v="NARRAGANSETT ELECTRIC"/>
    <x v="1"/>
    <x v="1"/>
    <s v="FEBRUARY"/>
    <x v="1"/>
    <s v="INDUSTRIAL"/>
    <n v="5"/>
    <s v="C06     - Elec C-06 Small C&amp;I-Std Ofr"/>
    <s v="C06"/>
    <s v="ELEC C-06"/>
    <n v="460"/>
    <s v="INDUSTRIAL GENERAL - 60 HERTZ"/>
    <n v="790"/>
    <n v="277159.52"/>
    <n v="1305753"/>
    <x v="2"/>
  </r>
  <r>
    <x v="0"/>
    <s v="NARRAGANSETT ELECTRIC"/>
    <x v="1"/>
    <x v="1"/>
    <s v="FEBRUARY"/>
    <x v="0"/>
    <s v="RESIDENTIAL"/>
    <n v="905"/>
    <s v="A60     - Elec A-60 T&amp;D Resi Low Income"/>
    <s v="A60"/>
    <s v="ELEC A-60"/>
    <n v="4512"/>
    <s v="DELIVERY ONLY - RESIDENTIAL"/>
    <n v="4684"/>
    <n v="101388.05"/>
    <n v="1812263"/>
    <x v="4"/>
  </r>
  <r>
    <x v="0"/>
    <s v="NARRAGANSETT ELECTRIC"/>
    <x v="1"/>
    <x v="1"/>
    <s v="FEBRUARY"/>
    <x v="2"/>
    <s v="COMMERCIAL"/>
    <n v="711"/>
    <s v="G3F-G   - Elec G-32 T&amp;D 200 kW Dem PK/OP"/>
    <s v="G32"/>
    <s v="ELEC G-32"/>
    <n v="4532"/>
    <s v="DELIVERY ONLY - COMMERCIAL"/>
    <n v="326"/>
    <n v="4454676.63"/>
    <n v="68453869"/>
    <x v="1"/>
  </r>
  <r>
    <x v="0"/>
    <s v="NARRAGANSETT ELECTRIC"/>
    <x v="1"/>
    <x v="1"/>
    <s v="FEBRUARY"/>
    <x v="3"/>
    <s v="STRT-AND-HWY-LT"/>
    <n v="617"/>
    <s v="S14     - Lighting S-14 T&amp;D Co Owned St Lighting"/>
    <s v="S14"/>
    <s v="LIGHTING S-14"/>
    <n v="4562"/>
    <s v="DELIVERY ONLY - STREET LIGHT"/>
    <n v="110"/>
    <n v="438407.43"/>
    <n v="1386501"/>
    <x v="3"/>
  </r>
  <r>
    <x v="0"/>
    <s v="NARRAGANSETT ELECTRIC"/>
    <x v="1"/>
    <x v="1"/>
    <s v="FEBRUARY"/>
    <x v="0"/>
    <s v="RESIDENTIAL"/>
    <n v="616"/>
    <s v="S10     - Lighting S-10 T&amp;D Private Lighting(Clsd)"/>
    <s v="S10"/>
    <s v="LIGHTING S-10"/>
    <n v="4512"/>
    <s v="DELIVERY ONLY - RESIDENTIAL"/>
    <n v="43"/>
    <n v="4230.76"/>
    <n v="17029"/>
    <x v="3"/>
  </r>
  <r>
    <x v="0"/>
    <s v="NARRAGANSETT ELECTRIC"/>
    <x v="1"/>
    <x v="1"/>
    <s v="FEBRUARY"/>
    <x v="1"/>
    <s v="INDUSTRIAL"/>
    <n v="1"/>
    <s v="A16     - Elec A-16 Residential-Std Ofr"/>
    <s v="A16"/>
    <s v="ELEC A-16"/>
    <n v="460"/>
    <s v="INDUSTRIAL GENERAL - 60 HERTZ"/>
    <n v="6"/>
    <n v="315.27"/>
    <n v="1267"/>
    <x v="0"/>
  </r>
  <r>
    <x v="0"/>
    <s v="NARRAGANSETT ELECTRIC"/>
    <x v="1"/>
    <x v="1"/>
    <s v="FEBRUARY"/>
    <x v="2"/>
    <s v="COMMERCIAL"/>
    <n v="950"/>
    <s v="C06     - Elec C-06 T&amp;D Small C&amp;I"/>
    <s v="C06"/>
    <s v="ELEC C-06"/>
    <n v="4532"/>
    <s v="DELIVERY ONLY - COMMERCIAL"/>
    <n v="10089"/>
    <n v="1396772.45"/>
    <n v="12761981"/>
    <x v="2"/>
  </r>
  <r>
    <x v="0"/>
    <s v="NARRAGANSETT ELECTRIC"/>
    <x v="1"/>
    <x v="1"/>
    <s v="FEBRUARY"/>
    <x v="0"/>
    <s v="RESIDENTIAL"/>
    <n v="53"/>
    <s v="G02     - Elec G-02 Large C&amp;I-Std Ofr Fixed"/>
    <s v="G02"/>
    <s v="ELEC G-02"/>
    <n v="200"/>
    <s v="RESIDENCE SERVICE - NO HEAT"/>
    <n v="1"/>
    <n v="-336.41"/>
    <n v="-1449"/>
    <x v="5"/>
  </r>
  <r>
    <x v="0"/>
    <s v="NARRAGANSETT ELECTRIC"/>
    <x v="1"/>
    <x v="1"/>
    <s v="FEBRUARY"/>
    <x v="0"/>
    <s v="RESIDENTIAL"/>
    <n v="954"/>
    <s v="G02     - Elec G-02 T&amp;D Large C&amp;I"/>
    <s v="G02"/>
    <s v="ELEC G-02"/>
    <n v="4512"/>
    <s v="DELIVERY ONLY - RESIDENTIAL"/>
    <n v="1"/>
    <n v="1000.4"/>
    <n v="11755"/>
    <x v="5"/>
  </r>
  <r>
    <x v="0"/>
    <s v="NARRAGANSETT ELECTRIC"/>
    <x v="1"/>
    <x v="1"/>
    <s v="FEBRUARY"/>
    <x v="0"/>
    <s v="RESIDENTIAL"/>
    <n v="55"/>
    <s v="C06     - Elec C-06 Small C&amp;I-Std Ofr Variable"/>
    <s v="C06"/>
    <s v="ELEC C-06"/>
    <n v="200"/>
    <s v="RESIDENCE SERVICE - NO HEAT"/>
    <n v="3"/>
    <n v="754.03"/>
    <n v="3164"/>
    <x v="2"/>
  </r>
  <r>
    <x v="0"/>
    <s v="NARRAGANSETT ELECTRIC"/>
    <x v="1"/>
    <x v="1"/>
    <s v="FEBRUARY"/>
    <x v="4"/>
    <s v="STEAM-HEAT"/>
    <n v="5"/>
    <s v="C06     - Elec C-06 Small C&amp;I-Std Ofr Fixed"/>
    <s v="C06"/>
    <s v="ELEC C-06"/>
    <n v="207"/>
    <s v="RESIDENCE SERVICE - WITH HEAT"/>
    <n v="8"/>
    <n v="202.83"/>
    <n v="860"/>
    <x v="2"/>
  </r>
  <r>
    <x v="0"/>
    <s v="NARRAGANSETT ELECTRIC"/>
    <x v="1"/>
    <x v="1"/>
    <s v="FEBRUARY"/>
    <x v="2"/>
    <s v="COMMERCIAL"/>
    <n v="122"/>
    <s v="B32     - Elec B-32 T&amp;D C&amp;I 200 kW Back Up Svc"/>
    <s v="B32"/>
    <s v="ELEC B-32"/>
    <n v="300"/>
    <s v="COMMERCIAL-NO BUILDING HEAT"/>
    <n v="1"/>
    <n v="29491.73"/>
    <n v="163671"/>
    <x v="1"/>
  </r>
  <r>
    <x v="0"/>
    <s v="NARRAGANSETT ELECTRIC"/>
    <x v="1"/>
    <x v="1"/>
    <s v="FEBRUARY"/>
    <x v="1"/>
    <s v="INDUSTRIAL"/>
    <n v="700"/>
    <s v="G32     - Elec G-32 200 kW Dem PK/SH/OP-Std Ofr"/>
    <s v="G32"/>
    <s v="ELEC G-32"/>
    <n v="460"/>
    <s v="INDUSTRIAL GENERAL - 60 HERTZ"/>
    <n v="45"/>
    <n v="599454.49"/>
    <n v="2821808"/>
    <x v="1"/>
  </r>
  <r>
    <x v="0"/>
    <s v="NARRAGANSETT ELECTRIC"/>
    <x v="1"/>
    <x v="1"/>
    <s v="FEBRUARY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1"/>
    <s v="FEBRUARY"/>
    <x v="1"/>
    <s v="INDUSTRIAL"/>
    <n v="944"/>
    <s v="M1B     - Elec M-1 Opt B Station Pwr Delivery Svc"/>
    <s v="M1B"/>
    <s v="M-1 Opt B"/>
    <n v="4552"/>
    <s v="DELIVERY ONLY - INDUSTRIAL"/>
    <n v="1"/>
    <n v="13086.03"/>
    <n v="720244"/>
    <x v="3"/>
  </r>
  <r>
    <x v="0"/>
    <s v="NARRAGANSETT ELECTRIC"/>
    <x v="1"/>
    <x v="1"/>
    <s v="FEBRUARY"/>
    <x v="3"/>
    <s v="STRT-AND-HWY-LT"/>
    <n v="616"/>
    <s v="S10     - Lighting S-10 T&amp;D Private Lighting(Clsd)"/>
    <s v="S10"/>
    <s v="LIGHTING S-10"/>
    <n v="4562"/>
    <s v="DELIVERY ONLY - STREET LIGHT"/>
    <n v="73"/>
    <n v="5222.16"/>
    <n v="34320"/>
    <x v="3"/>
  </r>
  <r>
    <x v="0"/>
    <s v="NARRAGANSETT ELECTRIC"/>
    <x v="1"/>
    <x v="1"/>
    <s v="FEBRUARY"/>
    <x v="2"/>
    <s v="COMMERCIAL"/>
    <n v="53"/>
    <s v="G02     - Elec G-02 Large C&amp;I-Std Ofr Fixed"/>
    <s v="G02"/>
    <s v="ELEC G-02"/>
    <n v="300"/>
    <s v="COMMERCIAL-NO BUILDING HEAT"/>
    <n v="169"/>
    <n v="431764.96"/>
    <n v="2218144"/>
    <x v="5"/>
  </r>
  <r>
    <x v="0"/>
    <s v="NARRAGANSETT ELECTRIC"/>
    <x v="1"/>
    <x v="1"/>
    <s v="FEBRUARY"/>
    <x v="2"/>
    <s v="COMMERCIAL"/>
    <n v="705"/>
    <s v="G3F-G   - Elec G-32 200 kW Dem PK/OP-Std Ofr"/>
    <s v="G32"/>
    <s v="ELEC G-32"/>
    <n v="300"/>
    <s v="COMMERCIAL-NO BUILDING HEAT"/>
    <n v="93"/>
    <n v="1444444.15"/>
    <n v="6500114"/>
    <x v="1"/>
  </r>
  <r>
    <x v="0"/>
    <s v="NARRAGANSETT ELECTRIC"/>
    <x v="1"/>
    <x v="1"/>
    <s v="FEBRUARY"/>
    <x v="3"/>
    <s v="STRT-AND-HWY-LT"/>
    <n v="610"/>
    <s v="S14     - Lighting S-14 Co Owned St Lighting-Std Ofr"/>
    <s v="S14"/>
    <s v="LIGHTING S-14"/>
    <n v="700"/>
    <s v="PUBLIC STREET &amp; HIWAY LIGHTING"/>
    <n v="9"/>
    <n v="3237.02"/>
    <n v="5820"/>
    <x v="3"/>
  </r>
  <r>
    <x v="0"/>
    <s v="NARRAGANSETT ELECTRIC"/>
    <x v="1"/>
    <x v="1"/>
    <s v="FEBRUARY"/>
    <x v="2"/>
    <s v="COMMERCIAL"/>
    <n v="617"/>
    <s v="S14     - Lighting S-14 T&amp;D Co Owned St Lighting"/>
    <s v="S14"/>
    <s v="LIGHTING S-14"/>
    <n v="4532"/>
    <s v="DELIVERY ONLY - COMMERCIAL"/>
    <n v="1"/>
    <n v="898.65"/>
    <n v="5350"/>
    <x v="3"/>
  </r>
  <r>
    <x v="0"/>
    <s v="NARRAGANSETT ELECTRIC"/>
    <x v="1"/>
    <x v="1"/>
    <s v="FEBRUARY"/>
    <x v="0"/>
    <s v="RESIDENTIAL"/>
    <n v="903"/>
    <s v="A16     - Elec A-16 T&amp;D Residential"/>
    <s v="A16"/>
    <s v="ELEC A-16"/>
    <n v="4512"/>
    <s v="DELIVERY ONLY - RESIDENTIAL"/>
    <n v="37875"/>
    <n v="2141908.63"/>
    <n v="17982849"/>
    <x v="0"/>
  </r>
  <r>
    <x v="0"/>
    <s v="NARRAGANSETT ELECTRIC"/>
    <x v="1"/>
    <x v="1"/>
    <s v="FEBRUARY"/>
    <x v="2"/>
    <s v="COMMERCIAL"/>
    <n v="5"/>
    <s v="C06     - Elec C-06 Small C&amp;I-Std Ofr"/>
    <s v="C06"/>
    <s v="ELEC C-06"/>
    <n v="300"/>
    <s v="COMMERCIAL-NO BUILDING HEAT"/>
    <n v="39038"/>
    <n v="5582061.6100000003"/>
    <n v="38653879"/>
    <x v="2"/>
  </r>
  <r>
    <x v="0"/>
    <s v="NARRAGANSETT ELECTRIC"/>
    <x v="1"/>
    <x v="1"/>
    <s v="FEBRUARY"/>
    <x v="3"/>
    <s v="STRT-AND-HWY-LT"/>
    <n v="34"/>
    <s v="C08     - Elec C-06 Sm C&amp;I Unmetered-Std Ofr"/>
    <s v="C08"/>
    <s v="ELEC C-06 UNMETERED"/>
    <n v="700"/>
    <s v="PUBLIC STREET &amp; HIWAY LIGHTING"/>
    <n v="152"/>
    <n v="20669.11"/>
    <n v="91716"/>
    <x v="2"/>
  </r>
  <r>
    <x v="0"/>
    <s v="NARRAGANSETT ELECTRIC"/>
    <x v="1"/>
    <x v="1"/>
    <s v="FEBRUARY"/>
    <x v="4"/>
    <s v="STEAM-HEAT"/>
    <n v="1"/>
    <s v="A16     - Elec A-16 Residential-Std Ofr"/>
    <s v="A16"/>
    <s v="ELEC A-16"/>
    <n v="207"/>
    <s v="RESIDENCE SERVICE - WITH HEAT"/>
    <n v="14651"/>
    <n v="3245702.31"/>
    <n v="14425952"/>
    <x v="0"/>
  </r>
  <r>
    <x v="0"/>
    <s v="NARRAGANSETT ELECTRIC"/>
    <x v="1"/>
    <x v="1"/>
    <s v="FEBRUARY"/>
    <x v="0"/>
    <s v="RESIDENTIAL"/>
    <n v="13"/>
    <s v="G02     - Elec G-02 Large C&amp;I-Std Ofr"/>
    <s v="G02"/>
    <s v="ELEC G-02"/>
    <n v="200"/>
    <s v="RESIDENCE SERVICE - NO HEAT"/>
    <n v="12"/>
    <n v="9611.27"/>
    <n v="36815"/>
    <x v="5"/>
  </r>
  <r>
    <x v="0"/>
    <s v="NARRAGANSETT ELECTRIC"/>
    <x v="1"/>
    <x v="1"/>
    <s v="FEBRUARY"/>
    <x v="2"/>
    <s v="COMMERCIAL"/>
    <n v="903"/>
    <s v="A16     - Elec A-16 T&amp;D Residential"/>
    <s v="A16"/>
    <s v="ELEC A-16"/>
    <n v="4532"/>
    <s v="DELIVERY ONLY - COMMERCIAL"/>
    <n v="102"/>
    <n v="22893.53"/>
    <n v="213731"/>
    <x v="0"/>
  </r>
  <r>
    <x v="0"/>
    <s v="NARRAGANSETT ELECTRIC"/>
    <x v="1"/>
    <x v="1"/>
    <s v="FEBRUARY"/>
    <x v="2"/>
    <s v="COMMERCIAL"/>
    <n v="6"/>
    <s v="A60     - Elec A-60 Resi Low Income-Std Ofr"/>
    <s v="A60"/>
    <s v="ELEC A-60"/>
    <n v="300"/>
    <s v="COMMERCIAL-NO BUILDING HEAT"/>
    <n v="3"/>
    <n v="235.17"/>
    <n v="1370"/>
    <x v="4"/>
  </r>
  <r>
    <x v="0"/>
    <s v="NARRAGANSETT ELECTRIC"/>
    <x v="1"/>
    <x v="1"/>
    <s v="FEBRUARY"/>
    <x v="2"/>
    <s v="COMMERCIAL"/>
    <n v="631"/>
    <s v="S5V     - Lighting S-05 Cust Owned-Variable"/>
    <s v="S5A"/>
    <s v="N/A"/>
    <n v="300"/>
    <s v="COMMERCIAL-NO BUILDING HEAT"/>
    <n v="1"/>
    <n v="54.62"/>
    <n v="243"/>
    <x v="3"/>
  </r>
  <r>
    <x v="0"/>
    <s v="NARRAGANSETT ELECTRIC"/>
    <x v="1"/>
    <x v="1"/>
    <s v="FEBRUARY"/>
    <x v="2"/>
    <s v="COMMERCIAL"/>
    <n v="700"/>
    <s v="G32     - Elec G-32 200 kW Dem PK/SH/OP-Std Ofr"/>
    <s v="G32"/>
    <s v="ELEC G-32"/>
    <n v="300"/>
    <s v="COMMERCIAL-NO BUILDING HEAT"/>
    <n v="61"/>
    <n v="912644.88"/>
    <n v="4383632"/>
    <x v="1"/>
  </r>
  <r>
    <x v="0"/>
    <s v="NARRAGANSETT ELECTRIC"/>
    <x v="1"/>
    <x v="1"/>
    <s v="FEBRUARY"/>
    <x v="2"/>
    <s v="COMMERCIAL"/>
    <n v="710"/>
    <s v="G32     - Elec G-32 T&amp;D 200 kW Dem PK/SH/OP"/>
    <s v="G32"/>
    <s v="ELEC G-32"/>
    <n v="4532"/>
    <s v="DELIVERY ONLY - COMMERCIAL"/>
    <n v="310"/>
    <n v="4774837.16"/>
    <n v="78404453"/>
    <x v="1"/>
  </r>
  <r>
    <x v="0"/>
    <s v="NARRAGANSETT ELECTRIC"/>
    <x v="1"/>
    <x v="1"/>
    <s v="FEBRUARY"/>
    <x v="2"/>
    <s v="COMMERCIAL"/>
    <n v="628"/>
    <s v="S10     - Lighting S-10 Private Lightg-Std Ofr Variable"/>
    <s v="S10"/>
    <s v="LIGHTING S-10"/>
    <n v="300"/>
    <s v="COMMERCIAL-NO BUILDING HEAT"/>
    <n v="1130"/>
    <n v="106313.32"/>
    <n v="355580"/>
    <x v="3"/>
  </r>
  <r>
    <x v="0"/>
    <s v="NARRAGANSETT ELECTRIC"/>
    <x v="1"/>
    <x v="1"/>
    <s v="FEBRUARY"/>
    <x v="0"/>
    <s v="RESIDENTIAL"/>
    <n v="34"/>
    <s v="C08     - Elec C-06 Sm C&amp;I Unmetered-Std Ofr"/>
    <s v="C08"/>
    <s v="ELEC C-06 UNMETERED"/>
    <n v="200"/>
    <s v="RESIDENCE SERVICE - NO HEAT"/>
    <n v="2"/>
    <n v="36.61"/>
    <n v="77"/>
    <x v="2"/>
  </r>
  <r>
    <x v="0"/>
    <s v="NARRAGANSETT ELECTRIC"/>
    <x v="1"/>
    <x v="1"/>
    <s v="FEBRUARY"/>
    <x v="2"/>
    <s v="COMMERCIAL"/>
    <n v="54"/>
    <s v="C08     - Elec C-06 Sm C&amp;I Unmetered-Std Ofr Variable"/>
    <s v="C08"/>
    <s v="ELEC C-06 UNMETERED"/>
    <n v="300"/>
    <s v="COMMERCIAL-NO BUILDING HEAT"/>
    <n v="3"/>
    <n v="-19.3"/>
    <n v="-166"/>
    <x v="2"/>
  </r>
  <r>
    <x v="0"/>
    <s v="NARRAGANSETT ELECTRIC"/>
    <x v="1"/>
    <x v="1"/>
    <s v="FEBRUARY"/>
    <x v="0"/>
    <s v="RESIDENTIAL"/>
    <n v="950"/>
    <s v="C06     - Elec C-06 T&amp;D Small C&amp;I"/>
    <s v="C06"/>
    <s v="ELEC C-06"/>
    <n v="4512"/>
    <s v="DELIVERY ONLY - RESIDENTIAL"/>
    <n v="78"/>
    <n v="8524.98"/>
    <n v="76172"/>
    <x v="2"/>
  </r>
  <r>
    <x v="0"/>
    <s v="NARRAGANSETT ELECTRIC"/>
    <x v="1"/>
    <x v="1"/>
    <s v="FEBRUARY"/>
    <x v="0"/>
    <s v="RESIDENTIAL"/>
    <n v="1"/>
    <s v="A16     - Elec A-16 Residential-Std Ofr"/>
    <s v="A16"/>
    <s v="ELEC A-16"/>
    <n v="200"/>
    <s v="RESIDENCE SERVICE - NO HEAT"/>
    <n v="343761"/>
    <n v="39903852.299999997"/>
    <n v="171472342"/>
    <x v="0"/>
  </r>
  <r>
    <x v="0"/>
    <s v="NARRAGANSETT ELECTRIC"/>
    <x v="1"/>
    <x v="1"/>
    <s v="FEBRUARY"/>
    <x v="2"/>
    <s v="COMMERCIAL"/>
    <n v="13"/>
    <s v="G02     - Elec G-02 Large C&amp;I-Std Ofr"/>
    <s v="G02"/>
    <s v="ELEC G-02"/>
    <n v="300"/>
    <s v="COMMERCIAL-NO BUILDING HEAT"/>
    <n v="3933"/>
    <n v="7815450.9299999997"/>
    <n v="34120994"/>
    <x v="5"/>
  </r>
  <r>
    <x v="0"/>
    <s v="NARRAGANSETT ELECTRIC"/>
    <x v="1"/>
    <x v="1"/>
    <s v="FEBRUARY"/>
    <x v="4"/>
    <s v="STEAM-HEAT"/>
    <n v="55"/>
    <s v="C06     - Elec C-06 Small C&amp;I-Std Ofr Variable"/>
    <s v="C06"/>
    <s v="ELEC C-06"/>
    <n v="207"/>
    <s v="RESIDENCE SERVICE - WITH HEAT"/>
    <n v="1"/>
    <n v="-65.41"/>
    <n v="-268"/>
    <x v="2"/>
  </r>
  <r>
    <x v="0"/>
    <s v="NARRAGANSETT ELECTRIC"/>
    <x v="1"/>
    <x v="1"/>
    <s v="FEBRUARY"/>
    <x v="4"/>
    <s v="STEAM-HEAT"/>
    <n v="6"/>
    <s v="A60     - Elec A-60 Resi Low Income-Std Ofr"/>
    <s v="A60"/>
    <s v="ELEC A-60"/>
    <n v="207"/>
    <s v="RESIDENCE SERVICE - WITH HEAT"/>
    <n v="1003"/>
    <n v="168090.17"/>
    <n v="1019239"/>
    <x v="4"/>
  </r>
  <r>
    <x v="0"/>
    <s v="NARRAGANSETT ELECTRIC"/>
    <x v="1"/>
    <x v="1"/>
    <s v="FEBRUARY"/>
    <x v="4"/>
    <s v="STEAM-HEAT"/>
    <n v="905"/>
    <s v="A60     - Elec A-60 T&amp;D Resi Low Income"/>
    <s v="A60"/>
    <s v="ELEC A-60"/>
    <n v="4513"/>
    <s v="DELIVERY ONLY - RESIDENT HEAT"/>
    <n v="139"/>
    <n v="4796.3900000000003"/>
    <n v="103012"/>
    <x v="4"/>
  </r>
  <r>
    <x v="0"/>
    <s v="NARRAGANSETT ELECTRIC"/>
    <x v="1"/>
    <x v="1"/>
    <s v="FEBRUARY"/>
    <x v="2"/>
    <s v="COMMERCIAL"/>
    <n v="117"/>
    <s v="B32     - Elec B-32 C&amp;I 200 kW Back Up Svc-Std Ofr"/>
    <s v="B32"/>
    <s v="ELEC B-32"/>
    <n v="300"/>
    <s v="COMMERCIAL-NO BUILDING HEAT"/>
    <n v="3"/>
    <n v="13039.2"/>
    <n v="38456"/>
    <x v="1"/>
  </r>
  <r>
    <x v="0"/>
    <s v="NARRAGANSETT ELECTRIC"/>
    <x v="1"/>
    <x v="1"/>
    <s v="FEBRUARY"/>
    <x v="0"/>
    <s v="RESIDENTIAL"/>
    <n v="628"/>
    <s v="S10     - Lighting S-10 Private Lightg-Std Ofr Variable"/>
    <s v="S10"/>
    <s v="LIGHTING S-10"/>
    <n v="200"/>
    <s v="RESIDENCE SERVICE - NO HEAT"/>
    <n v="243"/>
    <n v="17668.45"/>
    <n v="39866"/>
    <x v="3"/>
  </r>
  <r>
    <x v="0"/>
    <s v="NARRAGANSETT ELECTRIC"/>
    <x v="1"/>
    <x v="1"/>
    <s v="FEBRUARY"/>
    <x v="3"/>
    <s v="STRT-AND-HWY-LT"/>
    <n v="605"/>
    <s v="S10     - Lighting S-10 Private Lightg-Std Ofr(Clsd)"/>
    <s v="S10"/>
    <s v="LIGHTING S-10"/>
    <n v="700"/>
    <s v="PUBLIC STREET &amp; HIWAY LIGHTING"/>
    <n v="16"/>
    <n v="1290.0899999999999"/>
    <n v="4813"/>
    <x v="3"/>
  </r>
  <r>
    <x v="0"/>
    <s v="NARRAGANSETT ELECTRIC"/>
    <x v="1"/>
    <x v="1"/>
    <s v="FEBRUARY"/>
    <x v="3"/>
    <s v="STRT-AND-HWY-LT"/>
    <n v="628"/>
    <s v="S10     - Lighting S-10 Private Lightg-Std Ofr Variable"/>
    <s v="S10"/>
    <s v="LIGHTING S-10"/>
    <n v="700"/>
    <s v="PUBLIC STREET &amp; HIWAY LIGHTING"/>
    <n v="215"/>
    <n v="20017.29"/>
    <n v="69217"/>
    <x v="3"/>
  </r>
  <r>
    <x v="0"/>
    <s v="NARRAGANSETT ELECTRIC"/>
    <x v="1"/>
    <x v="1"/>
    <s v="FEBRUARY"/>
    <x v="1"/>
    <s v="INDUSTRIAL"/>
    <n v="950"/>
    <s v="C06     - Elec C-06 T&amp;D Small C&amp;I"/>
    <s v="C06"/>
    <s v="ELEC C-06"/>
    <n v="4552"/>
    <s v="DELIVERY ONLY - INDUSTRIAL"/>
    <n v="131"/>
    <n v="38488.89"/>
    <n v="376471"/>
    <x v="2"/>
  </r>
  <r>
    <x v="0"/>
    <s v="NARRAGANSETT ELECTRIC"/>
    <x v="1"/>
    <x v="1"/>
    <s v="FEBRUARY"/>
    <x v="2"/>
    <s v="COMMERCIAL"/>
    <n v="954"/>
    <s v="G02     - Elec G-02 T&amp;D Large C&amp;I"/>
    <s v="G02"/>
    <s v="ELEC G-02"/>
    <n v="4532"/>
    <s v="DELIVERY ONLY - COMMERCIAL"/>
    <n v="3479"/>
    <n v="4584096.6100000003"/>
    <n v="54957973"/>
    <x v="5"/>
  </r>
  <r>
    <x v="0"/>
    <s v="NARRAGANSETT ELECTRIC"/>
    <x v="1"/>
    <x v="1"/>
    <s v="FEBRUARY"/>
    <x v="1"/>
    <s v="INDUSTRIAL"/>
    <n v="13"/>
    <s v="G02     - Elec G-02 Large C&amp;I-Std Ofr"/>
    <s v="G02"/>
    <s v="ELEC G-02"/>
    <n v="460"/>
    <s v="INDUSTRIAL GENERAL - 60 HERTZ"/>
    <n v="311"/>
    <n v="866800.13"/>
    <n v="3637878"/>
    <x v="5"/>
  </r>
  <r>
    <x v="0"/>
    <s v="NARRAGANSETT ELECTRIC"/>
    <x v="1"/>
    <x v="1"/>
    <s v="FEBRUARY"/>
    <x v="1"/>
    <s v="INDUSTRIAL"/>
    <n v="53"/>
    <s v="G02     - Elec G-02 Large C&amp;I-Std Ofr Fixed"/>
    <s v="G02"/>
    <s v="ELEC G-02"/>
    <n v="460"/>
    <s v="INDUSTRIAL GENERAL - 60 HERTZ"/>
    <n v="9"/>
    <n v="20770.990000000002"/>
    <n v="96615"/>
    <x v="5"/>
  </r>
  <r>
    <x v="0"/>
    <s v="NARRAGANSETT ELECTRIC"/>
    <x v="1"/>
    <x v="1"/>
    <s v="FEBRUARY"/>
    <x v="3"/>
    <s v="STRT-AND-HWY-LT"/>
    <n v="619"/>
    <s v="S5T     - Lighting S-05 T&amp;D Cust Owned"/>
    <s v="S5A"/>
    <s v="N/A"/>
    <n v="4562"/>
    <s v="DELIVERY ONLY - STREET LIGHT"/>
    <n v="106"/>
    <n v="113786.35"/>
    <n v="1227108"/>
    <x v="3"/>
  </r>
  <r>
    <x v="0"/>
    <s v="NARRAGANSETT ELECTRIC"/>
    <x v="1"/>
    <x v="1"/>
    <s v="FEBRUARY"/>
    <x v="1"/>
    <s v="INDUSTRIAL"/>
    <n v="711"/>
    <s v="G3F-G   - Elec G-32 T&amp;D 200 kW Dem PK/OP"/>
    <s v="G32"/>
    <s v="ELEC G-32"/>
    <n v="4552"/>
    <s v="DELIVERY ONLY - INDUSTRIAL"/>
    <n v="77"/>
    <n v="961018.79"/>
    <n v="14034075"/>
    <x v="1"/>
  </r>
  <r>
    <x v="0"/>
    <s v="NARRAGANSETT ELECTRIC"/>
    <x v="1"/>
    <x v="1"/>
    <s v="FEBRUARY"/>
    <x v="1"/>
    <s v="INDUSTRIAL"/>
    <n v="705"/>
    <s v="G3F-G   - Elec G-32 200 kW Dem PK/OP-Std Ofr"/>
    <s v="G32"/>
    <s v="ELEC G-32"/>
    <n v="460"/>
    <s v="INDUSTRIAL GENERAL - 60 HERTZ"/>
    <n v="30"/>
    <n v="358914.1"/>
    <n v="1639421"/>
    <x v="1"/>
  </r>
  <r>
    <x v="0"/>
    <s v="NARRAGANSETT ELECTRIC"/>
    <x v="1"/>
    <x v="2"/>
    <s v="MARCH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2"/>
    <s v="MARCH"/>
    <x v="2"/>
    <s v="COMMERCIAL"/>
    <n v="428"/>
    <s v="58ENXLH - Gas 58ENXLH Default C&amp;I Extra Large High Load"/>
    <s v="58XH"/>
    <s v="N/A"/>
    <n v="1675"/>
    <s v="GAS/T DEFAULT SERVICE"/>
    <n v="1"/>
    <n v="26578.98"/>
    <n v="34260.89"/>
    <x v="7"/>
  </r>
  <r>
    <x v="0"/>
    <s v="NARRAGANSETT ELECTRIC"/>
    <x v="1"/>
    <x v="2"/>
    <s v="MARCH"/>
    <x v="1"/>
    <s v="INDUSTRIAL"/>
    <n v="419"/>
    <s v="23EN    - Gas 23EN C&amp;I Large High Load FT1"/>
    <s v="23EN"/>
    <s v="N/A"/>
    <n v="1671"/>
    <s v="GAS/T FIRM INDUSTRIAL"/>
    <n v="49"/>
    <n v="157205.67000000001"/>
    <n v="432553.65"/>
    <x v="7"/>
  </r>
  <r>
    <x v="0"/>
    <s v="NARRAGANSETT ELECTRIC"/>
    <x v="1"/>
    <x v="2"/>
    <s v="MARCH"/>
    <x v="1"/>
    <s v="INDUSTRIAL"/>
    <n v="423"/>
    <s v="24EN    - Gas 24EN C&amp;I Extra Large High Load FT1"/>
    <s v="24EN"/>
    <s v="N/A"/>
    <n v="1671"/>
    <s v="GAS/T FIRM INDUSTRIAL"/>
    <n v="50"/>
    <n v="780965.68"/>
    <n v="3937629.23"/>
    <x v="7"/>
  </r>
  <r>
    <x v="0"/>
    <s v="NARRAGANSETT ELECTRIC"/>
    <x v="1"/>
    <x v="2"/>
    <s v="MARCH"/>
    <x v="2"/>
    <s v="COMMERCIAL"/>
    <n v="440"/>
    <s v="74EN    - Gas 74EN Non-Firm Trans Extra Large Low"/>
    <s v="74EN"/>
    <s v="N/A"/>
    <n v="1672"/>
    <s v="GAS/T C&amp;I NON FIRM"/>
    <n v="1"/>
    <n v="66581.16"/>
    <n v="406386.5"/>
    <x v="7"/>
  </r>
  <r>
    <x v="0"/>
    <s v="NARRAGANSETT ELECTRIC"/>
    <x v="1"/>
    <x v="2"/>
    <s v="MARCH"/>
    <x v="1"/>
    <s v="INDUSTRIAL"/>
    <n v="443"/>
    <s v="2121    - Gas 2121 C&amp;I Small FT2"/>
    <n v="2121"/>
    <s v="N/A"/>
    <n v="1670"/>
    <s v="GAS/T FIRM COMMERCIAL"/>
    <n v="2"/>
    <n v="482.07"/>
    <n v="718.94"/>
    <x v="8"/>
  </r>
  <r>
    <x v="0"/>
    <s v="NARRAGANSETT ELECTRIC"/>
    <x v="1"/>
    <x v="2"/>
    <s v="MARCH"/>
    <x v="1"/>
    <s v="INDUSTRIAL"/>
    <n v="407"/>
    <s v="22EN    - Gas 22EN C&amp;I Medium FT1"/>
    <s v="22EN"/>
    <s v="N/A"/>
    <n v="1670"/>
    <s v="GAS/T FIRM COMMERCIAL"/>
    <n v="8"/>
    <n v="8755.9"/>
    <n v="20232.29"/>
    <x v="6"/>
  </r>
  <r>
    <x v="0"/>
    <s v="NARRAGANSETT ELECTRIC"/>
    <x v="1"/>
    <x v="2"/>
    <s v="MARCH"/>
    <x v="1"/>
    <s v="INDUSTRIAL"/>
    <n v="404"/>
    <s v="2107    - Gas 2107 C&amp;I Small"/>
    <n v="2107"/>
    <s v="N/A"/>
    <n v="400"/>
    <s v="INDUSTRIAL"/>
    <n v="6"/>
    <n v="4037.5"/>
    <n v="3393.85"/>
    <x v="8"/>
  </r>
  <r>
    <x v="0"/>
    <s v="NARRAGANSETT ELECTRIC"/>
    <x v="1"/>
    <x v="2"/>
    <s v="MARCH"/>
    <x v="0"/>
    <s v="RESIDENTIAL"/>
    <n v="404"/>
    <s v="2107    - Gas 2107 C&amp;I Small"/>
    <n v="0"/>
    <s v="N/A"/>
    <n v="0"/>
    <s v="N/A"/>
    <n v="1"/>
    <n v="36.4"/>
    <n v="9.27"/>
    <x v="9"/>
  </r>
  <r>
    <x v="0"/>
    <s v="NARRAGANSETT ELECTRIC"/>
    <x v="1"/>
    <x v="2"/>
    <s v="MARCH"/>
    <x v="2"/>
    <s v="COMMERCIAL"/>
    <n v="410"/>
    <s v="3321    - Gas 3321 C&amp;I Large Low Load FT2"/>
    <n v="3321"/>
    <s v="N/A"/>
    <n v="1670"/>
    <s v="GAS/T FIRM COMMERCIAL"/>
    <n v="208"/>
    <n v="842740.2"/>
    <n v="1850839.9"/>
    <x v="7"/>
  </r>
  <r>
    <x v="0"/>
    <s v="NARRAGANSETT ELECTRIC"/>
    <x v="1"/>
    <x v="2"/>
    <s v="MARCH"/>
    <x v="4"/>
    <s v="STEAM-HEAT"/>
    <n v="401"/>
    <s v="1012    - Gas 1012 Res Non Heat"/>
    <n v="1012"/>
    <s v="N/A"/>
    <n v="200"/>
    <s v="RESIDENCE SERVICE - NO HEAT"/>
    <n v="9"/>
    <n v="1939.41"/>
    <n v="1422.43"/>
    <x v="10"/>
  </r>
  <r>
    <x v="0"/>
    <s v="NARRAGANSETT ELECTRIC"/>
    <x v="1"/>
    <x v="2"/>
    <s v="MARCH"/>
    <x v="2"/>
    <s v="COMMERCIAL"/>
    <n v="442"/>
    <s v="77EN    - Gas 77EN Non-Firm Trans Extra Large High"/>
    <s v="77EN"/>
    <s v="N/A"/>
    <n v="1672"/>
    <s v="GAS/T C&amp;I NON FIRM"/>
    <n v="8"/>
    <n v="100664.92"/>
    <n v="647754.64"/>
    <x v="7"/>
  </r>
  <r>
    <x v="0"/>
    <s v="NARRAGANSETT ELECTRIC"/>
    <x v="1"/>
    <x v="2"/>
    <s v="MARCH"/>
    <x v="2"/>
    <s v="COMMERCIAL"/>
    <n v="432"/>
    <s v="02EN    - Gas 02EN Marketer Charges FT2"/>
    <s v="02EN"/>
    <s v="N/A"/>
    <n v="1674"/>
    <s v="GAS/T MARKETER TRAN 2"/>
    <n v="3"/>
    <n v="350011.86"/>
    <n v="0"/>
    <x v="9"/>
  </r>
  <r>
    <x v="0"/>
    <s v="NARRAGANSETT ELECTRIC"/>
    <x v="1"/>
    <x v="2"/>
    <s v="MARCH"/>
    <x v="2"/>
    <s v="COMMERCIAL"/>
    <n v="411"/>
    <s v="33EN    - Gas 33EN C&amp;I Large Low Load FT1"/>
    <s v="33EN"/>
    <s v="N/A"/>
    <n v="1670"/>
    <s v="GAS/T FIRM COMMERCIAL"/>
    <n v="108"/>
    <n v="487107.42"/>
    <n v="1098754.18"/>
    <x v="7"/>
  </r>
  <r>
    <x v="0"/>
    <s v="NARRAGANSETT ELECTRIC"/>
    <x v="1"/>
    <x v="2"/>
    <s v="MARCH"/>
    <x v="1"/>
    <s v="INDUSTRIAL"/>
    <n v="420"/>
    <s v="2331    - Gas 2331 C&amp;I Large High Load TSS"/>
    <n v="2331"/>
    <s v="N/A"/>
    <n v="400"/>
    <s v="INDUSTRIAL"/>
    <n v="3"/>
    <n v="7114.81"/>
    <n v="6580.67"/>
    <x v="7"/>
  </r>
  <r>
    <x v="0"/>
    <s v="NARRAGANSETT ELECTRIC"/>
    <x v="1"/>
    <x v="2"/>
    <s v="MARCH"/>
    <x v="2"/>
    <s v="COMMERCIAL"/>
    <n v="417"/>
    <s v="2367    - Gas 2367 C&amp;I Large High Load"/>
    <n v="2367"/>
    <s v="N/A"/>
    <n v="300"/>
    <s v="COMMERCIAL-NO BUILDING HEAT"/>
    <n v="22"/>
    <n v="104089.98"/>
    <n v="118894.76"/>
    <x v="7"/>
  </r>
  <r>
    <x v="0"/>
    <s v="NARRAGANSETT ELECTRIC"/>
    <x v="1"/>
    <x v="2"/>
    <s v="MARCH"/>
    <x v="1"/>
    <s v="INDUSTRIAL"/>
    <n v="417"/>
    <s v="2367    - Gas 2367 C&amp;I Large High Load"/>
    <n v="2367"/>
    <s v="N/A"/>
    <n v="400"/>
    <s v="INDUSTRIAL"/>
    <n v="23"/>
    <n v="93377.97"/>
    <n v="104969.46"/>
    <x v="7"/>
  </r>
  <r>
    <x v="0"/>
    <s v="NARRAGANSETT ELECTRIC"/>
    <x v="1"/>
    <x v="2"/>
    <s v="MARCH"/>
    <x v="2"/>
    <s v="COMMERCIAL"/>
    <n v="421"/>
    <s v="2496    - Gas 2496 C&amp;I Extra Large High Load"/>
    <n v="2496"/>
    <s v="N/A"/>
    <n v="300"/>
    <s v="COMMERCIAL-NO BUILDING HEAT"/>
    <n v="1"/>
    <n v="6807"/>
    <n v="0"/>
    <x v="7"/>
  </r>
  <r>
    <x v="0"/>
    <s v="NARRAGANSETT ELECTRIC"/>
    <x v="1"/>
    <x v="2"/>
    <s v="MARCH"/>
    <x v="1"/>
    <s v="INDUSTRIAL"/>
    <n v="421"/>
    <s v="2496    - Gas 2496 C&amp;I Extra Large High Load"/>
    <n v="2496"/>
    <s v="N/A"/>
    <n v="400"/>
    <s v="INDUSTRIAL"/>
    <n v="1"/>
    <n v="11093.4"/>
    <n v="14688.83"/>
    <x v="7"/>
  </r>
  <r>
    <x v="0"/>
    <s v="NARRAGANSETT ELECTRIC"/>
    <x v="1"/>
    <x v="2"/>
    <s v="MARCH"/>
    <x v="2"/>
    <s v="COMMERCIAL"/>
    <n v="409"/>
    <s v="3367    - Gas 3367 C&amp;I Large Low Load"/>
    <n v="3367"/>
    <s v="N/A"/>
    <n v="300"/>
    <s v="COMMERCIAL-NO BUILDING HEAT"/>
    <n v="90"/>
    <n v="687037.26"/>
    <n v="681148.04"/>
    <x v="7"/>
  </r>
  <r>
    <x v="0"/>
    <s v="NARRAGANSETT ELECTRIC"/>
    <x v="1"/>
    <x v="2"/>
    <s v="MARCH"/>
    <x v="1"/>
    <s v="INDUSTRIAL"/>
    <n v="409"/>
    <s v="3367    - Gas 3367 C&amp;I Large Low Load"/>
    <n v="3367"/>
    <s v="N/A"/>
    <n v="400"/>
    <s v="INDUSTRIAL"/>
    <n v="6"/>
    <n v="47135.25"/>
    <n v="47133.83"/>
    <x v="7"/>
  </r>
  <r>
    <x v="0"/>
    <s v="NARRAGANSETT ELECTRIC"/>
    <x v="1"/>
    <x v="2"/>
    <s v="MARCH"/>
    <x v="2"/>
    <s v="COMMERCIAL"/>
    <n v="405"/>
    <s v="2237    - Gas 2237 C&amp;I Medium"/>
    <n v="2237"/>
    <s v="N/A"/>
    <n v="300"/>
    <s v="COMMERCIAL-NO BUILDING HEAT"/>
    <n v="3182"/>
    <n v="4065702.09"/>
    <n v="3996862.93"/>
    <x v="6"/>
  </r>
  <r>
    <x v="0"/>
    <s v="NARRAGANSETT ELECTRIC"/>
    <x v="1"/>
    <x v="2"/>
    <s v="MARCH"/>
    <x v="2"/>
    <s v="COMMERCIAL"/>
    <n v="443"/>
    <s v="2121    - Gas 2121 C&amp;I Small FT2"/>
    <n v="2121"/>
    <s v="N/A"/>
    <n v="1670"/>
    <s v="GAS/T FIRM COMMERCIAL"/>
    <n v="803"/>
    <n v="175063.29"/>
    <n v="257240.38"/>
    <x v="8"/>
  </r>
  <r>
    <x v="0"/>
    <s v="NARRAGANSETT ELECTRIC"/>
    <x v="1"/>
    <x v="2"/>
    <s v="MARCH"/>
    <x v="2"/>
    <s v="COMMERCIAL"/>
    <n v="444"/>
    <s v="2131    - Gas 2131 C&amp;I Small TSS"/>
    <n v="2131"/>
    <s v="N/A"/>
    <n v="300"/>
    <s v="COMMERCIAL-NO BUILDING HEAT"/>
    <n v="69"/>
    <n v="24229.49"/>
    <n v="19613.259999999998"/>
    <x v="8"/>
  </r>
  <r>
    <x v="0"/>
    <s v="NARRAGANSETT ELECTRIC"/>
    <x v="1"/>
    <x v="2"/>
    <s v="MARCH"/>
    <x v="2"/>
    <s v="COMMERCIAL"/>
    <n v="404"/>
    <s v="2107    - Gas 2107 C&amp;I Small"/>
    <n v="2107"/>
    <s v="N/A"/>
    <n v="300"/>
    <s v="COMMERCIAL-NO BUILDING HEAT"/>
    <n v="17896"/>
    <n v="3872477.22"/>
    <n v="2980750.31"/>
    <x v="8"/>
  </r>
  <r>
    <x v="0"/>
    <s v="NARRAGANSETT ELECTRIC"/>
    <x v="1"/>
    <x v="2"/>
    <s v="MARCH"/>
    <x v="4"/>
    <s v="STEAM-HEAT"/>
    <n v="400"/>
    <s v="1247    - Gas 1247 Res Heat"/>
    <n v="1247"/>
    <s v="N/A"/>
    <n v="207"/>
    <s v="RESIDENCE SERVICE - WITH HEAT"/>
    <n v="205854"/>
    <n v="33175852.059999999"/>
    <n v="24149582.050000001"/>
    <x v="10"/>
  </r>
  <r>
    <x v="0"/>
    <s v="NARRAGANSETT ELECTRIC"/>
    <x v="1"/>
    <x v="2"/>
    <s v="MARCH"/>
    <x v="1"/>
    <s v="INDUSTRIAL"/>
    <n v="418"/>
    <s v="2321    - Gas 2321 C&amp;I Large High Load FT2"/>
    <n v="2321"/>
    <s v="N/A"/>
    <n v="1671"/>
    <s v="GAS/T FIRM INDUSTRIAL"/>
    <n v="49"/>
    <n v="128615.44"/>
    <n v="340925.89"/>
    <x v="7"/>
  </r>
  <r>
    <x v="0"/>
    <s v="NARRAGANSETT ELECTRIC"/>
    <x v="1"/>
    <x v="2"/>
    <s v="MARCH"/>
    <x v="2"/>
    <s v="COMMERCIAL"/>
    <n v="423"/>
    <s v="24EN    - Gas 24EN C&amp;I Extra Large High Load FT1"/>
    <s v="24EN"/>
    <s v="N/A"/>
    <n v="1671"/>
    <s v="GAS/T FIRM INDUSTRIAL"/>
    <n v="13"/>
    <n v="169988"/>
    <n v="1036474.58"/>
    <x v="7"/>
  </r>
  <r>
    <x v="0"/>
    <s v="NARRAGANSETT ELECTRIC"/>
    <x v="1"/>
    <x v="2"/>
    <s v="MARCH"/>
    <x v="2"/>
    <s v="COMMERCIAL"/>
    <n v="422"/>
    <s v="2421    - Gas 2421 C&amp;I Extra Large High Load FT2"/>
    <n v="2421"/>
    <s v="N/A"/>
    <n v="1671"/>
    <s v="GAS/T FIRM INDUSTRIAL"/>
    <n v="2"/>
    <n v="8686.07"/>
    <n v="35372.26"/>
    <x v="7"/>
  </r>
  <r>
    <x v="0"/>
    <s v="NARRAGANSETT ELECTRIC"/>
    <x v="1"/>
    <x v="2"/>
    <s v="MARCH"/>
    <x v="1"/>
    <s v="INDUSTRIAL"/>
    <n v="422"/>
    <s v="2421    - Gas 2421 C&amp;I Extra Large High Load FT2"/>
    <n v="2421"/>
    <s v="N/A"/>
    <n v="1671"/>
    <s v="GAS/T FIRM INDUSTRIAL"/>
    <n v="13"/>
    <n v="98081.18"/>
    <n v="388495.15"/>
    <x v="7"/>
  </r>
  <r>
    <x v="0"/>
    <s v="NARRAGANSETT ELECTRIC"/>
    <x v="1"/>
    <x v="2"/>
    <s v="MARCH"/>
    <x v="2"/>
    <s v="COMMERCIAL"/>
    <n v="413"/>
    <s v="3496    - Gas 3496 C&amp;I Extra Large Low Load"/>
    <n v="3496"/>
    <s v="N/A"/>
    <n v="300"/>
    <s v="COMMERCIAL-NO BUILDING HEAT"/>
    <n v="5"/>
    <n v="64220.02"/>
    <n v="82390.73"/>
    <x v="7"/>
  </r>
  <r>
    <x v="0"/>
    <s v="NARRAGANSETT ELECTRIC"/>
    <x v="1"/>
    <x v="2"/>
    <s v="MARCH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2"/>
    <s v="MARCH"/>
    <x v="2"/>
    <s v="COMMERCIAL"/>
    <n v="439"/>
    <s v="14EN    - Gas 14EN Non-Firm Sales Extra Large Low"/>
    <s v="14EN"/>
    <s v="N/A"/>
    <n v="300"/>
    <s v="COMMERCIAL-NO BUILDING HEAT"/>
    <n v="1"/>
    <n v="157570.87"/>
    <n v="267981.28000000003"/>
    <x v="7"/>
  </r>
  <r>
    <x v="0"/>
    <s v="NARRAGANSETT ELECTRIC"/>
    <x v="1"/>
    <x v="2"/>
    <s v="MARCH"/>
    <x v="2"/>
    <s v="COMMERCIAL"/>
    <n v="406"/>
    <s v="2221    - Gas 2221 C&amp;I Medium FT2"/>
    <n v="2221"/>
    <s v="N/A"/>
    <n v="1670"/>
    <s v="GAS/T FIRM COMMERCIAL"/>
    <n v="1463"/>
    <n v="1108678.07"/>
    <n v="2466608.5499999998"/>
    <x v="6"/>
  </r>
  <r>
    <x v="0"/>
    <s v="NARRAGANSETT ELECTRIC"/>
    <x v="1"/>
    <x v="2"/>
    <s v="MARCH"/>
    <x v="1"/>
    <s v="INDUSTRIAL"/>
    <n v="408"/>
    <s v="2231    - Gas 2231 C&amp;I Medium TSS"/>
    <n v="2231"/>
    <s v="N/A"/>
    <n v="400"/>
    <s v="INDUSTRIAL"/>
    <n v="1"/>
    <n v="4069.25"/>
    <n v="4166.3500000000004"/>
    <x v="6"/>
  </r>
  <r>
    <x v="0"/>
    <s v="NARRAGANSETT ELECTRIC"/>
    <x v="1"/>
    <x v="2"/>
    <s v="MARCH"/>
    <x v="0"/>
    <s v="RESIDENTIAL"/>
    <n v="401"/>
    <s v="1012    - Gas 1012 Res Non Heat"/>
    <n v="1012"/>
    <s v="N/A"/>
    <n v="200"/>
    <s v="RESIDENCE SERVICE - NO HEAT"/>
    <n v="16126"/>
    <n v="709895.74"/>
    <n v="373415.37"/>
    <x v="10"/>
  </r>
  <r>
    <x v="0"/>
    <s v="NARRAGANSETT ELECTRIC"/>
    <x v="1"/>
    <x v="2"/>
    <s v="MARCH"/>
    <x v="4"/>
    <s v="STEAM-HEAT"/>
    <n v="402"/>
    <s v="1301    - Gas 1301 Res Low Inc Heat"/>
    <n v="1301"/>
    <s v="N/A"/>
    <n v="207"/>
    <s v="RESIDENCE SERVICE - WITH HEAT"/>
    <n v="18952"/>
    <n v="2248411.7400000002"/>
    <n v="2229990.56"/>
    <x v="11"/>
  </r>
  <r>
    <x v="0"/>
    <s v="NARRAGANSETT ELECTRIC"/>
    <x v="1"/>
    <x v="2"/>
    <s v="MARCH"/>
    <x v="2"/>
    <s v="COMMERCIAL"/>
    <n v="400"/>
    <s v="1247    - Gas 1247 Res Heat"/>
    <n v="0"/>
    <s v="N/A"/>
    <n v="0"/>
    <s v="N/A"/>
    <n v="1"/>
    <n v="1333.19"/>
    <n v="1055.75"/>
    <x v="9"/>
  </r>
  <r>
    <x v="0"/>
    <s v="NARRAGANSETT ELECTRIC"/>
    <x v="1"/>
    <x v="2"/>
    <s v="MARCH"/>
    <x v="2"/>
    <s v="COMMERCIAL"/>
    <n v="431"/>
    <s v="01EN    - Gas 01EN Marketer Charges FT1"/>
    <s v="01EN"/>
    <s v="N/A"/>
    <n v="1673"/>
    <s v="GAS/T MARKETER TRAN 1"/>
    <n v="3"/>
    <n v="-87937.38"/>
    <n v="0"/>
    <x v="9"/>
  </r>
  <r>
    <x v="0"/>
    <s v="NARRAGANSETT ELECTRIC"/>
    <x v="1"/>
    <x v="2"/>
    <s v="MARCH"/>
    <x v="2"/>
    <s v="COMMERCIAL"/>
    <n v="425"/>
    <s v="58ENLL  - Gas 58ENLL Default C&amp;I Large Low Load"/>
    <s v="58LL"/>
    <s v="N/A"/>
    <n v="1675"/>
    <s v="GAS/T DEFAULT SERVICE"/>
    <n v="3"/>
    <n v="28834.09"/>
    <n v="28890.47"/>
    <x v="7"/>
  </r>
  <r>
    <x v="0"/>
    <s v="NARRAGANSETT ELECTRIC"/>
    <x v="1"/>
    <x v="2"/>
    <s v="MARCH"/>
    <x v="2"/>
    <s v="COMMERCIAL"/>
    <n v="420"/>
    <s v="2331    - Gas 2331 C&amp;I Large High Load TSS"/>
    <n v="2331"/>
    <s v="N/A"/>
    <n v="300"/>
    <s v="COMMERCIAL-NO BUILDING HEAT"/>
    <n v="2"/>
    <n v="4985.5600000000004"/>
    <n v="5511.13"/>
    <x v="7"/>
  </r>
  <r>
    <x v="0"/>
    <s v="NARRAGANSETT ELECTRIC"/>
    <x v="1"/>
    <x v="2"/>
    <s v="MARCH"/>
    <x v="2"/>
    <s v="COMMERCIAL"/>
    <n v="412"/>
    <s v="3331    - Gas 3331 C&amp;I Large Low Load TSS"/>
    <n v="3331"/>
    <s v="N/A"/>
    <n v="300"/>
    <s v="COMMERCIAL-NO BUILDING HEAT"/>
    <n v="4"/>
    <n v="32660.84"/>
    <n v="37894.730000000003"/>
    <x v="7"/>
  </r>
  <r>
    <x v="0"/>
    <s v="NARRAGANSETT ELECTRIC"/>
    <x v="1"/>
    <x v="2"/>
    <s v="MARCH"/>
    <x v="2"/>
    <s v="COMMERCIAL"/>
    <n v="415"/>
    <s v="34EN    - Gas 34EN C&amp;I Extra Large Low Load FT1"/>
    <s v="34EN"/>
    <s v="N/A"/>
    <n v="1670"/>
    <s v="GAS/T FIRM COMMERCIAL"/>
    <n v="23"/>
    <n v="297655.03000000003"/>
    <n v="1487415.79"/>
    <x v="7"/>
  </r>
  <r>
    <x v="0"/>
    <s v="NARRAGANSETT ELECTRIC"/>
    <x v="1"/>
    <x v="2"/>
    <s v="MARCH"/>
    <x v="1"/>
    <s v="INDUSTRIAL"/>
    <n v="415"/>
    <s v="34EN    - Gas 34EN C&amp;I Extra Large Low Load FT1"/>
    <s v="34EN"/>
    <s v="N/A"/>
    <n v="1670"/>
    <s v="GAS/T FIRM COMMERCIAL"/>
    <n v="3"/>
    <n v="17968.830000000002"/>
    <n v="79161.679999999993"/>
    <x v="7"/>
  </r>
  <r>
    <x v="0"/>
    <s v="NARRAGANSETT ELECTRIC"/>
    <x v="1"/>
    <x v="2"/>
    <s v="MARCH"/>
    <x v="2"/>
    <s v="COMMERCIAL"/>
    <n v="414"/>
    <s v="3421    - Gas 3421 C&amp;I Extra Large Low Load FT2"/>
    <n v="3421"/>
    <s v="N/A"/>
    <n v="1670"/>
    <s v="GAS/T FIRM COMMERCIAL"/>
    <n v="3"/>
    <n v="16538.47"/>
    <n v="69676.98"/>
    <x v="7"/>
  </r>
  <r>
    <x v="0"/>
    <s v="NARRAGANSETT ELECTRIC"/>
    <x v="1"/>
    <x v="2"/>
    <s v="MARCH"/>
    <x v="2"/>
    <s v="COMMERCIAL"/>
    <n v="407"/>
    <s v="22EN    - Gas 22EN C&amp;I Medium FT1"/>
    <s v="22EN"/>
    <s v="N/A"/>
    <n v="1670"/>
    <s v="GAS/T FIRM COMMERCIAL"/>
    <n v="327"/>
    <n v="315969.90999999997"/>
    <n v="732320.94"/>
    <x v="6"/>
  </r>
  <r>
    <x v="0"/>
    <s v="NARRAGANSETT ELECTRIC"/>
    <x v="1"/>
    <x v="2"/>
    <s v="MARCH"/>
    <x v="4"/>
    <s v="STEAM-HEAT"/>
    <n v="404"/>
    <s v="2107    - Gas 2107 C&amp;I Small"/>
    <n v="0"/>
    <s v="N/A"/>
    <n v="0"/>
    <s v="N/A"/>
    <n v="1"/>
    <n v="37.61"/>
    <n v="10.3"/>
    <x v="9"/>
  </r>
  <r>
    <x v="0"/>
    <s v="NARRAGANSETT ELECTRIC"/>
    <x v="1"/>
    <x v="2"/>
    <s v="MARCH"/>
    <x v="1"/>
    <s v="INDUSTRIAL"/>
    <n v="411"/>
    <s v="33EN    - Gas 33EN C&amp;I Large Low Load FT1"/>
    <s v="33EN"/>
    <s v="N/A"/>
    <n v="1670"/>
    <s v="GAS/T FIRM COMMERCIAL"/>
    <n v="9"/>
    <n v="34703.03"/>
    <n v="75100.39"/>
    <x v="7"/>
  </r>
  <r>
    <x v="0"/>
    <s v="NARRAGANSETT ELECTRIC"/>
    <x v="1"/>
    <x v="2"/>
    <s v="MARCH"/>
    <x v="2"/>
    <s v="COMMERCIAL"/>
    <n v="418"/>
    <s v="2321    - Gas 2321 C&amp;I Large High Load FT2"/>
    <n v="2321"/>
    <s v="N/A"/>
    <n v="1671"/>
    <s v="GAS/T FIRM INDUSTRIAL"/>
    <n v="43"/>
    <n v="118466.3"/>
    <n v="317798.11"/>
    <x v="7"/>
  </r>
  <r>
    <x v="0"/>
    <s v="NARRAGANSETT ELECTRIC"/>
    <x v="1"/>
    <x v="2"/>
    <s v="MARCH"/>
    <x v="1"/>
    <s v="INDUSTRIAL"/>
    <n v="424"/>
    <s v="2431    - Gas 2431 C&amp;I Extra Large High Load TSS"/>
    <n v="2431"/>
    <s v="N/A"/>
    <n v="400"/>
    <s v="INDUSTRIAL"/>
    <n v="2"/>
    <n v="27579.75"/>
    <n v="38028.629999999997"/>
    <x v="7"/>
  </r>
  <r>
    <x v="0"/>
    <s v="NARRAGANSETT ELECTRIC"/>
    <x v="1"/>
    <x v="2"/>
    <s v="MARCH"/>
    <x v="1"/>
    <s v="INDUSTRIAL"/>
    <n v="410"/>
    <s v="3321    - Gas 3321 C&amp;I Large Low Load FT2"/>
    <n v="3321"/>
    <s v="N/A"/>
    <n v="1670"/>
    <s v="GAS/T FIRM COMMERCIAL"/>
    <n v="22"/>
    <n v="78958.64"/>
    <n v="169118.24"/>
    <x v="7"/>
  </r>
  <r>
    <x v="0"/>
    <s v="NARRAGANSETT ELECTRIC"/>
    <x v="1"/>
    <x v="2"/>
    <s v="MARCH"/>
    <x v="1"/>
    <s v="INDUSTRIAL"/>
    <n v="405"/>
    <s v="2237    - Gas 2237 C&amp;I Medium"/>
    <n v="2237"/>
    <s v="N/A"/>
    <n v="400"/>
    <s v="INDUSTRIAL"/>
    <n v="22"/>
    <n v="53791.82"/>
    <n v="54141.69"/>
    <x v="6"/>
  </r>
  <r>
    <x v="0"/>
    <s v="NARRAGANSETT ELECTRIC"/>
    <x v="1"/>
    <x v="2"/>
    <s v="MARCH"/>
    <x v="2"/>
    <s v="COMMERCIAL"/>
    <n v="419"/>
    <s v="23EN    - Gas 23EN C&amp;I Large High Load FT1"/>
    <s v="23EN"/>
    <s v="N/A"/>
    <n v="1671"/>
    <s v="GAS/T FIRM INDUSTRIAL"/>
    <n v="4"/>
    <n v="10314.799999999999"/>
    <n v="28087.07"/>
    <x v="7"/>
  </r>
  <r>
    <x v="0"/>
    <s v="NARRAGANSETT ELECTRIC"/>
    <x v="1"/>
    <x v="2"/>
    <s v="MARCH"/>
    <x v="0"/>
    <s v="RESIDENTIAL"/>
    <n v="400"/>
    <s v="1247    - Gas 1247 Res Heat"/>
    <n v="1247"/>
    <s v="N/A"/>
    <n v="207"/>
    <s v="RESIDENCE SERVICE - WITH HEAT"/>
    <n v="11"/>
    <n v="802.51"/>
    <n v="584.11"/>
    <x v="10"/>
  </r>
  <r>
    <x v="0"/>
    <s v="NARRAGANSETT ELECTRIC"/>
    <x v="1"/>
    <x v="2"/>
    <s v="MARCH"/>
    <x v="1"/>
    <s v="INDUSTRIAL"/>
    <n v="414"/>
    <s v="3421    - Gas 3421 C&amp;I Extra Large Low Load FT2"/>
    <n v="3421"/>
    <s v="N/A"/>
    <n v="1670"/>
    <s v="GAS/T FIRM COMMERCIAL"/>
    <n v="1"/>
    <n v="6252.11"/>
    <n v="28176.68"/>
    <x v="7"/>
  </r>
  <r>
    <x v="0"/>
    <s v="NARRAGANSETT ELECTRIC"/>
    <x v="1"/>
    <x v="2"/>
    <s v="MARCH"/>
    <x v="1"/>
    <s v="INDUSTRIAL"/>
    <n v="406"/>
    <s v="2221    - Gas 2221 C&amp;I Medium FT2"/>
    <n v="2221"/>
    <s v="N/A"/>
    <n v="1670"/>
    <s v="GAS/T FIRM COMMERCIAL"/>
    <n v="23"/>
    <n v="28025.15"/>
    <n v="66353.789999999994"/>
    <x v="6"/>
  </r>
  <r>
    <x v="0"/>
    <s v="NARRAGANSETT ELECTRIC"/>
    <x v="1"/>
    <x v="2"/>
    <s v="MARCH"/>
    <x v="2"/>
    <s v="COMMERCIAL"/>
    <n v="408"/>
    <s v="2231    - Gas 2231 C&amp;I Medium TSS"/>
    <n v="2231"/>
    <s v="N/A"/>
    <n v="300"/>
    <s v="COMMERCIAL-NO BUILDING HEAT"/>
    <n v="75"/>
    <n v="108972.47"/>
    <n v="107098.41"/>
    <x v="6"/>
  </r>
  <r>
    <x v="0"/>
    <s v="NARRAGANSETT ELECTRIC"/>
    <x v="1"/>
    <x v="2"/>
    <s v="MARCH"/>
    <x v="2"/>
    <s v="COMMERCIAL"/>
    <n v="441"/>
    <s v="17EN    - Gas 17EN Non-Firm Sales Extra Large High"/>
    <s v="17EN"/>
    <s v="N/A"/>
    <n v="300"/>
    <s v="COMMERCIAL-NO BUILDING HEAT"/>
    <n v="1"/>
    <n v="628.97"/>
    <n v="7.21"/>
    <x v="7"/>
  </r>
  <r>
    <x v="0"/>
    <s v="NARRAGANSETT ELECTRIC"/>
    <x v="1"/>
    <x v="2"/>
    <s v="MARCH"/>
    <x v="0"/>
    <s v="RESIDENTIAL"/>
    <n v="403"/>
    <s v="1101    - Gas 1101 Res Low Inc Non Heat"/>
    <n v="1101"/>
    <s v="N/A"/>
    <n v="200"/>
    <s v="RESIDENCE SERVICE - NO HEAT"/>
    <n v="544"/>
    <n v="26032.16"/>
    <n v="21820.55"/>
    <x v="11"/>
  </r>
  <r>
    <x v="0"/>
    <s v="NARRAGANSETT ELECTRIC"/>
    <x v="1"/>
    <x v="2"/>
    <s v="MARCH"/>
    <x v="2"/>
    <s v="COMMERCIAL"/>
    <n v="628"/>
    <s v="S10     - Lighting S-10 Private Lightg-Std Ofr Variable"/>
    <s v="S10"/>
    <s v="LIGHTING S-10"/>
    <n v="300"/>
    <s v="COMMERCIAL-NO BUILDING HEAT"/>
    <n v="1127"/>
    <n v="89467.64"/>
    <n v="317466"/>
    <x v="3"/>
  </r>
  <r>
    <x v="0"/>
    <s v="NARRAGANSETT ELECTRIC"/>
    <x v="1"/>
    <x v="2"/>
    <s v="MARCH"/>
    <x v="2"/>
    <s v="COMMERCIAL"/>
    <n v="616"/>
    <s v="S10     - Lighting S-10 T&amp;D Private Lighting(Clsd)"/>
    <s v="S10"/>
    <s v="LIGHTING S-10"/>
    <n v="4532"/>
    <s v="DELIVERY ONLY - COMMERCIAL"/>
    <n v="297"/>
    <n v="16921.45"/>
    <n v="100277"/>
    <x v="3"/>
  </r>
  <r>
    <x v="0"/>
    <s v="NARRAGANSETT ELECTRIC"/>
    <x v="1"/>
    <x v="2"/>
    <s v="MARCH"/>
    <x v="2"/>
    <s v="COMMERCIAL"/>
    <n v="5"/>
    <s v="C06     - Elec C-06 Small C&amp;I-Std Ofr"/>
    <s v="C06"/>
    <s v="ELEC C-06"/>
    <n v="300"/>
    <s v="COMMERCIAL-NO BUILDING HEAT"/>
    <n v="38389"/>
    <n v="4123714.81"/>
    <n v="40708474"/>
    <x v="2"/>
  </r>
  <r>
    <x v="0"/>
    <s v="NARRAGANSETT ELECTRIC"/>
    <x v="1"/>
    <x v="2"/>
    <s v="MARCH"/>
    <x v="4"/>
    <s v="STEAM-HEAT"/>
    <n v="6"/>
    <s v="A60     - Elec A-60 Resi Low Income-Std Ofr"/>
    <s v="A60"/>
    <s v="ELEC A-60"/>
    <n v="207"/>
    <s v="RESIDENCE SERVICE - WITH HEAT"/>
    <n v="1027"/>
    <n v="160754.19"/>
    <n v="974144"/>
    <x v="4"/>
  </r>
  <r>
    <x v="0"/>
    <s v="NARRAGANSETT ELECTRIC"/>
    <x v="1"/>
    <x v="2"/>
    <s v="MARCH"/>
    <x v="2"/>
    <s v="COMMERCIAL"/>
    <n v="117"/>
    <s v="B32     - Elec B-32 C&amp;I 200 kW Back Up Svc-Std Ofr"/>
    <s v="B32"/>
    <s v="ELEC B-32"/>
    <n v="300"/>
    <s v="COMMERCIAL-NO BUILDING HEAT"/>
    <n v="3"/>
    <n v="10808.37"/>
    <n v="27829"/>
    <x v="1"/>
  </r>
  <r>
    <x v="0"/>
    <s v="NARRAGANSETT ELECTRIC"/>
    <x v="1"/>
    <x v="2"/>
    <s v="MARCH"/>
    <x v="3"/>
    <s v="STRT-AND-HWY-LT"/>
    <n v="616"/>
    <s v="S10     - Lighting S-10 T&amp;D Private Lighting(Clsd)"/>
    <s v="S10"/>
    <s v="LIGHTING S-10"/>
    <n v="4562"/>
    <s v="DELIVERY ONLY - STREET LIGHT"/>
    <n v="73"/>
    <n v="4674.3900000000003"/>
    <n v="29180"/>
    <x v="3"/>
  </r>
  <r>
    <x v="0"/>
    <s v="NARRAGANSETT ELECTRIC"/>
    <x v="1"/>
    <x v="2"/>
    <s v="MARCH"/>
    <x v="2"/>
    <s v="COMMERCIAL"/>
    <n v="705"/>
    <s v="G3F-G   - Elec G-32 200 kW Dem PK/OP-Std Ofr"/>
    <s v="G32"/>
    <s v="ELEC G-32"/>
    <n v="300"/>
    <s v="COMMERCIAL-NO BUILDING HEAT"/>
    <n v="94"/>
    <n v="1464422.54"/>
    <n v="6863612"/>
    <x v="1"/>
  </r>
  <r>
    <x v="0"/>
    <s v="NARRAGANSETT ELECTRIC"/>
    <x v="1"/>
    <x v="2"/>
    <s v="MARCH"/>
    <x v="1"/>
    <s v="INDUSTRIAL"/>
    <n v="700"/>
    <s v="G32     - Elec G-32 200 kW Dem PK/SH/OP-Std Ofr"/>
    <s v="G32"/>
    <s v="ELEC G-32"/>
    <n v="460"/>
    <s v="INDUSTRIAL GENERAL - 60 HERTZ"/>
    <n v="46"/>
    <n v="520940.44"/>
    <n v="2508130"/>
    <x v="1"/>
  </r>
  <r>
    <x v="0"/>
    <s v="NARRAGANSETT ELECTRIC"/>
    <x v="1"/>
    <x v="2"/>
    <s v="MARCH"/>
    <x v="2"/>
    <s v="COMMERCIAL"/>
    <n v="710"/>
    <s v="G32     - Elec G-32 T&amp;D 200 kW Dem PK/SH/OP"/>
    <s v="G32"/>
    <s v="ELEC G-32"/>
    <n v="4532"/>
    <s v="DELIVERY ONLY - COMMERCIAL"/>
    <n v="301"/>
    <n v="5149260.58"/>
    <n v="83625341"/>
    <x v="1"/>
  </r>
  <r>
    <x v="0"/>
    <s v="NARRAGANSETT ELECTRIC"/>
    <x v="1"/>
    <x v="2"/>
    <s v="MARCH"/>
    <x v="3"/>
    <s v="STRT-AND-HWY-LT"/>
    <n v="629"/>
    <s v="S14     - Lighting S-14 Co Lighting-Std Ofr Variable"/>
    <s v="S14"/>
    <s v="LIGHTING S-14"/>
    <n v="700"/>
    <s v="PUBLIC STREET &amp; HIWAY LIGHTING"/>
    <n v="141"/>
    <n v="109454.14"/>
    <n v="244631"/>
    <x v="3"/>
  </r>
  <r>
    <x v="0"/>
    <s v="NARRAGANSETT ELECTRIC"/>
    <x v="1"/>
    <x v="2"/>
    <s v="MARCH"/>
    <x v="3"/>
    <s v="STRT-AND-HWY-LT"/>
    <n v="610"/>
    <s v="S14     - Lighting S-14 Co Owned St Lighting-Std Ofr"/>
    <s v="S14"/>
    <s v="LIGHTING S-14"/>
    <n v="700"/>
    <s v="PUBLIC STREET &amp; HIWAY LIGHTING"/>
    <n v="9"/>
    <n v="3029.27"/>
    <n v="5121"/>
    <x v="3"/>
  </r>
  <r>
    <x v="0"/>
    <s v="NARRAGANSETT ELECTRIC"/>
    <x v="1"/>
    <x v="2"/>
    <s v="MARCH"/>
    <x v="1"/>
    <s v="INDUSTRIAL"/>
    <n v="950"/>
    <s v="C06     - Elec C-06 T&amp;D Small C&amp;I"/>
    <s v="C06"/>
    <s v="ELEC C-06"/>
    <n v="4552"/>
    <s v="DELIVERY ONLY - INDUSTRIAL"/>
    <n v="130"/>
    <n v="39558.9"/>
    <n v="387247"/>
    <x v="2"/>
  </r>
  <r>
    <x v="0"/>
    <s v="NARRAGANSETT ELECTRIC"/>
    <x v="1"/>
    <x v="2"/>
    <s v="MARCH"/>
    <x v="1"/>
    <s v="INDUSTRIAL"/>
    <n v="616"/>
    <s v="S10     - Lighting S-10 T&amp;D Private Lighting(Clsd)"/>
    <s v="S10"/>
    <s v="LIGHTING S-10"/>
    <n v="4552"/>
    <s v="DELIVERY ONLY - INDUSTRIAL"/>
    <n v="20"/>
    <n v="2429.12"/>
    <n v="13748"/>
    <x v="3"/>
  </r>
  <r>
    <x v="0"/>
    <s v="NARRAGANSETT ELECTRIC"/>
    <x v="1"/>
    <x v="2"/>
    <s v="MARCH"/>
    <x v="3"/>
    <s v="STRT-AND-HWY-LT"/>
    <n v="605"/>
    <s v="S10     - Lighting S-10 Private Lightg-Std Ofr(Clsd)"/>
    <s v="S10"/>
    <s v="LIGHTING S-10"/>
    <n v="700"/>
    <s v="PUBLIC STREET &amp; HIWAY LIGHTING"/>
    <n v="16"/>
    <n v="890.18"/>
    <n v="3167"/>
    <x v="3"/>
  </r>
  <r>
    <x v="0"/>
    <s v="NARRAGANSETT ELECTRIC"/>
    <x v="1"/>
    <x v="2"/>
    <s v="MARCH"/>
    <x v="3"/>
    <s v="STRT-AND-HWY-LT"/>
    <n v="628"/>
    <s v="S10     - Lighting S-10 Private Lightg-Std Ofr Variable"/>
    <s v="S10"/>
    <s v="LIGHTING S-10"/>
    <n v="700"/>
    <s v="PUBLIC STREET &amp; HIWAY LIGHTING"/>
    <n v="218"/>
    <n v="17141.490000000002"/>
    <n v="63026"/>
    <x v="3"/>
  </r>
  <r>
    <x v="0"/>
    <s v="NARRAGANSETT ELECTRIC"/>
    <x v="1"/>
    <x v="2"/>
    <s v="MARCH"/>
    <x v="3"/>
    <s v="STRT-AND-HWY-LT"/>
    <n v="619"/>
    <s v="S5T     - Lighting S-05 T&amp;D Cust Owned"/>
    <s v="S5A"/>
    <s v="N/A"/>
    <n v="4562"/>
    <s v="DELIVERY ONLY - STREET LIGHT"/>
    <n v="114"/>
    <n v="91327.26"/>
    <n v="862085"/>
    <x v="3"/>
  </r>
  <r>
    <x v="0"/>
    <s v="NARRAGANSETT ELECTRIC"/>
    <x v="1"/>
    <x v="2"/>
    <s v="MARCH"/>
    <x v="2"/>
    <s v="COMMERCIAL"/>
    <n v="711"/>
    <s v="G3F-G   - Elec G-32 T&amp;D 200 kW Dem PK/OP"/>
    <s v="G32"/>
    <s v="ELEC G-32"/>
    <n v="4532"/>
    <s v="DELIVERY ONLY - COMMERCIAL"/>
    <n v="321"/>
    <n v="4254736.08"/>
    <n v="65586269"/>
    <x v="1"/>
  </r>
  <r>
    <x v="0"/>
    <s v="NARRAGANSETT ELECTRIC"/>
    <x v="1"/>
    <x v="2"/>
    <s v="MARCH"/>
    <x v="0"/>
    <s v="RESIDENTIAL"/>
    <n v="903"/>
    <s v="A16     - Elec A-16 T&amp;D Residential"/>
    <s v="A16"/>
    <s v="ELEC A-16"/>
    <n v="4512"/>
    <s v="DELIVERY ONLY - RESIDENTIAL"/>
    <n v="37815"/>
    <n v="2071044.33"/>
    <n v="17553045"/>
    <x v="0"/>
  </r>
  <r>
    <x v="0"/>
    <s v="NARRAGANSETT ELECTRIC"/>
    <x v="1"/>
    <x v="2"/>
    <s v="MARCH"/>
    <x v="4"/>
    <s v="STEAM-HEAT"/>
    <n v="903"/>
    <s v="A16     - Elec A-16 T&amp;D Residential"/>
    <s v="A16"/>
    <s v="ELEC A-16"/>
    <n v="4513"/>
    <s v="DELIVERY ONLY - RESIDENT HEAT"/>
    <n v="1660"/>
    <n v="190395.35"/>
    <n v="1739930"/>
    <x v="0"/>
  </r>
  <r>
    <x v="0"/>
    <s v="NARRAGANSETT ELECTRIC"/>
    <x v="1"/>
    <x v="2"/>
    <s v="MARCH"/>
    <x v="0"/>
    <s v="RESIDENTIAL"/>
    <n v="905"/>
    <s v="A60     - Elec A-60 T&amp;D Resi Low Income"/>
    <s v="A60"/>
    <s v="ELEC A-60"/>
    <n v="4512"/>
    <s v="DELIVERY ONLY - RESIDENTIAL"/>
    <n v="4759"/>
    <n v="96719.17"/>
    <n v="1886362"/>
    <x v="4"/>
  </r>
  <r>
    <x v="0"/>
    <s v="NARRAGANSETT ELECTRIC"/>
    <x v="1"/>
    <x v="2"/>
    <s v="MARCH"/>
    <x v="3"/>
    <s v="STRT-AND-HWY-LT"/>
    <n v="34"/>
    <s v="C08     - Elec C-06 Sm C&amp;I Unmetered-Std Ofr"/>
    <s v="C08"/>
    <s v="ELEC C-06 UNMETERED"/>
    <n v="700"/>
    <s v="PUBLIC STREET &amp; HIWAY LIGHTING"/>
    <n v="152"/>
    <n v="20650.18"/>
    <n v="91734"/>
    <x v="2"/>
  </r>
  <r>
    <x v="0"/>
    <s v="NARRAGANSETT ELECTRIC"/>
    <x v="1"/>
    <x v="2"/>
    <s v="MARCH"/>
    <x v="1"/>
    <s v="INDUSTRIAL"/>
    <n v="710"/>
    <s v="G32     - Elec G-32 T&amp;D 200 kW Dem PK/SH/OP"/>
    <s v="G32"/>
    <s v="ELEC G-32"/>
    <n v="4552"/>
    <s v="DELIVERY ONLY - INDUSTRIAL"/>
    <n v="92"/>
    <n v="1403566.41"/>
    <n v="20580810"/>
    <x v="1"/>
  </r>
  <r>
    <x v="0"/>
    <s v="NARRAGANSETT ELECTRIC"/>
    <x v="1"/>
    <x v="2"/>
    <s v="MARCH"/>
    <x v="2"/>
    <s v="COMMERCIAL"/>
    <n v="55"/>
    <s v="C06     - Elec C-06 Small C&amp;I-Std Ofr Variable"/>
    <s v="C06"/>
    <s v="ELEC C-06"/>
    <n v="300"/>
    <s v="COMMERCIAL-NO BUILDING HEAT"/>
    <n v="52"/>
    <n v="-71048.67"/>
    <n v="68359"/>
    <x v="2"/>
  </r>
  <r>
    <x v="0"/>
    <s v="NARRAGANSETT ELECTRIC"/>
    <x v="1"/>
    <x v="2"/>
    <s v="MARCH"/>
    <x v="1"/>
    <s v="INDUSTRIAL"/>
    <n v="53"/>
    <s v="G02     - Elec G-02 Large C&amp;I-Std Ofr Fixed"/>
    <s v="G02"/>
    <s v="ELEC G-02"/>
    <n v="460"/>
    <s v="INDUSTRIAL GENERAL - 60 HERTZ"/>
    <n v="9"/>
    <n v="20631.439999999999"/>
    <n v="95698"/>
    <x v="5"/>
  </r>
  <r>
    <x v="0"/>
    <s v="NARRAGANSETT ELECTRIC"/>
    <x v="1"/>
    <x v="2"/>
    <s v="MARCH"/>
    <x v="2"/>
    <s v="COMMERCIAL"/>
    <n v="954"/>
    <s v="G02     - Elec G-02 T&amp;D Large C&amp;I"/>
    <s v="G02"/>
    <s v="ELEC G-02"/>
    <n v="4532"/>
    <s v="DELIVERY ONLY - COMMERCIAL"/>
    <n v="3375"/>
    <n v="4523100.62"/>
    <n v="54378339"/>
    <x v="5"/>
  </r>
  <r>
    <x v="0"/>
    <s v="NARRAGANSETT ELECTRIC"/>
    <x v="1"/>
    <x v="2"/>
    <s v="MARCH"/>
    <x v="1"/>
    <s v="INDUSTRIAL"/>
    <n v="954"/>
    <s v="G02     - Elec G-02 T&amp;D Large C&amp;I"/>
    <s v="G02"/>
    <s v="ELEC G-02"/>
    <n v="4552"/>
    <s v="DELIVERY ONLY - INDUSTRIAL"/>
    <n v="168"/>
    <n v="302348.49"/>
    <n v="3456669"/>
    <x v="5"/>
  </r>
  <r>
    <x v="0"/>
    <s v="NARRAGANSETT ELECTRIC"/>
    <x v="1"/>
    <x v="2"/>
    <s v="MARCH"/>
    <x v="1"/>
    <s v="INDUSTRIAL"/>
    <n v="711"/>
    <s v="G3F-G   - Elec G-32 T&amp;D 200 kW Dem PK/OP"/>
    <s v="G32"/>
    <s v="ELEC G-32"/>
    <n v="4552"/>
    <s v="DELIVERY ONLY - INDUSTRIAL"/>
    <n v="71"/>
    <n v="883844.29"/>
    <n v="12783224"/>
    <x v="1"/>
  </r>
  <r>
    <x v="0"/>
    <s v="NARRAGANSETT ELECTRIC"/>
    <x v="1"/>
    <x v="2"/>
    <s v="MARCH"/>
    <x v="1"/>
    <s v="INDUSTRIAL"/>
    <n v="122"/>
    <s v="B32     - Elec B-32 T&amp;D C&amp;I 200 kW Back Up Svc"/>
    <s v="B32"/>
    <s v="ELEC B-32"/>
    <n v="460"/>
    <s v="INDUSTRIAL GENERAL - 60 HERTZ"/>
    <n v="1"/>
    <n v="23087.3"/>
    <n v="367815"/>
    <x v="1"/>
  </r>
  <r>
    <x v="0"/>
    <s v="NARRAGANSETT ELECTRIC"/>
    <x v="1"/>
    <x v="2"/>
    <s v="MARCH"/>
    <x v="2"/>
    <s v="COMMERCIAL"/>
    <n v="1"/>
    <s v="A16     - Elec A-16 Residential-Std Ofr"/>
    <s v="A16"/>
    <s v="ELEC A-16"/>
    <n v="300"/>
    <s v="COMMERCIAL-NO BUILDING HEAT"/>
    <n v="785"/>
    <n v="209262.3"/>
    <n v="933847"/>
    <x v="0"/>
  </r>
  <r>
    <x v="0"/>
    <s v="NARRAGANSETT ELECTRIC"/>
    <x v="1"/>
    <x v="2"/>
    <s v="MARCH"/>
    <x v="1"/>
    <s v="INDUSTRIAL"/>
    <n v="13"/>
    <s v="G02     - Elec G-02 Large C&amp;I-Std Ofr"/>
    <s v="G02"/>
    <s v="ELEC G-02"/>
    <n v="460"/>
    <s v="INDUSTRIAL GENERAL - 60 HERTZ"/>
    <n v="292"/>
    <n v="703796.42"/>
    <n v="3255311"/>
    <x v="5"/>
  </r>
  <r>
    <x v="0"/>
    <s v="NARRAGANSETT ELECTRIC"/>
    <x v="1"/>
    <x v="2"/>
    <s v="MARCH"/>
    <x v="2"/>
    <s v="COMMERCIAL"/>
    <n v="617"/>
    <s v="S14     - Lighting S-14 T&amp;D Co Owned St Lighting"/>
    <s v="S14"/>
    <s v="LIGHTING S-14"/>
    <n v="4532"/>
    <s v="DELIVERY ONLY - COMMERCIAL"/>
    <n v="1"/>
    <n v="843.56"/>
    <n v="4719"/>
    <x v="3"/>
  </r>
  <r>
    <x v="0"/>
    <s v="NARRAGANSETT ELECTRIC"/>
    <x v="1"/>
    <x v="2"/>
    <s v="MARCH"/>
    <x v="3"/>
    <s v="STRT-AND-HWY-LT"/>
    <n v="617"/>
    <s v="S14     - Lighting S-14 T&amp;D Co Owned St Lighting"/>
    <s v="S14"/>
    <s v="LIGHTING S-14"/>
    <n v="4562"/>
    <s v="DELIVERY ONLY - STREET LIGHT"/>
    <n v="110"/>
    <n v="417671.19"/>
    <n v="1223501"/>
    <x v="3"/>
  </r>
  <r>
    <x v="0"/>
    <s v="NARRAGANSETT ELECTRIC"/>
    <x v="1"/>
    <x v="2"/>
    <s v="MARCH"/>
    <x v="2"/>
    <s v="COMMERCIAL"/>
    <n v="629"/>
    <s v="S14     - Lighting S-14 Co Lighting-Std Ofr Variable"/>
    <s v="S14"/>
    <s v="LIGHTING S-14"/>
    <n v="300"/>
    <s v="COMMERCIAL-NO BUILDING HEAT"/>
    <n v="8"/>
    <n v="307.57"/>
    <n v="1100"/>
    <x v="3"/>
  </r>
  <r>
    <x v="0"/>
    <s v="NARRAGANSETT ELECTRIC"/>
    <x v="1"/>
    <x v="2"/>
    <s v="MARCH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2"/>
    <s v="MARCH"/>
    <x v="1"/>
    <s v="INDUSTRIAL"/>
    <n v="944"/>
    <s v="M1B     - Elec M-1 Opt B Station Pwr Delivery Svc"/>
    <s v="M1B"/>
    <s v="M-1 Opt B"/>
    <n v="4552"/>
    <s v="DELIVERY ONLY - INDUSTRIAL"/>
    <n v="1"/>
    <n v="9159.31"/>
    <n v="413979"/>
    <x v="3"/>
  </r>
  <r>
    <x v="0"/>
    <s v="NARRAGANSETT ELECTRIC"/>
    <x v="1"/>
    <x v="2"/>
    <s v="MARCH"/>
    <x v="4"/>
    <s v="STEAM-HEAT"/>
    <n v="5"/>
    <s v="C06     - Elec C-06 Small C&amp;I-Std Ofr Fixed"/>
    <s v="C06"/>
    <s v="ELEC C-06"/>
    <n v="207"/>
    <s v="RESIDENCE SERVICE - WITH HEAT"/>
    <n v="1"/>
    <n v="14.14"/>
    <n v="3"/>
    <x v="2"/>
  </r>
  <r>
    <x v="0"/>
    <s v="NARRAGANSETT ELECTRIC"/>
    <x v="1"/>
    <x v="2"/>
    <s v="MARCH"/>
    <x v="4"/>
    <s v="STEAM-HEAT"/>
    <n v="905"/>
    <s v="A60     - Elec A-60 T&amp;D Resi Low Income"/>
    <s v="A60"/>
    <s v="ELEC A-60"/>
    <n v="4513"/>
    <s v="DELIVERY ONLY - RESIDENT HEAT"/>
    <n v="137"/>
    <n v="4535.7"/>
    <n v="96613"/>
    <x v="4"/>
  </r>
  <r>
    <x v="0"/>
    <s v="NARRAGANSETT ELECTRIC"/>
    <x v="1"/>
    <x v="2"/>
    <s v="MARCH"/>
    <x v="4"/>
    <s v="STEAM-HEAT"/>
    <n v="1"/>
    <s v="A16     - Elec A-16 Residential-Std Ofr"/>
    <s v="A16"/>
    <s v="ELEC A-16"/>
    <n v="207"/>
    <s v="RESIDENCE SERVICE - WITH HEAT"/>
    <n v="14647"/>
    <n v="3018387.14"/>
    <n v="13432281"/>
    <x v="0"/>
  </r>
  <r>
    <x v="0"/>
    <s v="NARRAGANSETT ELECTRIC"/>
    <x v="1"/>
    <x v="2"/>
    <s v="MARCH"/>
    <x v="1"/>
    <s v="INDUSTRIAL"/>
    <n v="5"/>
    <s v="C06     - Elec C-06 Small C&amp;I-Std Ofr"/>
    <s v="C06"/>
    <s v="ELEC C-06"/>
    <n v="460"/>
    <s v="INDUSTRIAL GENERAL - 60 HERTZ"/>
    <n v="783"/>
    <n v="273534.05"/>
    <n v="1296753"/>
    <x v="2"/>
  </r>
  <r>
    <x v="0"/>
    <s v="NARRAGANSETT ELECTRIC"/>
    <x v="1"/>
    <x v="2"/>
    <s v="MARCH"/>
    <x v="0"/>
    <s v="RESIDENTIAL"/>
    <n v="13"/>
    <s v="G02     - Elec G-02 Large C&amp;I-Std Ofr"/>
    <s v="G02"/>
    <s v="ELEC G-02"/>
    <n v="200"/>
    <s v="RESIDENCE SERVICE - NO HEAT"/>
    <n v="10"/>
    <n v="8732.58"/>
    <n v="35757"/>
    <x v="5"/>
  </r>
  <r>
    <x v="0"/>
    <s v="NARRAGANSETT ELECTRIC"/>
    <x v="1"/>
    <x v="2"/>
    <s v="MARCH"/>
    <x v="0"/>
    <s v="RESIDENTIAL"/>
    <n v="950"/>
    <s v="C06     - Elec C-06 T&amp;D Small C&amp;I"/>
    <s v="C06"/>
    <s v="ELEC C-06"/>
    <n v="4512"/>
    <s v="DELIVERY ONLY - RESIDENTIAL"/>
    <n v="74"/>
    <n v="7725.42"/>
    <n v="68946"/>
    <x v="2"/>
  </r>
  <r>
    <x v="0"/>
    <s v="NARRAGANSETT ELECTRIC"/>
    <x v="1"/>
    <x v="2"/>
    <s v="MARCH"/>
    <x v="0"/>
    <s v="RESIDENTIAL"/>
    <n v="6"/>
    <s v="A60     - Elec A-60 Resi Low Income-Std Ofr"/>
    <s v="A60"/>
    <s v="ELEC A-60"/>
    <n v="200"/>
    <s v="RESIDENCE SERVICE - NO HEAT"/>
    <n v="26646"/>
    <n v="2291576.23"/>
    <n v="13574262"/>
    <x v="4"/>
  </r>
  <r>
    <x v="0"/>
    <s v="NARRAGANSETT ELECTRIC"/>
    <x v="1"/>
    <x v="2"/>
    <s v="MARCH"/>
    <x v="0"/>
    <s v="RESIDENTIAL"/>
    <n v="5"/>
    <s v="C06     - Elec C-06 Small C&amp;I-Std Ofr"/>
    <s v="C06"/>
    <s v="ELEC C-06"/>
    <n v="200"/>
    <s v="RESIDENCE SERVICE - NO HEAT"/>
    <n v="830"/>
    <n v="82794.25"/>
    <n v="349647"/>
    <x v="2"/>
  </r>
  <r>
    <x v="0"/>
    <s v="NARRAGANSETT ELECTRIC"/>
    <x v="1"/>
    <x v="2"/>
    <s v="MARCH"/>
    <x v="2"/>
    <s v="COMMERCIAL"/>
    <n v="924"/>
    <s v="X01     - Elec X01 T&amp;D Elec Propulsion"/>
    <s v="X01"/>
    <s v="ELEC X01"/>
    <n v="4532"/>
    <s v="DELIVERY ONLY - COMMERCIAL"/>
    <n v="1"/>
    <n v="178439.4"/>
    <n v="2344364"/>
    <x v="1"/>
  </r>
  <r>
    <x v="0"/>
    <s v="NARRAGANSETT ELECTRIC"/>
    <x v="1"/>
    <x v="2"/>
    <s v="MARCH"/>
    <x v="2"/>
    <s v="COMMERCIAL"/>
    <n v="13"/>
    <s v="G02     - Elec G-02 Large C&amp;I-Std Ofr"/>
    <s v="G02"/>
    <s v="ELEC G-02"/>
    <n v="300"/>
    <s v="COMMERCIAL-NO BUILDING HEAT"/>
    <n v="3893"/>
    <n v="7420910.2599999998"/>
    <n v="34453177"/>
    <x v="5"/>
  </r>
  <r>
    <x v="0"/>
    <s v="NARRAGANSETT ELECTRIC"/>
    <x v="1"/>
    <x v="2"/>
    <s v="MARCH"/>
    <x v="4"/>
    <s v="STEAM-HEAT"/>
    <n v="628"/>
    <s v="S10     - Lighting S-10 Private Lightg-Std Ofr Variable"/>
    <s v="S10"/>
    <s v="LIGHTING S-10"/>
    <n v="207"/>
    <s v="RESIDENCE SERVICE - WITH HEAT"/>
    <n v="7"/>
    <n v="181.39"/>
    <n v="607"/>
    <x v="3"/>
  </r>
  <r>
    <x v="0"/>
    <s v="NARRAGANSETT ELECTRIC"/>
    <x v="1"/>
    <x v="2"/>
    <s v="MARCH"/>
    <x v="2"/>
    <s v="COMMERCIAL"/>
    <n v="605"/>
    <s v="S10     - Lighting S-10 Private Lightg-Std Ofr(Clsd)"/>
    <s v="S10"/>
    <s v="LIGHTING S-10"/>
    <n v="300"/>
    <s v="COMMERCIAL-NO BUILDING HEAT"/>
    <n v="15"/>
    <n v="763.08"/>
    <n v="2767"/>
    <x v="3"/>
  </r>
  <r>
    <x v="0"/>
    <s v="NARRAGANSETT ELECTRIC"/>
    <x v="1"/>
    <x v="2"/>
    <s v="MARCH"/>
    <x v="2"/>
    <s v="COMMERCIAL"/>
    <n v="34"/>
    <s v="C08     - Elec C-06 Sm C&amp;I Unmetered-Std Ofr"/>
    <s v="C08"/>
    <s v="ELEC C-06 UNMETERED"/>
    <n v="300"/>
    <s v="COMMERCIAL-NO BUILDING HEAT"/>
    <n v="133"/>
    <n v="16023.67"/>
    <n v="70210"/>
    <x v="2"/>
  </r>
  <r>
    <x v="0"/>
    <s v="NARRAGANSETT ELECTRIC"/>
    <x v="1"/>
    <x v="2"/>
    <s v="MARCH"/>
    <x v="2"/>
    <s v="COMMERCIAL"/>
    <n v="951"/>
    <s v="C08     - Elec C-06 T&amp;D Sm C&amp;I Unmetered"/>
    <s v="C08"/>
    <s v="ELEC C-06 UNMETERED"/>
    <n v="4532"/>
    <s v="DELIVERY ONLY - COMMERCIAL"/>
    <n v="114"/>
    <n v="9208.83"/>
    <n v="74269"/>
    <x v="2"/>
  </r>
  <r>
    <x v="0"/>
    <s v="NARRAGANSETT ELECTRIC"/>
    <x v="1"/>
    <x v="2"/>
    <s v="MARCH"/>
    <x v="1"/>
    <s v="INDUSTRIAL"/>
    <n v="628"/>
    <s v="S10     - Lighting S-10 Private Lightg-Std Ofr Variable"/>
    <s v="S10"/>
    <s v="LIGHTING S-10"/>
    <n v="460"/>
    <s v="INDUSTRIAL GENERAL - 60 HERTZ"/>
    <n v="55"/>
    <n v="9010.02"/>
    <n v="33224"/>
    <x v="3"/>
  </r>
  <r>
    <x v="0"/>
    <s v="NARRAGANSETT ELECTRIC"/>
    <x v="1"/>
    <x v="2"/>
    <s v="MARCH"/>
    <x v="0"/>
    <s v="RESIDENTIAL"/>
    <n v="616"/>
    <s v="S10     - Lighting S-10 T&amp;D Private Lighting(Clsd)"/>
    <s v="S10"/>
    <s v="LIGHTING S-10"/>
    <n v="4512"/>
    <s v="DELIVERY ONLY - RESIDENTIAL"/>
    <n v="43"/>
    <n v="4012.03"/>
    <n v="15034"/>
    <x v="3"/>
  </r>
  <r>
    <x v="0"/>
    <s v="NARRAGANSETT ELECTRIC"/>
    <x v="1"/>
    <x v="2"/>
    <s v="MARCH"/>
    <x v="3"/>
    <s v="STRT-AND-HWY-LT"/>
    <n v="627"/>
    <s v="S6A     - Lighting S-06 T&amp;D Decorative"/>
    <s v="S6A"/>
    <s v="N/A"/>
    <n v="700"/>
    <s v="PUBLIC STREET &amp; HIWAY LIGHTING"/>
    <n v="2"/>
    <n v="763.09"/>
    <n v="403"/>
    <x v="3"/>
  </r>
  <r>
    <x v="0"/>
    <s v="NARRAGANSETT ELECTRIC"/>
    <x v="1"/>
    <x v="2"/>
    <s v="MARCH"/>
    <x v="2"/>
    <s v="COMMERCIAL"/>
    <n v="631"/>
    <s v="S5V     - Lighting S-05 Cust Owned-Variable"/>
    <s v="S5A"/>
    <s v="N/A"/>
    <n v="300"/>
    <s v="COMMERCIAL-NO BUILDING HEAT"/>
    <n v="1"/>
    <n v="42.19"/>
    <n v="214"/>
    <x v="3"/>
  </r>
  <r>
    <x v="0"/>
    <s v="NARRAGANSETT ELECTRIC"/>
    <x v="1"/>
    <x v="2"/>
    <s v="MARCH"/>
    <x v="3"/>
    <s v="STRT-AND-HWY-LT"/>
    <n v="630"/>
    <s v="S5F     - Lighting S-05 Cust Owned-Fixed"/>
    <s v="S5A"/>
    <s v="N/A"/>
    <n v="700"/>
    <s v="PUBLIC STREET &amp; HIWAY LIGHTING"/>
    <n v="1"/>
    <n v="744.96"/>
    <n v="3620"/>
    <x v="3"/>
  </r>
  <r>
    <x v="0"/>
    <s v="NARRAGANSETT ELECTRIC"/>
    <x v="1"/>
    <x v="2"/>
    <s v="MARCH"/>
    <x v="1"/>
    <s v="INDUSTRIAL"/>
    <n v="1"/>
    <s v="A16     - Elec A-16 Residential-Std Ofr"/>
    <s v="A16"/>
    <s v="ELEC A-16"/>
    <n v="460"/>
    <s v="INDUSTRIAL GENERAL - 60 HERTZ"/>
    <n v="6"/>
    <n v="424.4"/>
    <n v="1698"/>
    <x v="0"/>
  </r>
  <r>
    <x v="0"/>
    <s v="NARRAGANSETT ELECTRIC"/>
    <x v="1"/>
    <x v="2"/>
    <s v="MARCH"/>
    <x v="0"/>
    <s v="RESIDENTIAL"/>
    <n v="1"/>
    <s v="A16     - Elec A-16 Residential-Std Ofr"/>
    <s v="A16"/>
    <s v="ELEC A-16"/>
    <n v="200"/>
    <s v="RESIDENCE SERVICE - NO HEAT"/>
    <n v="344971"/>
    <n v="39253985.880000003"/>
    <n v="168967957"/>
    <x v="0"/>
  </r>
  <r>
    <x v="0"/>
    <s v="NARRAGANSETT ELECTRIC"/>
    <x v="1"/>
    <x v="2"/>
    <s v="MARCH"/>
    <x v="2"/>
    <s v="COMMERCIAL"/>
    <n v="700"/>
    <s v="G32     - Elec G-32 200 kW Dem PK/SH/OP-Std Ofr"/>
    <s v="G32"/>
    <s v="ELEC G-32"/>
    <n v="300"/>
    <s v="COMMERCIAL-NO BUILDING HEAT"/>
    <n v="58"/>
    <n v="870175.35"/>
    <n v="4406632"/>
    <x v="1"/>
  </r>
  <r>
    <x v="0"/>
    <s v="NARRAGANSETT ELECTRIC"/>
    <x v="1"/>
    <x v="2"/>
    <s v="MARCH"/>
    <x v="0"/>
    <s v="RESIDENTIAL"/>
    <n v="628"/>
    <s v="S10     - Lighting S-10 Private Lightg-Std Ofr Variable"/>
    <s v="S10"/>
    <s v="LIGHTING S-10"/>
    <n v="200"/>
    <s v="RESIDENCE SERVICE - NO HEAT"/>
    <n v="244"/>
    <n v="15408.91"/>
    <n v="35189"/>
    <x v="3"/>
  </r>
  <r>
    <x v="0"/>
    <s v="NARRAGANSETT ELECTRIC"/>
    <x v="1"/>
    <x v="2"/>
    <s v="MARCH"/>
    <x v="0"/>
    <s v="RESIDENTIAL"/>
    <n v="34"/>
    <s v="C08     - Elec C-06 Sm C&amp;I Unmetered-Std Ofr"/>
    <s v="C08"/>
    <s v="ELEC C-06 UNMETERED"/>
    <n v="200"/>
    <s v="RESIDENCE SERVICE - NO HEAT"/>
    <n v="2"/>
    <n v="37.22"/>
    <n v="64"/>
    <x v="2"/>
  </r>
  <r>
    <x v="0"/>
    <s v="NARRAGANSETT ELECTRIC"/>
    <x v="1"/>
    <x v="2"/>
    <s v="MARCH"/>
    <x v="2"/>
    <s v="COMMERCIAL"/>
    <n v="54"/>
    <s v="C08     - Elec C-06 Sm C&amp;I Unmetered-Std Ofr Variable"/>
    <s v="C08"/>
    <s v="ELEC C-06 UNMETERED"/>
    <n v="300"/>
    <s v="COMMERCIAL-NO BUILDING HEAT"/>
    <n v="2"/>
    <n v="156.19999999999999"/>
    <n v="580"/>
    <x v="2"/>
  </r>
  <r>
    <x v="0"/>
    <s v="NARRAGANSETT ELECTRIC"/>
    <x v="1"/>
    <x v="2"/>
    <s v="MARCH"/>
    <x v="3"/>
    <s v="STRT-AND-HWY-LT"/>
    <n v="951"/>
    <s v="C08     - Elec C-06 T&amp;D Sm C&amp;I Unmetered"/>
    <s v="C08"/>
    <s v="ELEC C-06 UNMETERED"/>
    <n v="4562"/>
    <s v="DELIVERY ONLY - STREET LIGHT"/>
    <n v="215"/>
    <n v="9216.14"/>
    <n v="67319"/>
    <x v="2"/>
  </r>
  <r>
    <x v="0"/>
    <s v="NARRAGANSETT ELECTRIC"/>
    <x v="1"/>
    <x v="2"/>
    <s v="MARCH"/>
    <x v="3"/>
    <s v="STRT-AND-HWY-LT"/>
    <n v="631"/>
    <s v="S5V     - Lighting S-05 Cust Owned-Variable"/>
    <s v="S5A"/>
    <s v="N/A"/>
    <n v="700"/>
    <s v="PUBLIC STREET &amp; HIWAY LIGHTING"/>
    <n v="18"/>
    <n v="11875.11"/>
    <n v="58847"/>
    <x v="3"/>
  </r>
  <r>
    <x v="0"/>
    <s v="NARRAGANSETT ELECTRIC"/>
    <x v="1"/>
    <x v="2"/>
    <s v="MARCH"/>
    <x v="2"/>
    <s v="COMMERCIAL"/>
    <n v="903"/>
    <s v="A16     - Elec A-16 T&amp;D Residential"/>
    <s v="A16"/>
    <s v="ELEC A-16"/>
    <n v="4532"/>
    <s v="DELIVERY ONLY - COMMERCIAL"/>
    <n v="99"/>
    <n v="21793.439999999999"/>
    <n v="204661"/>
    <x v="0"/>
  </r>
  <r>
    <x v="0"/>
    <s v="NARRAGANSETT ELECTRIC"/>
    <x v="1"/>
    <x v="2"/>
    <s v="MARCH"/>
    <x v="0"/>
    <s v="RESIDENTIAL"/>
    <n v="55"/>
    <s v="C06     - Elec C-06 Small C&amp;I-Std Ofr Variable"/>
    <s v="C06"/>
    <s v="ELEC C-06"/>
    <n v="200"/>
    <s v="RESIDENCE SERVICE - NO HEAT"/>
    <n v="1"/>
    <n v="722.77"/>
    <n v="3261"/>
    <x v="2"/>
  </r>
  <r>
    <x v="0"/>
    <s v="NARRAGANSETT ELECTRIC"/>
    <x v="1"/>
    <x v="2"/>
    <s v="MARCH"/>
    <x v="2"/>
    <s v="COMMERCIAL"/>
    <n v="6"/>
    <s v="A60     - Elec A-60 Resi Low Income-Std Ofr"/>
    <s v="A60"/>
    <s v="ELEC A-60"/>
    <n v="300"/>
    <s v="COMMERCIAL-NO BUILDING HEAT"/>
    <n v="3"/>
    <n v="232.74"/>
    <n v="1357"/>
    <x v="4"/>
  </r>
  <r>
    <x v="0"/>
    <s v="NARRAGANSETT ELECTRIC"/>
    <x v="1"/>
    <x v="2"/>
    <s v="MARCH"/>
    <x v="1"/>
    <s v="INDUSTRIAL"/>
    <n v="6"/>
    <s v="A60     - Elec A-60 Resi Low Income-Std Ofr"/>
    <s v="A60"/>
    <s v="ELEC A-60"/>
    <n v="460"/>
    <s v="INDUSTRIAL GENERAL - 60 HERTZ"/>
    <n v="1"/>
    <n v="33.76"/>
    <n v="181"/>
    <x v="4"/>
  </r>
  <r>
    <x v="0"/>
    <s v="NARRAGANSETT ELECTRIC"/>
    <x v="1"/>
    <x v="2"/>
    <s v="MARCH"/>
    <x v="2"/>
    <s v="COMMERCIAL"/>
    <n v="122"/>
    <s v="B32     - Elec B-32 T&amp;D C&amp;I 200 kW Back Up Svc"/>
    <s v="B32"/>
    <s v="ELEC B-32"/>
    <n v="300"/>
    <s v="COMMERCIAL-NO BUILDING HEAT"/>
    <n v="1"/>
    <n v="27284.07"/>
    <n v="140057"/>
    <x v="1"/>
  </r>
  <r>
    <x v="0"/>
    <s v="NARRAGANSETT ELECTRIC"/>
    <x v="1"/>
    <x v="2"/>
    <s v="MARCH"/>
    <x v="2"/>
    <s v="COMMERCIAL"/>
    <n v="53"/>
    <s v="G02     - Elec G-02 Large C&amp;I-Std Ofr Fixed"/>
    <s v="G02"/>
    <s v="ELEC G-02"/>
    <n v="300"/>
    <s v="COMMERCIAL-NO BUILDING HEAT"/>
    <n v="168"/>
    <n v="433350.53"/>
    <n v="2208615"/>
    <x v="5"/>
  </r>
  <r>
    <x v="0"/>
    <s v="NARRAGANSETT ELECTRIC"/>
    <x v="1"/>
    <x v="2"/>
    <s v="MARCH"/>
    <x v="1"/>
    <s v="INDUSTRIAL"/>
    <n v="705"/>
    <s v="G3F-G   - Elec G-32 200 kW Dem PK/OP-Std Ofr"/>
    <s v="G32"/>
    <s v="ELEC G-32"/>
    <n v="460"/>
    <s v="INDUSTRIAL GENERAL - 60 HERTZ"/>
    <n v="31"/>
    <n v="335684.31"/>
    <n v="1631446"/>
    <x v="1"/>
  </r>
  <r>
    <x v="0"/>
    <s v="NARRAGANSETT ELECTRIC"/>
    <x v="1"/>
    <x v="2"/>
    <s v="MARCH"/>
    <x v="2"/>
    <s v="COMMERCIAL"/>
    <n v="950"/>
    <s v="C06     - Elec C-06 T&amp;D Small C&amp;I"/>
    <s v="C06"/>
    <s v="ELEC C-06"/>
    <n v="4532"/>
    <s v="DELIVERY ONLY - COMMERCIAL"/>
    <n v="9949"/>
    <n v="1365913.04"/>
    <n v="12462356"/>
    <x v="2"/>
  </r>
  <r>
    <x v="0"/>
    <s v="NARRAGANSETT ELECTRIC"/>
    <x v="1"/>
    <x v="3"/>
    <s v="APRIL"/>
    <x v="3"/>
    <s v="STRT-AND-HWY-LT"/>
    <n v="617"/>
    <s v="S14     - Lighting S-14 T&amp;D Co Owned St Lighting"/>
    <s v="S14"/>
    <s v="LIGHTING S-14"/>
    <n v="4562"/>
    <s v="DELIVERY ONLY - STREET LIGHT"/>
    <n v="107"/>
    <n v="371187.13"/>
    <n v="988900"/>
    <x v="3"/>
  </r>
  <r>
    <x v="0"/>
    <s v="NARRAGANSETT ELECTRIC"/>
    <x v="1"/>
    <x v="3"/>
    <s v="APRIL"/>
    <x v="1"/>
    <s v="INDUSTRIAL"/>
    <n v="944"/>
    <s v="M1B     - Elec M-1 Opt B Station Pwr Delivery Svc"/>
    <s v="M1B"/>
    <s v="M-1 Opt B"/>
    <n v="4552"/>
    <s v="DELIVERY ONLY - INDUSTRIAL"/>
    <n v="1"/>
    <n v="6395.75"/>
    <n v="185884"/>
    <x v="3"/>
  </r>
  <r>
    <x v="0"/>
    <s v="NARRAGANSETT ELECTRIC"/>
    <x v="1"/>
    <x v="3"/>
    <s v="APRIL"/>
    <x v="1"/>
    <s v="INDUSTRIAL"/>
    <n v="6"/>
    <s v="A60     - Elec A-60 Resi Low Income-Std Ofr"/>
    <s v="A60"/>
    <s v="ELEC A-60"/>
    <n v="460"/>
    <s v="INDUSTRIAL GENERAL - 60 HERTZ"/>
    <n v="1"/>
    <n v="41.32"/>
    <n v="237"/>
    <x v="4"/>
  </r>
  <r>
    <x v="0"/>
    <s v="NARRAGANSETT ELECTRIC"/>
    <x v="1"/>
    <x v="3"/>
    <s v="APRIL"/>
    <x v="2"/>
    <s v="COMMERCIAL"/>
    <n v="903"/>
    <s v="A16     - Elec A-16 T&amp;D Residential"/>
    <s v="A16"/>
    <s v="ELEC A-16"/>
    <n v="4532"/>
    <s v="DELIVERY ONLY - COMMERCIAL"/>
    <n v="103"/>
    <n v="20275.72"/>
    <n v="184815"/>
    <x v="0"/>
  </r>
  <r>
    <x v="0"/>
    <s v="NARRAGANSETT ELECTRIC"/>
    <x v="1"/>
    <x v="3"/>
    <s v="APRIL"/>
    <x v="1"/>
    <s v="INDUSTRIAL"/>
    <n v="5"/>
    <s v="C06     - Elec C-06 Small C&amp;I-Std Ofr"/>
    <s v="C06"/>
    <s v="ELEC C-06"/>
    <n v="460"/>
    <s v="INDUSTRIAL GENERAL - 60 HERTZ"/>
    <n v="779"/>
    <n v="234416.61"/>
    <n v="1152398"/>
    <x v="2"/>
  </r>
  <r>
    <x v="0"/>
    <s v="NARRAGANSETT ELECTRIC"/>
    <x v="1"/>
    <x v="3"/>
    <s v="APRIL"/>
    <x v="3"/>
    <s v="STRT-AND-HWY-LT"/>
    <n v="629"/>
    <s v="S14     - Lighting S-14 Co Lighting-Std Ofr Variable"/>
    <s v="S14"/>
    <s v="LIGHTING S-14"/>
    <n v="700"/>
    <s v="PUBLIC STREET &amp; HIWAY LIGHTING"/>
    <n v="129"/>
    <n v="148923.75"/>
    <n v="302528"/>
    <x v="3"/>
  </r>
  <r>
    <x v="0"/>
    <s v="NARRAGANSETT ELECTRIC"/>
    <x v="1"/>
    <x v="3"/>
    <s v="APRIL"/>
    <x v="0"/>
    <s v="RESIDENTIAL"/>
    <n v="6"/>
    <s v="A60     - Elec A-60 Resi Low Income-Std Ofr"/>
    <s v="A60"/>
    <s v="ELEC A-60"/>
    <n v="200"/>
    <s v="RESIDENCE SERVICE - NO HEAT"/>
    <n v="27210"/>
    <n v="2238440.37"/>
    <n v="13794803"/>
    <x v="4"/>
  </r>
  <r>
    <x v="0"/>
    <s v="NARRAGANSETT ELECTRIC"/>
    <x v="1"/>
    <x v="3"/>
    <s v="APRIL"/>
    <x v="0"/>
    <s v="RESIDENTIAL"/>
    <n v="5"/>
    <s v="C06     - Elec C-06 Small C&amp;I-Std Ofr"/>
    <s v="C06"/>
    <s v="ELEC C-06"/>
    <n v="200"/>
    <s v="RESIDENCE SERVICE - NO HEAT"/>
    <n v="860"/>
    <n v="63393.34"/>
    <n v="265128"/>
    <x v="2"/>
  </r>
  <r>
    <x v="0"/>
    <s v="NARRAGANSETT ELECTRIC"/>
    <x v="1"/>
    <x v="3"/>
    <s v="APRIL"/>
    <x v="3"/>
    <s v="STRT-AND-HWY-LT"/>
    <n v="34"/>
    <s v="C08     - Elec C-06 Sm C&amp;I Unmetered-Std Ofr"/>
    <s v="C08"/>
    <s v="ELEC C-06 UNMETERED"/>
    <n v="700"/>
    <s v="PUBLIC STREET &amp; HIWAY LIGHTING"/>
    <n v="161"/>
    <n v="22013.15"/>
    <n v="99021"/>
    <x v="2"/>
  </r>
  <r>
    <x v="0"/>
    <s v="NARRAGANSETT ELECTRIC"/>
    <x v="1"/>
    <x v="3"/>
    <s v="APRIL"/>
    <x v="0"/>
    <s v="RESIDENTIAL"/>
    <n v="628"/>
    <s v="S10     - Lighting S-10 Private Lightg-Std Ofr Variable"/>
    <s v="S10"/>
    <s v="LIGHTING S-10"/>
    <n v="200"/>
    <s v="RESIDENCE SERVICE - NO HEAT"/>
    <n v="241"/>
    <n v="14656.51"/>
    <n v="31213"/>
    <x v="3"/>
  </r>
  <r>
    <x v="0"/>
    <s v="NARRAGANSETT ELECTRIC"/>
    <x v="1"/>
    <x v="3"/>
    <s v="APRIL"/>
    <x v="2"/>
    <s v="COMMERCIAL"/>
    <n v="605"/>
    <s v="S10     - Lighting S-10 Private Lightg-Std Ofr(Clsd)"/>
    <s v="S10"/>
    <s v="LIGHTING S-10"/>
    <n v="300"/>
    <s v="COMMERCIAL-NO BUILDING HEAT"/>
    <n v="15"/>
    <n v="732.07"/>
    <n v="2689"/>
    <x v="3"/>
  </r>
  <r>
    <x v="0"/>
    <s v="NARRAGANSETT ELECTRIC"/>
    <x v="1"/>
    <x v="3"/>
    <s v="APRIL"/>
    <x v="2"/>
    <s v="COMMERCIAL"/>
    <n v="617"/>
    <s v="S14     - Lighting S-14 T&amp;D Co Owned St Lighting"/>
    <s v="S14"/>
    <s v="LIGHTING S-14"/>
    <n v="4532"/>
    <s v="DELIVERY ONLY - COMMERCIAL"/>
    <n v="1"/>
    <n v="824.78"/>
    <n v="4208"/>
    <x v="3"/>
  </r>
  <r>
    <x v="0"/>
    <s v="NARRAGANSETT ELECTRIC"/>
    <x v="1"/>
    <x v="3"/>
    <s v="APRIL"/>
    <x v="3"/>
    <s v="STRT-AND-HWY-LT"/>
    <n v="616"/>
    <s v="S10     - Lighting S-10 T&amp;D Private Lighting(Clsd)"/>
    <s v="S10"/>
    <s v="LIGHTING S-10"/>
    <n v="4562"/>
    <s v="DELIVERY ONLY - STREET LIGHT"/>
    <n v="71"/>
    <n v="4464.47"/>
    <n v="25422"/>
    <x v="3"/>
  </r>
  <r>
    <x v="0"/>
    <s v="NARRAGANSETT ELECTRIC"/>
    <x v="1"/>
    <x v="3"/>
    <s v="APRIL"/>
    <x v="2"/>
    <s v="COMMERCIAL"/>
    <n v="631"/>
    <s v="S5V     - Lighting S-05 Cust Owned-Variable"/>
    <s v="S5A"/>
    <s v="N/A"/>
    <n v="300"/>
    <s v="COMMERCIAL-NO BUILDING HEAT"/>
    <n v="1"/>
    <n v="36.53"/>
    <n v="191"/>
    <x v="3"/>
  </r>
  <r>
    <x v="0"/>
    <s v="NARRAGANSETT ELECTRIC"/>
    <x v="1"/>
    <x v="3"/>
    <s v="APRIL"/>
    <x v="1"/>
    <s v="INDUSTRIAL"/>
    <n v="705"/>
    <s v="G3F-G   - Elec G-32 200 kW Dem PK/OP-Std Ofr"/>
    <s v="G32"/>
    <s v="ELEC G-32"/>
    <n v="460"/>
    <s v="INDUSTRIAL GENERAL - 60 HERTZ"/>
    <n v="31"/>
    <n v="309977.45"/>
    <n v="1557974"/>
    <x v="1"/>
  </r>
  <r>
    <x v="0"/>
    <s v="NARRAGANSETT ELECTRIC"/>
    <x v="1"/>
    <x v="3"/>
    <s v="APRIL"/>
    <x v="0"/>
    <s v="RESIDENTIAL"/>
    <n v="13"/>
    <s v="G02     - Elec G-02 Large C&amp;I-Std Ofr"/>
    <s v="G02"/>
    <s v="ELEC G-02"/>
    <n v="200"/>
    <s v="RESIDENCE SERVICE - NO HEAT"/>
    <n v="9"/>
    <n v="5722.04"/>
    <n v="21923"/>
    <x v="5"/>
  </r>
  <r>
    <x v="0"/>
    <s v="NARRAGANSETT ELECTRIC"/>
    <x v="1"/>
    <x v="3"/>
    <s v="APRIL"/>
    <x v="4"/>
    <s v="STEAM-HEAT"/>
    <n v="6"/>
    <s v="A60     - Elec A-60 Resi Low Income-Std Ofr"/>
    <s v="A60"/>
    <s v="ELEC A-60"/>
    <n v="207"/>
    <s v="RESIDENCE SERVICE - WITH HEAT"/>
    <n v="1041"/>
    <n v="142704.14000000001"/>
    <n v="897597"/>
    <x v="4"/>
  </r>
  <r>
    <x v="0"/>
    <s v="NARRAGANSETT ELECTRIC"/>
    <x v="1"/>
    <x v="3"/>
    <s v="APRIL"/>
    <x v="2"/>
    <s v="COMMERCIAL"/>
    <n v="905"/>
    <s v="A60     - Elec A-60 T&amp;D Resi Low Income"/>
    <s v="A60"/>
    <s v="ELEC A-60"/>
    <n v="4532"/>
    <s v="DELIVERY ONLY - COMMERCIAL"/>
    <n v="1"/>
    <n v="44.71"/>
    <n v="807"/>
    <x v="4"/>
  </r>
  <r>
    <x v="0"/>
    <s v="NARRAGANSETT ELECTRIC"/>
    <x v="1"/>
    <x v="3"/>
    <s v="APRIL"/>
    <x v="0"/>
    <s v="RESIDENTIAL"/>
    <n v="34"/>
    <s v="C08     - Elec C-06 Sm C&amp;I Unmetered-Std Ofr"/>
    <s v="C08"/>
    <s v="ELEC C-06 UNMETERED"/>
    <n v="200"/>
    <s v="RESIDENCE SERVICE - NO HEAT"/>
    <n v="2"/>
    <n v="46.84"/>
    <n v="111"/>
    <x v="2"/>
  </r>
  <r>
    <x v="0"/>
    <s v="NARRAGANSETT ELECTRIC"/>
    <x v="1"/>
    <x v="3"/>
    <s v="APRIL"/>
    <x v="2"/>
    <s v="COMMERCIAL"/>
    <n v="34"/>
    <s v="C08     - Elec C-06 Sm C&amp;I Unmetered-Std Ofr"/>
    <s v="C08"/>
    <s v="ELEC C-06 UNMETERED"/>
    <n v="300"/>
    <s v="COMMERCIAL-NO BUILDING HEAT"/>
    <n v="133"/>
    <n v="15112.25"/>
    <n v="67627"/>
    <x v="2"/>
  </r>
  <r>
    <x v="0"/>
    <s v="NARRAGANSETT ELECTRIC"/>
    <x v="1"/>
    <x v="3"/>
    <s v="APRIL"/>
    <x v="2"/>
    <s v="COMMERCIAL"/>
    <n v="54"/>
    <s v="C08     - Elec C-06 Sm C&amp;I Unmetered-Std Ofr Variable"/>
    <s v="C08"/>
    <s v="ELEC C-06 UNMETERED"/>
    <n v="300"/>
    <s v="COMMERCIAL-NO BUILDING HEAT"/>
    <n v="3"/>
    <n v="758.02"/>
    <n v="3602"/>
    <x v="2"/>
  </r>
  <r>
    <x v="0"/>
    <s v="NARRAGANSETT ELECTRIC"/>
    <x v="1"/>
    <x v="3"/>
    <s v="APRIL"/>
    <x v="3"/>
    <s v="STRT-AND-HWY-LT"/>
    <n v="627"/>
    <s v="S6A     - Lighting S-06 T&amp;D Decorative"/>
    <s v="S6A"/>
    <s v="N/A"/>
    <n v="700"/>
    <s v="PUBLIC STREET &amp; HIWAY LIGHTING"/>
    <n v="2"/>
    <n v="761.45"/>
    <n v="359"/>
    <x v="3"/>
  </r>
  <r>
    <x v="0"/>
    <s v="NARRAGANSETT ELECTRIC"/>
    <x v="1"/>
    <x v="3"/>
    <s v="APRIL"/>
    <x v="2"/>
    <s v="COMMERCIAL"/>
    <n v="629"/>
    <s v="S14     - Lighting S-14 Co Lighting-Std Ofr Variable"/>
    <s v="S14"/>
    <s v="LIGHTING S-14"/>
    <n v="300"/>
    <s v="COMMERCIAL-NO BUILDING HEAT"/>
    <n v="8"/>
    <n v="282.81"/>
    <n v="980"/>
    <x v="3"/>
  </r>
  <r>
    <x v="0"/>
    <s v="NARRAGANSETT ELECTRIC"/>
    <x v="1"/>
    <x v="3"/>
    <s v="APRIL"/>
    <x v="3"/>
    <s v="STRT-AND-HWY-LT"/>
    <n v="605"/>
    <s v="S10     - Lighting S-10 Private Lightg-Std Ofr(Clsd)"/>
    <s v="S10"/>
    <s v="LIGHTING S-10"/>
    <n v="700"/>
    <s v="PUBLIC STREET &amp; HIWAY LIGHTING"/>
    <n v="15"/>
    <n v="996.54"/>
    <n v="3637"/>
    <x v="3"/>
  </r>
  <r>
    <x v="0"/>
    <s v="NARRAGANSETT ELECTRIC"/>
    <x v="1"/>
    <x v="3"/>
    <s v="APRIL"/>
    <x v="0"/>
    <s v="RESIDENTIAL"/>
    <n v="616"/>
    <s v="S10     - Lighting S-10 T&amp;D Private Lighting(Clsd)"/>
    <s v="S10"/>
    <s v="LIGHTING S-10"/>
    <n v="4512"/>
    <s v="DELIVERY ONLY - RESIDENTIAL"/>
    <n v="44"/>
    <n v="3971.75"/>
    <n v="13500"/>
    <x v="3"/>
  </r>
  <r>
    <x v="0"/>
    <s v="NARRAGANSETT ELECTRIC"/>
    <x v="1"/>
    <x v="3"/>
    <s v="APRIL"/>
    <x v="1"/>
    <s v="INDUSTRIAL"/>
    <n v="710"/>
    <s v="G32     - Elec G-32 T&amp;D 200 kW Dem PK/SH/OP"/>
    <s v="G32"/>
    <s v="ELEC G-32"/>
    <n v="4552"/>
    <s v="DELIVERY ONLY - INDUSTRIAL"/>
    <n v="92"/>
    <n v="1878198.59"/>
    <n v="26958762"/>
    <x v="1"/>
  </r>
  <r>
    <x v="0"/>
    <s v="NARRAGANSETT ELECTRIC"/>
    <x v="1"/>
    <x v="3"/>
    <s v="APRIL"/>
    <x v="2"/>
    <s v="COMMERCIAL"/>
    <n v="710"/>
    <s v="G32     - Elec G-32 T&amp;D 200 kW Dem PK/SH/OP"/>
    <s v="G32"/>
    <s v="ELEC G-32"/>
    <n v="4532"/>
    <s v="DELIVERY ONLY - COMMERCIAL"/>
    <n v="304"/>
    <n v="4942959.7"/>
    <n v="72685454"/>
    <x v="1"/>
  </r>
  <r>
    <x v="0"/>
    <s v="NARRAGANSETT ELECTRIC"/>
    <x v="1"/>
    <x v="3"/>
    <s v="APRIL"/>
    <x v="2"/>
    <s v="COMMERCIAL"/>
    <n v="954"/>
    <s v="G02     - Elec G-02 T&amp;D Large C&amp;I"/>
    <s v="G02"/>
    <s v="ELEC G-02"/>
    <n v="4532"/>
    <s v="DELIVERY ONLY - COMMERCIAL"/>
    <n v="3531"/>
    <n v="4559354.26"/>
    <n v="50984979"/>
    <x v="5"/>
  </r>
  <r>
    <x v="0"/>
    <s v="NARRAGANSETT ELECTRIC"/>
    <x v="1"/>
    <x v="3"/>
    <s v="APRIL"/>
    <x v="1"/>
    <s v="INDUSTRIAL"/>
    <n v="53"/>
    <s v="G02     - Elec G-02 Large C&amp;I-Std Ofr Fixed"/>
    <s v="G02"/>
    <s v="ELEC G-02"/>
    <n v="460"/>
    <s v="INDUSTRIAL GENERAL - 60 HERTZ"/>
    <n v="9"/>
    <n v="18624.39"/>
    <n v="87237"/>
    <x v="5"/>
  </r>
  <r>
    <x v="0"/>
    <s v="NARRAGANSETT ELECTRIC"/>
    <x v="1"/>
    <x v="3"/>
    <s v="APRIL"/>
    <x v="4"/>
    <s v="STEAM-HEAT"/>
    <n v="903"/>
    <s v="A16     - Elec A-16 T&amp;D Residential"/>
    <s v="A16"/>
    <s v="ELEC A-16"/>
    <n v="4513"/>
    <s v="DELIVERY ONLY - RESIDENT HEAT"/>
    <n v="1647"/>
    <n v="169324.23"/>
    <n v="1491736"/>
    <x v="0"/>
  </r>
  <r>
    <x v="0"/>
    <s v="NARRAGANSETT ELECTRIC"/>
    <x v="1"/>
    <x v="3"/>
    <s v="APRIL"/>
    <x v="2"/>
    <s v="COMMERCIAL"/>
    <n v="1"/>
    <s v="A16     - Elec A-16 Residential-Std Ofr"/>
    <s v="A16"/>
    <s v="ELEC A-16"/>
    <n v="300"/>
    <s v="COMMERCIAL-NO BUILDING HEAT"/>
    <n v="792"/>
    <n v="176567.02"/>
    <n v="809012"/>
    <x v="0"/>
  </r>
  <r>
    <x v="0"/>
    <s v="NARRAGANSETT ELECTRIC"/>
    <x v="1"/>
    <x v="3"/>
    <s v="APRIL"/>
    <x v="0"/>
    <s v="RESIDENTIAL"/>
    <n v="903"/>
    <s v="A16     - Elec A-16 T&amp;D Residential"/>
    <s v="A16"/>
    <s v="ELEC A-16"/>
    <n v="4512"/>
    <s v="DELIVERY ONLY - RESIDENTIAL"/>
    <n v="37872"/>
    <n v="2147747.08"/>
    <n v="17847410"/>
    <x v="0"/>
  </r>
  <r>
    <x v="0"/>
    <s v="NARRAGANSETT ELECTRIC"/>
    <x v="1"/>
    <x v="3"/>
    <s v="APRIL"/>
    <x v="0"/>
    <s v="RESIDENTIAL"/>
    <n v="950"/>
    <s v="C06     - Elec C-06 T&amp;D Small C&amp;I"/>
    <s v="C06"/>
    <s v="ELEC C-06"/>
    <n v="4512"/>
    <s v="DELIVERY ONLY - RESIDENTIAL"/>
    <n v="75"/>
    <n v="8307.5300000000007"/>
    <n v="72367"/>
    <x v="2"/>
  </r>
  <r>
    <x v="0"/>
    <s v="NARRAGANSETT ELECTRIC"/>
    <x v="1"/>
    <x v="3"/>
    <s v="APRIL"/>
    <x v="4"/>
    <s v="STEAM-HEAT"/>
    <n v="5"/>
    <s v="C06     - Elec C-06 Small C&amp;I-Std Ofr Fixed"/>
    <s v="C06"/>
    <s v="ELEC C-06"/>
    <n v="207"/>
    <s v="RESIDENCE SERVICE - WITH HEAT"/>
    <n v="1"/>
    <n v="19.670000000000002"/>
    <n v="31"/>
    <x v="2"/>
  </r>
  <r>
    <x v="0"/>
    <s v="NARRAGANSETT ELECTRIC"/>
    <x v="1"/>
    <x v="3"/>
    <s v="APRIL"/>
    <x v="4"/>
    <s v="STEAM-HEAT"/>
    <n v="905"/>
    <s v="A60     - Elec A-60 T&amp;D Resi Low Income"/>
    <s v="A60"/>
    <s v="ELEC A-60"/>
    <n v="4513"/>
    <s v="DELIVERY ONLY - RESIDENT HEAT"/>
    <n v="129"/>
    <n v="4125.1499999999996"/>
    <n v="86042"/>
    <x v="4"/>
  </r>
  <r>
    <x v="0"/>
    <s v="NARRAGANSETT ELECTRIC"/>
    <x v="1"/>
    <x v="3"/>
    <s v="APRIL"/>
    <x v="1"/>
    <s v="INDUSTRIAL"/>
    <n v="122"/>
    <s v="B32     - Elec B-32 T&amp;D C&amp;I 200 kW Back Up Svc"/>
    <s v="B32"/>
    <s v="ELEC B-32"/>
    <n v="460"/>
    <s v="INDUSTRIAL GENERAL - 60 HERTZ"/>
    <n v="1"/>
    <n v="24028.720000000001"/>
    <n v="355753"/>
    <x v="1"/>
  </r>
  <r>
    <x v="0"/>
    <s v="NARRAGANSETT ELECTRIC"/>
    <x v="1"/>
    <x v="3"/>
    <s v="APRIL"/>
    <x v="3"/>
    <s v="STRT-AND-HWY-LT"/>
    <n v="610"/>
    <s v="S14     - Lighting S-14 Co Owned St Lighting-Std Ofr"/>
    <s v="S14"/>
    <s v="LIGHTING S-14"/>
    <n v="700"/>
    <s v="PUBLIC STREET &amp; HIWAY LIGHTING"/>
    <n v="9"/>
    <n v="10258.99"/>
    <n v="16871"/>
    <x v="3"/>
  </r>
  <r>
    <x v="0"/>
    <s v="NARRAGANSETT ELECTRIC"/>
    <x v="1"/>
    <x v="3"/>
    <s v="APRIL"/>
    <x v="2"/>
    <s v="COMMERCIAL"/>
    <n v="924"/>
    <s v="X01     - Elec X01 T&amp;D Elec Propulsion"/>
    <s v="X01"/>
    <s v="ELEC X01"/>
    <n v="4532"/>
    <s v="DELIVERY ONLY - COMMERCIAL"/>
    <n v="1"/>
    <n v="138937.35999999999"/>
    <n v="1382797"/>
    <x v="1"/>
  </r>
  <r>
    <x v="0"/>
    <s v="NARRAGANSETT ELECTRIC"/>
    <x v="1"/>
    <x v="3"/>
    <s v="APRIL"/>
    <x v="2"/>
    <s v="COMMERCIAL"/>
    <n v="700"/>
    <s v="G32     - Elec G-32 200 kW Dem PK/SH/OP-Std Ofr"/>
    <s v="G32"/>
    <s v="ELEC G-32"/>
    <n v="300"/>
    <s v="COMMERCIAL-NO BUILDING HEAT"/>
    <n v="59"/>
    <n v="840548.67"/>
    <n v="4583577"/>
    <x v="1"/>
  </r>
  <r>
    <x v="0"/>
    <s v="NARRAGANSETT ELECTRIC"/>
    <x v="1"/>
    <x v="3"/>
    <s v="APRIL"/>
    <x v="2"/>
    <s v="COMMERCIAL"/>
    <n v="705"/>
    <s v="G3F-G   - Elec G-32 200 kW Dem PK/OP-Std Ofr"/>
    <s v="G32"/>
    <s v="ELEC G-32"/>
    <n v="300"/>
    <s v="COMMERCIAL-NO BUILDING HEAT"/>
    <n v="93"/>
    <n v="2492368.5099999998"/>
    <n v="10438542"/>
    <x v="1"/>
  </r>
  <r>
    <x v="0"/>
    <s v="NARRAGANSETT ELECTRIC"/>
    <x v="1"/>
    <x v="3"/>
    <s v="APRIL"/>
    <x v="1"/>
    <s v="INDUSTRIAL"/>
    <n v="954"/>
    <s v="G02     - Elec G-02 T&amp;D Large C&amp;I"/>
    <s v="G02"/>
    <s v="ELEC G-02"/>
    <n v="4552"/>
    <s v="DELIVERY ONLY - INDUSTRIAL"/>
    <n v="180"/>
    <n v="324930.56"/>
    <n v="3520426"/>
    <x v="5"/>
  </r>
  <r>
    <x v="0"/>
    <s v="NARRAGANSETT ELECTRIC"/>
    <x v="1"/>
    <x v="3"/>
    <s v="APRIL"/>
    <x v="2"/>
    <s v="COMMERCIAL"/>
    <n v="13"/>
    <s v="G02     - Elec G-02 Large C&amp;I-Std Ofr"/>
    <s v="G02"/>
    <s v="ELEC G-02"/>
    <n v="300"/>
    <s v="COMMERCIAL-NO BUILDING HEAT"/>
    <n v="3862"/>
    <n v="6203020.9500000002"/>
    <n v="30599400"/>
    <x v="5"/>
  </r>
  <r>
    <x v="0"/>
    <s v="NARRAGANSETT ELECTRIC"/>
    <x v="1"/>
    <x v="3"/>
    <s v="APRIL"/>
    <x v="2"/>
    <s v="COMMERCIAL"/>
    <n v="53"/>
    <s v="G02     - Elec G-02 Large C&amp;I-Std Ofr Fixed"/>
    <s v="G02"/>
    <s v="ELEC G-02"/>
    <n v="300"/>
    <s v="COMMERCIAL-NO BUILDING HEAT"/>
    <n v="161"/>
    <n v="362972.39"/>
    <n v="1838806"/>
    <x v="5"/>
  </r>
  <r>
    <x v="0"/>
    <s v="NARRAGANSETT ELECTRIC"/>
    <x v="1"/>
    <x v="3"/>
    <s v="APRIL"/>
    <x v="0"/>
    <s v="RESIDENTIAL"/>
    <n v="905"/>
    <s v="A60     - Elec A-60 T&amp;D Resi Low Income"/>
    <s v="A60"/>
    <s v="ELEC A-60"/>
    <n v="4512"/>
    <s v="DELIVERY ONLY - RESIDENTIAL"/>
    <n v="4920"/>
    <n v="105485.33"/>
    <n v="1992165"/>
    <x v="4"/>
  </r>
  <r>
    <x v="0"/>
    <s v="NARRAGANSETT ELECTRIC"/>
    <x v="1"/>
    <x v="3"/>
    <s v="APRIL"/>
    <x v="4"/>
    <s v="STEAM-HEAT"/>
    <n v="1"/>
    <s v="A16     - Elec A-16 Residential-Std Ofr"/>
    <s v="A16"/>
    <s v="ELEC A-16"/>
    <n v="207"/>
    <s v="RESIDENCE SERVICE - WITH HEAT"/>
    <n v="14706"/>
    <n v="2607210.15"/>
    <n v="12016839"/>
    <x v="0"/>
  </r>
  <r>
    <x v="0"/>
    <s v="NARRAGANSETT ELECTRIC"/>
    <x v="1"/>
    <x v="3"/>
    <s v="APRIL"/>
    <x v="3"/>
    <s v="STRT-AND-HWY-LT"/>
    <n v="619"/>
    <s v="S5T     - Lighting S-05 T&amp;D Cust Owned"/>
    <s v="S5A"/>
    <s v="N/A"/>
    <n v="4562"/>
    <s v="DELIVERY ONLY - STREET LIGHT"/>
    <n v="120"/>
    <n v="362344.62"/>
    <n v="3465305"/>
    <x v="3"/>
  </r>
  <r>
    <x v="0"/>
    <s v="NARRAGANSETT ELECTRIC"/>
    <x v="1"/>
    <x v="3"/>
    <s v="APRIL"/>
    <x v="3"/>
    <s v="STRT-AND-HWY-LT"/>
    <n v="630"/>
    <s v="S5F     - Lighting S-05 Cust Owned-Fixed"/>
    <s v="S5A"/>
    <s v="N/A"/>
    <n v="700"/>
    <s v="PUBLIC STREET &amp; HIWAY LIGHTING"/>
    <n v="1"/>
    <n v="606.76"/>
    <n v="3228"/>
    <x v="3"/>
  </r>
  <r>
    <x v="0"/>
    <s v="NARRAGANSETT ELECTRIC"/>
    <x v="1"/>
    <x v="3"/>
    <s v="APRIL"/>
    <x v="1"/>
    <s v="INDUSTRIAL"/>
    <n v="711"/>
    <s v="G3F-G   - Elec G-32 T&amp;D 200 kW Dem PK/OP"/>
    <s v="G32"/>
    <s v="ELEC G-32"/>
    <n v="4552"/>
    <s v="DELIVERY ONLY - INDUSTRIAL"/>
    <n v="75"/>
    <n v="959996.1"/>
    <n v="13549480"/>
    <x v="1"/>
  </r>
  <r>
    <x v="0"/>
    <s v="NARRAGANSETT ELECTRIC"/>
    <x v="1"/>
    <x v="3"/>
    <s v="APRIL"/>
    <x v="1"/>
    <s v="INDUSTRIAL"/>
    <n v="1"/>
    <s v="A16     - Elec A-16 Residential-Std Ofr"/>
    <s v="A16"/>
    <s v="ELEC A-16"/>
    <n v="460"/>
    <s v="INDUSTRIAL GENERAL - 60 HERTZ"/>
    <n v="5"/>
    <n v="380.79"/>
    <n v="1625"/>
    <x v="0"/>
  </r>
  <r>
    <x v="0"/>
    <s v="NARRAGANSETT ELECTRIC"/>
    <x v="1"/>
    <x v="3"/>
    <s v="APRIL"/>
    <x v="0"/>
    <s v="RESIDENTIAL"/>
    <n v="55"/>
    <s v="C06     - Elec C-06 Small C&amp;I-Std Ofr Variable"/>
    <s v="C06"/>
    <s v="ELEC C-06"/>
    <n v="200"/>
    <s v="RESIDENCE SERVICE - NO HEAT"/>
    <n v="2"/>
    <n v="655.24"/>
    <n v="3151"/>
    <x v="2"/>
  </r>
  <r>
    <x v="0"/>
    <s v="NARRAGANSETT ELECTRIC"/>
    <x v="1"/>
    <x v="3"/>
    <s v="APRIL"/>
    <x v="2"/>
    <s v="COMMERCIAL"/>
    <n v="117"/>
    <s v="B32     - Elec B-32 C&amp;I 200 kW Back Up Svc-Std Ofr"/>
    <s v="B32"/>
    <s v="ELEC B-32"/>
    <n v="300"/>
    <s v="COMMERCIAL-NO BUILDING HEAT"/>
    <n v="2"/>
    <n v="6087.54"/>
    <n v="13976"/>
    <x v="1"/>
  </r>
  <r>
    <x v="0"/>
    <s v="NARRAGANSETT ELECTRIC"/>
    <x v="1"/>
    <x v="3"/>
    <s v="APRIL"/>
    <x v="2"/>
    <s v="COMMERCIAL"/>
    <n v="122"/>
    <s v="B32     - Elec B-32 T&amp;D C&amp;I 200 kW Back Up Svc"/>
    <s v="B32"/>
    <s v="ELEC B-32"/>
    <n v="300"/>
    <s v="COMMERCIAL-NO BUILDING HEAT"/>
    <n v="1"/>
    <n v="31466.48"/>
    <n v="176214"/>
    <x v="1"/>
  </r>
  <r>
    <x v="0"/>
    <s v="NARRAGANSETT ELECTRIC"/>
    <x v="1"/>
    <x v="3"/>
    <s v="APRIL"/>
    <x v="3"/>
    <s v="STRT-AND-HWY-LT"/>
    <n v="951"/>
    <s v="C08     - Elec C-06 T&amp;D Sm C&amp;I Unmetered"/>
    <s v="C08"/>
    <s v="ELEC C-06 UNMETERED"/>
    <n v="4562"/>
    <s v="DELIVERY ONLY - STREET LIGHT"/>
    <n v="206"/>
    <n v="8690.1"/>
    <n v="60016"/>
    <x v="2"/>
  </r>
  <r>
    <x v="0"/>
    <s v="NARRAGANSETT ELECTRIC"/>
    <x v="1"/>
    <x v="3"/>
    <s v="APRIL"/>
    <x v="1"/>
    <s v="INDUSTRIAL"/>
    <n v="628"/>
    <s v="S10     - Lighting S-10 Private Lightg-Std Ofr Variable"/>
    <s v="S10"/>
    <s v="LIGHTING S-10"/>
    <n v="460"/>
    <s v="INDUSTRIAL GENERAL - 60 HERTZ"/>
    <n v="55"/>
    <n v="8264.16"/>
    <n v="29621"/>
    <x v="3"/>
  </r>
  <r>
    <x v="0"/>
    <s v="NARRAGANSETT ELECTRIC"/>
    <x v="1"/>
    <x v="3"/>
    <s v="APRIL"/>
    <x v="3"/>
    <s v="STRT-AND-HWY-LT"/>
    <n v="628"/>
    <s v="S10     - Lighting S-10 Private Lightg-Std Ofr Variable"/>
    <s v="S10"/>
    <s v="LIGHTING S-10"/>
    <n v="700"/>
    <s v="PUBLIC STREET &amp; HIWAY LIGHTING"/>
    <n v="209"/>
    <n v="14825.75"/>
    <n v="52447"/>
    <x v="3"/>
  </r>
  <r>
    <x v="0"/>
    <s v="NARRAGANSETT ELECTRIC"/>
    <x v="1"/>
    <x v="3"/>
    <s v="APRIL"/>
    <x v="1"/>
    <s v="INDUSTRIAL"/>
    <n v="616"/>
    <s v="S10     - Lighting S-10 T&amp;D Private Lighting(Clsd)"/>
    <s v="S10"/>
    <s v="LIGHTING S-10"/>
    <n v="4552"/>
    <s v="DELIVERY ONLY - INDUSTRIAL"/>
    <n v="20"/>
    <n v="2373.87"/>
    <n v="12252"/>
    <x v="3"/>
  </r>
  <r>
    <x v="0"/>
    <s v="NARRAGANSETT ELECTRIC"/>
    <x v="1"/>
    <x v="3"/>
    <s v="APRIL"/>
    <x v="3"/>
    <s v="STRT-AND-HWY-LT"/>
    <n v="631"/>
    <s v="S5V     - Lighting S-05 Cust Owned-Variable"/>
    <s v="S5A"/>
    <s v="N/A"/>
    <n v="700"/>
    <s v="PUBLIC STREET &amp; HIWAY LIGHTING"/>
    <n v="21"/>
    <n v="12983.21"/>
    <n v="65796"/>
    <x v="3"/>
  </r>
  <r>
    <x v="0"/>
    <s v="NARRAGANSETT ELECTRIC"/>
    <x v="1"/>
    <x v="3"/>
    <s v="APRIL"/>
    <x v="1"/>
    <s v="INDUSTRIAL"/>
    <n v="700"/>
    <s v="G32     - Elec G-32 200 kW Dem PK/SH/OP-Std Ofr"/>
    <s v="G32"/>
    <s v="ELEC G-32"/>
    <n v="460"/>
    <s v="INDUSTRIAL GENERAL - 60 HERTZ"/>
    <n v="43"/>
    <n v="506156.04"/>
    <n v="2674937"/>
    <x v="1"/>
  </r>
  <r>
    <x v="0"/>
    <s v="NARRAGANSETT ELECTRIC"/>
    <x v="1"/>
    <x v="3"/>
    <s v="APRIL"/>
    <x v="2"/>
    <s v="COMMERCIAL"/>
    <n v="950"/>
    <s v="C06     - Elec C-06 T&amp;D Small C&amp;I"/>
    <s v="C06"/>
    <s v="ELEC C-06"/>
    <n v="4532"/>
    <s v="DELIVERY ONLY - COMMERCIAL"/>
    <n v="10245"/>
    <n v="1333813.58"/>
    <n v="11760539"/>
    <x v="2"/>
  </r>
  <r>
    <x v="0"/>
    <s v="NARRAGANSETT ELECTRIC"/>
    <x v="1"/>
    <x v="3"/>
    <s v="APRIL"/>
    <x v="1"/>
    <s v="INDUSTRIAL"/>
    <n v="950"/>
    <s v="C06     - Elec C-06 T&amp;D Small C&amp;I"/>
    <s v="C06"/>
    <s v="ELEC C-06"/>
    <n v="4552"/>
    <s v="DELIVERY ONLY - INDUSTRIAL"/>
    <n v="137"/>
    <n v="38924.129999999997"/>
    <n v="366745"/>
    <x v="2"/>
  </r>
  <r>
    <x v="0"/>
    <s v="NARRAGANSETT ELECTRIC"/>
    <x v="1"/>
    <x v="3"/>
    <s v="APRIL"/>
    <x v="2"/>
    <s v="COMMERCIAL"/>
    <n v="951"/>
    <s v="C08     - Elec C-06 T&amp;D Sm C&amp;I Unmetered"/>
    <s v="C08"/>
    <s v="ELEC C-06 UNMETERED"/>
    <n v="4532"/>
    <s v="DELIVERY ONLY - COMMERCIAL"/>
    <n v="113"/>
    <n v="9258.6299999999992"/>
    <n v="74032"/>
    <x v="2"/>
  </r>
  <r>
    <x v="0"/>
    <s v="NARRAGANSETT ELECTRIC"/>
    <x v="1"/>
    <x v="3"/>
    <s v="APRIL"/>
    <x v="4"/>
    <s v="STEAM-HEAT"/>
    <n v="628"/>
    <s v="S10     - Lighting S-10 Private Lightg-Std Ofr Variable"/>
    <s v="S10"/>
    <s v="LIGHTING S-10"/>
    <n v="207"/>
    <s v="RESIDENCE SERVICE - WITH HEAT"/>
    <n v="7"/>
    <n v="167.66"/>
    <n v="540"/>
    <x v="3"/>
  </r>
  <r>
    <x v="0"/>
    <s v="NARRAGANSETT ELECTRIC"/>
    <x v="1"/>
    <x v="3"/>
    <s v="APRIL"/>
    <x v="2"/>
    <s v="COMMERCIAL"/>
    <n v="628"/>
    <s v="S10     - Lighting S-10 Private Lightg-Std Ofr Variable"/>
    <s v="S10"/>
    <s v="LIGHTING S-10"/>
    <n v="300"/>
    <s v="COMMERCIAL-NO BUILDING HEAT"/>
    <n v="1116"/>
    <n v="79740.92"/>
    <n v="274293"/>
    <x v="3"/>
  </r>
  <r>
    <x v="0"/>
    <s v="NARRAGANSETT ELECTRIC"/>
    <x v="1"/>
    <x v="3"/>
    <s v="APRIL"/>
    <x v="2"/>
    <s v="COMMERCIAL"/>
    <n v="616"/>
    <s v="S10     - Lighting S-10 T&amp;D Private Lighting(Clsd)"/>
    <s v="S10"/>
    <s v="LIGHTING S-10"/>
    <n v="4532"/>
    <s v="DELIVERY ONLY - COMMERCIAL"/>
    <n v="301"/>
    <n v="16672.169999999998"/>
    <n v="90189"/>
    <x v="3"/>
  </r>
  <r>
    <x v="0"/>
    <s v="NARRAGANSETT ELECTRIC"/>
    <x v="1"/>
    <x v="3"/>
    <s v="APRIL"/>
    <x v="2"/>
    <s v="COMMERCIAL"/>
    <n v="711"/>
    <s v="G3F-G   - Elec G-32 T&amp;D 200 kW Dem PK/OP"/>
    <s v="G32"/>
    <s v="ELEC G-32"/>
    <n v="4532"/>
    <s v="DELIVERY ONLY - COMMERCIAL"/>
    <n v="327"/>
    <n v="4224904.21"/>
    <n v="60160981"/>
    <x v="1"/>
  </r>
  <r>
    <x v="0"/>
    <s v="NARRAGANSETT ELECTRIC"/>
    <x v="1"/>
    <x v="3"/>
    <s v="APRIL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3"/>
    <s v="APRIL"/>
    <x v="1"/>
    <s v="INDUSTRIAL"/>
    <n v="13"/>
    <s v="G02     - Elec G-02 Large C&amp;I-Std Ofr"/>
    <s v="G02"/>
    <s v="ELEC G-02"/>
    <n v="460"/>
    <s v="INDUSTRIAL GENERAL - 60 HERTZ"/>
    <n v="299"/>
    <n v="651957.43999999994"/>
    <n v="3215607"/>
    <x v="5"/>
  </r>
  <r>
    <x v="0"/>
    <s v="NARRAGANSETT ELECTRIC"/>
    <x v="1"/>
    <x v="3"/>
    <s v="APRIL"/>
    <x v="2"/>
    <s v="COMMERCIAL"/>
    <n v="6"/>
    <s v="A60     - Elec A-60 Resi Low Income-Std Ofr"/>
    <s v="A60"/>
    <s v="ELEC A-60"/>
    <n v="300"/>
    <s v="COMMERCIAL-NO BUILDING HEAT"/>
    <n v="1"/>
    <n v="66.75"/>
    <n v="395"/>
    <x v="4"/>
  </r>
  <r>
    <x v="0"/>
    <s v="NARRAGANSETT ELECTRIC"/>
    <x v="1"/>
    <x v="3"/>
    <s v="APRIL"/>
    <x v="2"/>
    <s v="COMMERCIAL"/>
    <n v="5"/>
    <s v="C06     - Elec C-06 Small C&amp;I-Std Ofr"/>
    <s v="C06"/>
    <s v="ELEC C-06"/>
    <n v="300"/>
    <s v="COMMERCIAL-NO BUILDING HEAT"/>
    <n v="39026"/>
    <n v="3448004.89"/>
    <n v="36329144"/>
    <x v="2"/>
  </r>
  <r>
    <x v="0"/>
    <s v="NARRAGANSETT ELECTRIC"/>
    <x v="1"/>
    <x v="3"/>
    <s v="APRIL"/>
    <x v="2"/>
    <s v="COMMERCIAL"/>
    <n v="55"/>
    <s v="C06     - Elec C-06 Small C&amp;I-Std Ofr Variable"/>
    <s v="C06"/>
    <s v="ELEC C-06"/>
    <n v="300"/>
    <s v="COMMERCIAL-NO BUILDING HEAT"/>
    <n v="54"/>
    <n v="-71715.22"/>
    <n v="55205"/>
    <x v="2"/>
  </r>
  <r>
    <x v="0"/>
    <s v="NARRAGANSETT ELECTRIC"/>
    <x v="1"/>
    <x v="3"/>
    <s v="APRIL"/>
    <x v="0"/>
    <s v="RESIDENTIAL"/>
    <n v="1"/>
    <s v="A16     - Elec A-16 Residential-Std Ofr"/>
    <s v="A16"/>
    <s v="ELEC A-16"/>
    <n v="200"/>
    <s v="RESIDENCE SERVICE - NO HEAT"/>
    <n v="346087"/>
    <n v="38742011.619999997"/>
    <n v="173242011"/>
    <x v="0"/>
  </r>
  <r>
    <x v="0"/>
    <s v="NARRAGANSETT ELECTRIC"/>
    <x v="1"/>
    <x v="3"/>
    <s v="APRIL"/>
    <x v="2"/>
    <s v="COMMERCIAL"/>
    <n v="404"/>
    <s v="2107    - Gas 2107 C&amp;I Small"/>
    <n v="2107"/>
    <s v="N/A"/>
    <n v="300"/>
    <s v="COMMERCIAL-NO BUILDING HEAT"/>
    <n v="17972"/>
    <n v="3033277.14"/>
    <n v="2208440.2400000002"/>
    <x v="8"/>
  </r>
  <r>
    <x v="0"/>
    <s v="NARRAGANSETT ELECTRIC"/>
    <x v="1"/>
    <x v="3"/>
    <s v="APRIL"/>
    <x v="2"/>
    <s v="COMMERCIAL"/>
    <n v="428"/>
    <s v="58ENXLH - Gas 58ENXLH Default C&amp;I Extra Large High Load"/>
    <s v="58XH"/>
    <s v="N/A"/>
    <n v="1675"/>
    <s v="GAS/T DEFAULT SERVICE"/>
    <n v="1"/>
    <n v="26503.58"/>
    <n v="34148.620000000003"/>
    <x v="7"/>
  </r>
  <r>
    <x v="0"/>
    <s v="NARRAGANSETT ELECTRIC"/>
    <x v="1"/>
    <x v="3"/>
    <s v="APRIL"/>
    <x v="4"/>
    <s v="STEAM-HEAT"/>
    <n v="401"/>
    <s v="1012    - Gas 1012 Res Non Heat"/>
    <n v="1012"/>
    <s v="N/A"/>
    <n v="200"/>
    <s v="RESIDENCE SERVICE - NO HEAT"/>
    <n v="9"/>
    <n v="1824.63"/>
    <n v="1287.5"/>
    <x v="10"/>
  </r>
  <r>
    <x v="0"/>
    <s v="NARRAGANSETT ELECTRIC"/>
    <x v="1"/>
    <x v="3"/>
    <s v="APRIL"/>
    <x v="2"/>
    <s v="COMMERCIAL"/>
    <n v="407"/>
    <s v="22EN    - Gas 22EN C&amp;I Medium FT1"/>
    <s v="22EN"/>
    <s v="N/A"/>
    <n v="1670"/>
    <s v="GAS/T FIRM COMMERCIAL"/>
    <n v="326"/>
    <n v="259998.53"/>
    <n v="561745.12"/>
    <x v="6"/>
  </r>
  <r>
    <x v="0"/>
    <s v="NARRAGANSETT ELECTRIC"/>
    <x v="1"/>
    <x v="3"/>
    <s v="APRIL"/>
    <x v="1"/>
    <s v="INDUSTRIAL"/>
    <n v="406"/>
    <s v="2221    - Gas 2221 C&amp;I Medium FT2"/>
    <n v="2221"/>
    <s v="N/A"/>
    <n v="1670"/>
    <s v="GAS/T FIRM COMMERCIAL"/>
    <n v="23"/>
    <n v="20706.419999999998"/>
    <n v="42958.879999999997"/>
    <x v="6"/>
  </r>
  <r>
    <x v="0"/>
    <s v="NARRAGANSETT ELECTRIC"/>
    <x v="1"/>
    <x v="3"/>
    <s v="APRIL"/>
    <x v="1"/>
    <s v="INDUSTRIAL"/>
    <n v="405"/>
    <s v="2237    - Gas 2237 C&amp;I Medium"/>
    <n v="2237"/>
    <s v="N/A"/>
    <n v="400"/>
    <s v="INDUSTRIAL"/>
    <n v="21"/>
    <n v="37663.47"/>
    <n v="35635.71"/>
    <x v="6"/>
  </r>
  <r>
    <x v="0"/>
    <s v="NARRAGANSETT ELECTRIC"/>
    <x v="1"/>
    <x v="3"/>
    <s v="APRIL"/>
    <x v="2"/>
    <s v="COMMERCIAL"/>
    <n v="418"/>
    <s v="2321    - Gas 2321 C&amp;I Large High Load FT2"/>
    <n v="2321"/>
    <s v="N/A"/>
    <n v="1671"/>
    <s v="GAS/T FIRM INDUSTRIAL"/>
    <n v="41"/>
    <n v="104299.93"/>
    <n v="262263.26"/>
    <x v="7"/>
  </r>
  <r>
    <x v="0"/>
    <s v="NARRAGANSETT ELECTRIC"/>
    <x v="1"/>
    <x v="3"/>
    <s v="APRIL"/>
    <x v="2"/>
    <s v="COMMERCIAL"/>
    <n v="417"/>
    <s v="2367    - Gas 2367 C&amp;I Large High Load"/>
    <n v="2367"/>
    <s v="N/A"/>
    <n v="300"/>
    <s v="COMMERCIAL-NO BUILDING HEAT"/>
    <n v="22"/>
    <n v="95255.13"/>
    <n v="106355.2"/>
    <x v="7"/>
  </r>
  <r>
    <x v="0"/>
    <s v="NARRAGANSETT ELECTRIC"/>
    <x v="1"/>
    <x v="3"/>
    <s v="APRIL"/>
    <x v="1"/>
    <s v="INDUSTRIAL"/>
    <n v="423"/>
    <s v="24EN    - Gas 24EN C&amp;I Extra Large High Load FT1"/>
    <s v="24EN"/>
    <s v="N/A"/>
    <n v="1671"/>
    <s v="GAS/T FIRM INDUSTRIAL"/>
    <n v="50"/>
    <n v="769729.91"/>
    <n v="3886271.37"/>
    <x v="7"/>
  </r>
  <r>
    <x v="0"/>
    <s v="NARRAGANSETT ELECTRIC"/>
    <x v="1"/>
    <x v="3"/>
    <s v="APRIL"/>
    <x v="1"/>
    <s v="INDUSTRIAL"/>
    <n v="421"/>
    <s v="2496    - Gas 2496 C&amp;I Extra Large High Load"/>
    <n v="2496"/>
    <s v="N/A"/>
    <n v="400"/>
    <s v="INDUSTRIAL"/>
    <n v="1"/>
    <n v="13266.86"/>
    <n v="17957.02"/>
    <x v="7"/>
  </r>
  <r>
    <x v="0"/>
    <s v="NARRAGANSETT ELECTRIC"/>
    <x v="1"/>
    <x v="3"/>
    <s v="APRIL"/>
    <x v="1"/>
    <s v="INDUSTRIAL"/>
    <n v="404"/>
    <s v="2107    - Gas 2107 C&amp;I Small"/>
    <n v="2107"/>
    <s v="N/A"/>
    <n v="400"/>
    <s v="INDUSTRIAL"/>
    <n v="7"/>
    <n v="3719.53"/>
    <n v="3048.8"/>
    <x v="8"/>
  </r>
  <r>
    <x v="0"/>
    <s v="NARRAGANSETT ELECTRIC"/>
    <x v="1"/>
    <x v="3"/>
    <s v="APRIL"/>
    <x v="2"/>
    <s v="COMMERCIAL"/>
    <n v="440"/>
    <s v="74EN    - Gas 74EN Non-Firm Trans Extra Large Low"/>
    <s v="74EN"/>
    <s v="N/A"/>
    <n v="1672"/>
    <s v="GAS/T C&amp;I NON FIRM"/>
    <n v="1"/>
    <n v="66012.12"/>
    <n v="402880.38"/>
    <x v="7"/>
  </r>
  <r>
    <x v="0"/>
    <s v="NARRAGANSETT ELECTRIC"/>
    <x v="1"/>
    <x v="3"/>
    <s v="APRIL"/>
    <x v="1"/>
    <s v="INDUSTRIAL"/>
    <n v="418"/>
    <s v="2321    - Gas 2321 C&amp;I Large High Load FT2"/>
    <n v="2321"/>
    <s v="N/A"/>
    <n v="1671"/>
    <s v="GAS/T FIRM INDUSTRIAL"/>
    <n v="51"/>
    <n v="124365.87"/>
    <n v="309775.51"/>
    <x v="7"/>
  </r>
  <r>
    <x v="0"/>
    <s v="NARRAGANSETT ELECTRIC"/>
    <x v="1"/>
    <x v="3"/>
    <s v="APRIL"/>
    <x v="2"/>
    <s v="COMMERCIAL"/>
    <n v="423"/>
    <s v="24EN    - Gas 24EN C&amp;I Extra Large High Load FT1"/>
    <s v="24EN"/>
    <s v="N/A"/>
    <n v="1671"/>
    <s v="GAS/T FIRM INDUSTRIAL"/>
    <n v="13"/>
    <n v="169496.35"/>
    <n v="1040306.18"/>
    <x v="7"/>
  </r>
  <r>
    <x v="0"/>
    <s v="NARRAGANSETT ELECTRIC"/>
    <x v="1"/>
    <x v="3"/>
    <s v="APRIL"/>
    <x v="2"/>
    <s v="COMMERCIAL"/>
    <n v="414"/>
    <s v="3421    - Gas 3421 C&amp;I Extra Large Low Load FT2"/>
    <n v="3421"/>
    <s v="N/A"/>
    <n v="1670"/>
    <s v="GAS/T FIRM COMMERCIAL"/>
    <n v="3"/>
    <n v="14467.1"/>
    <n v="53369.45"/>
    <x v="7"/>
  </r>
  <r>
    <x v="0"/>
    <s v="NARRAGANSETT ELECTRIC"/>
    <x v="1"/>
    <x v="3"/>
    <s v="APRIL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3"/>
    <s v="APRIL"/>
    <x v="1"/>
    <s v="INDUSTRIAL"/>
    <n v="407"/>
    <s v="22EN    - Gas 22EN C&amp;I Medium FT1"/>
    <s v="22EN"/>
    <s v="N/A"/>
    <n v="1670"/>
    <s v="GAS/T FIRM COMMERCIAL"/>
    <n v="8"/>
    <n v="6683.6"/>
    <n v="13907.06"/>
    <x v="6"/>
  </r>
  <r>
    <x v="0"/>
    <s v="NARRAGANSETT ELECTRIC"/>
    <x v="1"/>
    <x v="3"/>
    <s v="APRIL"/>
    <x v="2"/>
    <s v="COMMERCIAL"/>
    <n v="406"/>
    <s v="2221    - Gas 2221 C&amp;I Medium FT2"/>
    <n v="2221"/>
    <s v="N/A"/>
    <n v="1670"/>
    <s v="GAS/T FIRM COMMERCIAL"/>
    <n v="1449"/>
    <n v="923397.66"/>
    <n v="1858872.61"/>
    <x v="6"/>
  </r>
  <r>
    <x v="0"/>
    <s v="NARRAGANSETT ELECTRIC"/>
    <x v="1"/>
    <x v="3"/>
    <s v="APRIL"/>
    <x v="1"/>
    <s v="INDUSTRIAL"/>
    <n v="419"/>
    <s v="23EN    - Gas 23EN C&amp;I Large High Load FT1"/>
    <s v="23EN"/>
    <s v="N/A"/>
    <n v="1671"/>
    <s v="GAS/T FIRM INDUSTRIAL"/>
    <n v="48"/>
    <n v="139300.47"/>
    <n v="367275.34"/>
    <x v="7"/>
  </r>
  <r>
    <x v="0"/>
    <s v="NARRAGANSETT ELECTRIC"/>
    <x v="1"/>
    <x v="3"/>
    <s v="APRIL"/>
    <x v="2"/>
    <s v="COMMERCIAL"/>
    <n v="431"/>
    <s v="01EN    - Gas 01EN Marketer Charges FT1"/>
    <s v="01EN"/>
    <s v="N/A"/>
    <n v="1673"/>
    <s v="GAS/T MARKETER TRAN 1"/>
    <n v="3"/>
    <n v="-25631.95"/>
    <n v="0"/>
    <x v="9"/>
  </r>
  <r>
    <x v="0"/>
    <s v="NARRAGANSETT ELECTRIC"/>
    <x v="1"/>
    <x v="3"/>
    <s v="APRIL"/>
    <x v="2"/>
    <s v="COMMERCIAL"/>
    <n v="443"/>
    <s v="2121    - Gas 2121 C&amp;I Small FT2"/>
    <n v="2121"/>
    <s v="N/A"/>
    <n v="1670"/>
    <s v="GAS/T FIRM COMMERCIAL"/>
    <n v="803"/>
    <n v="139717.79"/>
    <n v="192884.1"/>
    <x v="8"/>
  </r>
  <r>
    <x v="0"/>
    <s v="NARRAGANSETT ELECTRIC"/>
    <x v="1"/>
    <x v="3"/>
    <s v="APRIL"/>
    <x v="4"/>
    <s v="STEAM-HEAT"/>
    <n v="400"/>
    <s v="1247    - Gas 1247 Res Heat"/>
    <n v="1247"/>
    <s v="N/A"/>
    <n v="207"/>
    <s v="RESIDENCE SERVICE - WITH HEAT"/>
    <n v="205933"/>
    <n v="27364309.449999999"/>
    <n v="19258049.260000002"/>
    <x v="10"/>
  </r>
  <r>
    <x v="0"/>
    <s v="NARRAGANSETT ELECTRIC"/>
    <x v="1"/>
    <x v="3"/>
    <s v="APRIL"/>
    <x v="0"/>
    <s v="RESIDENTIAL"/>
    <n v="404"/>
    <s v="2107    - Gas 2107 C&amp;I Small"/>
    <n v="0"/>
    <s v="N/A"/>
    <n v="0"/>
    <s v="N/A"/>
    <n v="1"/>
    <n v="41.67"/>
    <n v="13.39"/>
    <x v="9"/>
  </r>
  <r>
    <x v="0"/>
    <s v="NARRAGANSETT ELECTRIC"/>
    <x v="1"/>
    <x v="3"/>
    <s v="APRIL"/>
    <x v="4"/>
    <s v="STEAM-HEAT"/>
    <n v="404"/>
    <s v="2107    - Gas 2107 C&amp;I Small"/>
    <n v="0"/>
    <s v="N/A"/>
    <n v="0"/>
    <s v="N/A"/>
    <n v="1"/>
    <n v="39.07"/>
    <n v="11.33"/>
    <x v="9"/>
  </r>
  <r>
    <x v="0"/>
    <s v="NARRAGANSETT ELECTRIC"/>
    <x v="1"/>
    <x v="3"/>
    <s v="APRIL"/>
    <x v="1"/>
    <s v="INDUSTRIAL"/>
    <n v="414"/>
    <s v="3421    - Gas 3421 C&amp;I Extra Large Low Load FT2"/>
    <n v="3421"/>
    <s v="N/A"/>
    <n v="1670"/>
    <s v="GAS/T FIRM COMMERCIAL"/>
    <n v="1"/>
    <n v="4431.1899999999996"/>
    <n v="14686.77"/>
    <x v="7"/>
  </r>
  <r>
    <x v="0"/>
    <s v="NARRAGANSETT ELECTRIC"/>
    <x v="1"/>
    <x v="3"/>
    <s v="APRIL"/>
    <x v="2"/>
    <s v="COMMERCIAL"/>
    <n v="413"/>
    <s v="3496    - Gas 3496 C&amp;I Extra Large Low Load"/>
    <n v="3496"/>
    <s v="N/A"/>
    <n v="300"/>
    <s v="COMMERCIAL-NO BUILDING HEAT"/>
    <n v="6"/>
    <n v="43161.26"/>
    <n v="50262.57"/>
    <x v="7"/>
  </r>
  <r>
    <x v="0"/>
    <s v="NARRAGANSETT ELECTRIC"/>
    <x v="1"/>
    <x v="3"/>
    <s v="APRIL"/>
    <x v="2"/>
    <s v="COMMERCIAL"/>
    <n v="411"/>
    <s v="33EN    - Gas 33EN C&amp;I Large Low Load FT1"/>
    <s v="33EN"/>
    <s v="N/A"/>
    <n v="1670"/>
    <s v="GAS/T FIRM COMMERCIAL"/>
    <n v="108"/>
    <n v="409013.18"/>
    <n v="881258.2"/>
    <x v="7"/>
  </r>
  <r>
    <x v="0"/>
    <s v="NARRAGANSETT ELECTRIC"/>
    <x v="1"/>
    <x v="3"/>
    <s v="APRIL"/>
    <x v="1"/>
    <s v="INDUSTRIAL"/>
    <n v="411"/>
    <s v="33EN    - Gas 33EN C&amp;I Large Low Load FT1"/>
    <s v="33EN"/>
    <s v="N/A"/>
    <n v="1670"/>
    <s v="GAS/T FIRM COMMERCIAL"/>
    <n v="9"/>
    <n v="32358.17"/>
    <n v="68514.570000000007"/>
    <x v="7"/>
  </r>
  <r>
    <x v="0"/>
    <s v="NARRAGANSETT ELECTRIC"/>
    <x v="1"/>
    <x v="3"/>
    <s v="APRIL"/>
    <x v="0"/>
    <s v="RESIDENTIAL"/>
    <n v="403"/>
    <s v="1101    - Gas 1101 Res Low Inc Non Heat"/>
    <n v="1101"/>
    <s v="N/A"/>
    <n v="200"/>
    <s v="RESIDENCE SERVICE - NO HEAT"/>
    <n v="590"/>
    <n v="26311.93"/>
    <n v="20888.400000000001"/>
    <x v="11"/>
  </r>
  <r>
    <x v="0"/>
    <s v="NARRAGANSETT ELECTRIC"/>
    <x v="1"/>
    <x v="3"/>
    <s v="APRIL"/>
    <x v="2"/>
    <s v="COMMERCIAL"/>
    <n v="422"/>
    <s v="2421    - Gas 2421 C&amp;I Extra Large High Load FT2"/>
    <n v="2421"/>
    <s v="N/A"/>
    <n v="1671"/>
    <s v="GAS/T FIRM INDUSTRIAL"/>
    <n v="2"/>
    <n v="8297.5"/>
    <n v="31300.67"/>
    <x v="7"/>
  </r>
  <r>
    <x v="0"/>
    <s v="NARRAGANSETT ELECTRIC"/>
    <x v="1"/>
    <x v="3"/>
    <s v="APRIL"/>
    <x v="1"/>
    <s v="INDUSTRIAL"/>
    <n v="422"/>
    <s v="2421    - Gas 2421 C&amp;I Extra Large High Load FT2"/>
    <n v="2421"/>
    <s v="N/A"/>
    <n v="1671"/>
    <s v="GAS/T FIRM INDUSTRIAL"/>
    <n v="13"/>
    <n v="83860.509999999995"/>
    <n v="308880.39"/>
    <x v="7"/>
  </r>
  <r>
    <x v="0"/>
    <s v="NARRAGANSETT ELECTRIC"/>
    <x v="1"/>
    <x v="3"/>
    <s v="APRIL"/>
    <x v="2"/>
    <s v="COMMERCIAL"/>
    <n v="400"/>
    <s v="1247    - Gas 1247 Res Heat"/>
    <n v="0"/>
    <s v="N/A"/>
    <n v="0"/>
    <s v="N/A"/>
    <n v="1"/>
    <n v="877.16"/>
    <n v="677.74"/>
    <x v="9"/>
  </r>
  <r>
    <x v="0"/>
    <s v="NARRAGANSETT ELECTRIC"/>
    <x v="1"/>
    <x v="3"/>
    <s v="APRIL"/>
    <x v="2"/>
    <s v="COMMERCIAL"/>
    <n v="409"/>
    <s v="3367    - Gas 3367 C&amp;I Large Low Load"/>
    <n v="3367"/>
    <s v="N/A"/>
    <n v="300"/>
    <s v="COMMERCIAL-NO BUILDING HEAT"/>
    <n v="87"/>
    <n v="545911.09"/>
    <n v="521173.61"/>
    <x v="7"/>
  </r>
  <r>
    <x v="0"/>
    <s v="NARRAGANSETT ELECTRIC"/>
    <x v="1"/>
    <x v="3"/>
    <s v="APRIL"/>
    <x v="2"/>
    <s v="COMMERCIAL"/>
    <n v="415"/>
    <s v="34EN    - Gas 34EN C&amp;I Extra Large Low Load FT1"/>
    <s v="34EN"/>
    <s v="N/A"/>
    <n v="1670"/>
    <s v="GAS/T FIRM COMMERCIAL"/>
    <n v="23"/>
    <n v="261027"/>
    <n v="1221892.0900000001"/>
    <x v="7"/>
  </r>
  <r>
    <x v="0"/>
    <s v="NARRAGANSETT ELECTRIC"/>
    <x v="1"/>
    <x v="3"/>
    <s v="APRIL"/>
    <x v="1"/>
    <s v="INDUSTRIAL"/>
    <n v="410"/>
    <s v="3321    - Gas 3321 C&amp;I Large Low Load FT2"/>
    <n v="3321"/>
    <s v="N/A"/>
    <n v="1670"/>
    <s v="GAS/T FIRM COMMERCIAL"/>
    <n v="23"/>
    <n v="76052.12"/>
    <n v="152788.25"/>
    <x v="7"/>
  </r>
  <r>
    <x v="0"/>
    <s v="NARRAGANSETT ELECTRIC"/>
    <x v="1"/>
    <x v="3"/>
    <s v="APRIL"/>
    <x v="2"/>
    <s v="COMMERCIAL"/>
    <n v="439"/>
    <s v="14EN    - Gas 14EN Non-Firm Sales Extra Large Low"/>
    <s v="14EN"/>
    <s v="N/A"/>
    <n v="300"/>
    <s v="COMMERCIAL-NO BUILDING HEAT"/>
    <n v="1"/>
    <n v="117415.91"/>
    <n v="300351.09000000003"/>
    <x v="7"/>
  </r>
  <r>
    <x v="0"/>
    <s v="NARRAGANSETT ELECTRIC"/>
    <x v="1"/>
    <x v="3"/>
    <s v="APRIL"/>
    <x v="2"/>
    <s v="COMMERCIAL"/>
    <n v="408"/>
    <s v="2231    - Gas 2231 C&amp;I Medium TSS"/>
    <n v="2231"/>
    <s v="N/A"/>
    <n v="300"/>
    <s v="COMMERCIAL-NO BUILDING HEAT"/>
    <n v="106"/>
    <n v="100535.01"/>
    <n v="93083.21"/>
    <x v="6"/>
  </r>
  <r>
    <x v="0"/>
    <s v="NARRAGANSETT ELECTRIC"/>
    <x v="1"/>
    <x v="3"/>
    <s v="APRIL"/>
    <x v="2"/>
    <s v="COMMERCIAL"/>
    <n v="405"/>
    <s v="2237    - Gas 2237 C&amp;I Medium"/>
    <n v="2237"/>
    <s v="N/A"/>
    <n v="300"/>
    <s v="COMMERCIAL-NO BUILDING HEAT"/>
    <n v="3166"/>
    <n v="3165698.27"/>
    <n v="2926557.92"/>
    <x v="6"/>
  </r>
  <r>
    <x v="0"/>
    <s v="NARRAGANSETT ELECTRIC"/>
    <x v="1"/>
    <x v="3"/>
    <s v="APRIL"/>
    <x v="1"/>
    <s v="INDUSTRIAL"/>
    <n v="420"/>
    <s v="2331    - Gas 2331 C&amp;I Large High Load TSS"/>
    <n v="2331"/>
    <s v="N/A"/>
    <n v="400"/>
    <s v="INDUSTRIAL"/>
    <n v="2"/>
    <n v="4892.68"/>
    <n v="5120.13"/>
    <x v="7"/>
  </r>
  <r>
    <x v="0"/>
    <s v="NARRAGANSETT ELECTRIC"/>
    <x v="1"/>
    <x v="3"/>
    <s v="APRIL"/>
    <x v="1"/>
    <s v="INDUSTRIAL"/>
    <n v="417"/>
    <s v="2367    - Gas 2367 C&amp;I Large High Load"/>
    <n v="2367"/>
    <s v="N/A"/>
    <n v="400"/>
    <s v="INDUSTRIAL"/>
    <n v="23"/>
    <n v="87744.94"/>
    <n v="96231.14"/>
    <x v="7"/>
  </r>
  <r>
    <x v="0"/>
    <s v="NARRAGANSETT ELECTRIC"/>
    <x v="1"/>
    <x v="3"/>
    <s v="APRIL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3"/>
    <s v="APRIL"/>
    <x v="2"/>
    <s v="COMMERCIAL"/>
    <n v="412"/>
    <s v="3331    - Gas 3331 C&amp;I Large Low Load TSS"/>
    <n v="3331"/>
    <s v="N/A"/>
    <n v="300"/>
    <s v="COMMERCIAL-NO BUILDING HEAT"/>
    <n v="4"/>
    <n v="40129.39"/>
    <n v="39464.36"/>
    <x v="7"/>
  </r>
  <r>
    <x v="0"/>
    <s v="NARRAGANSETT ELECTRIC"/>
    <x v="1"/>
    <x v="3"/>
    <s v="APRIL"/>
    <x v="1"/>
    <s v="INDUSTRIAL"/>
    <n v="443"/>
    <s v="2121    - Gas 2121 C&amp;I Small FT2"/>
    <n v="2121"/>
    <s v="N/A"/>
    <n v="1670"/>
    <s v="GAS/T FIRM COMMERCIAL"/>
    <n v="2"/>
    <n v="422"/>
    <n v="589.16"/>
    <x v="8"/>
  </r>
  <r>
    <x v="0"/>
    <s v="NARRAGANSETT ELECTRIC"/>
    <x v="1"/>
    <x v="3"/>
    <s v="APRIL"/>
    <x v="0"/>
    <s v="RESIDENTIAL"/>
    <n v="400"/>
    <s v="1247    - Gas 1247 Res Heat"/>
    <n v="1247"/>
    <s v="N/A"/>
    <n v="207"/>
    <s v="RESIDENCE SERVICE - WITH HEAT"/>
    <n v="11"/>
    <n v="1052.1500000000001"/>
    <n v="723.06"/>
    <x v="10"/>
  </r>
  <r>
    <x v="0"/>
    <s v="NARRAGANSETT ELECTRIC"/>
    <x v="1"/>
    <x v="3"/>
    <s v="APRIL"/>
    <x v="2"/>
    <s v="COMMERCIAL"/>
    <n v="442"/>
    <s v="77EN    - Gas 77EN Non-Firm Trans Extra Large High"/>
    <s v="77EN"/>
    <s v="N/A"/>
    <n v="1672"/>
    <s v="GAS/T C&amp;I NON FIRM"/>
    <n v="8"/>
    <n v="121639.77"/>
    <n v="789609.33"/>
    <x v="7"/>
  </r>
  <r>
    <x v="0"/>
    <s v="NARRAGANSETT ELECTRIC"/>
    <x v="1"/>
    <x v="3"/>
    <s v="APRIL"/>
    <x v="1"/>
    <s v="INDUSTRIAL"/>
    <n v="408"/>
    <s v="2231    - Gas 2231 C&amp;I Medium TSS"/>
    <n v="2231"/>
    <s v="N/A"/>
    <n v="400"/>
    <s v="INDUSTRIAL"/>
    <n v="2"/>
    <n v="3317.48"/>
    <n v="3052.77"/>
    <x v="6"/>
  </r>
  <r>
    <x v="0"/>
    <s v="NARRAGANSETT ELECTRIC"/>
    <x v="1"/>
    <x v="3"/>
    <s v="APRIL"/>
    <x v="1"/>
    <s v="INDUSTRIAL"/>
    <n v="424"/>
    <s v="2431    - Gas 2431 C&amp;I Extra Large High Load TSS"/>
    <n v="2431"/>
    <s v="N/A"/>
    <n v="400"/>
    <s v="INDUSTRIAL"/>
    <n v="2"/>
    <n v="14651.75"/>
    <n v="16684.97"/>
    <x v="7"/>
  </r>
  <r>
    <x v="0"/>
    <s v="NARRAGANSETT ELECTRIC"/>
    <x v="1"/>
    <x v="3"/>
    <s v="APRIL"/>
    <x v="2"/>
    <s v="COMMERCIAL"/>
    <n v="441"/>
    <s v="17EN    - Gas 17EN Non-Firm Sales Extra Large High"/>
    <s v="17EN"/>
    <s v="N/A"/>
    <n v="300"/>
    <s v="COMMERCIAL-NO BUILDING HEAT"/>
    <n v="1"/>
    <n v="625"/>
    <n v="0"/>
    <x v="7"/>
  </r>
  <r>
    <x v="0"/>
    <s v="NARRAGANSETT ELECTRIC"/>
    <x v="1"/>
    <x v="3"/>
    <s v="APRIL"/>
    <x v="2"/>
    <s v="COMMERCIAL"/>
    <n v="425"/>
    <s v="58ENLL  - Gas 58ENLL Default C&amp;I Large Low Load"/>
    <s v="58LL"/>
    <s v="N/A"/>
    <n v="1675"/>
    <s v="GAS/T DEFAULT SERVICE"/>
    <n v="3"/>
    <n v="26800.03"/>
    <n v="26648.16"/>
    <x v="7"/>
  </r>
  <r>
    <x v="0"/>
    <s v="NARRAGANSETT ELECTRIC"/>
    <x v="1"/>
    <x v="3"/>
    <s v="APRIL"/>
    <x v="4"/>
    <s v="STEAM-HEAT"/>
    <n v="402"/>
    <s v="1301    - Gas 1301 Res Low Inc Heat"/>
    <n v="1301"/>
    <s v="N/A"/>
    <n v="207"/>
    <s v="RESIDENCE SERVICE - WITH HEAT"/>
    <n v="19608"/>
    <n v="1961419.05"/>
    <n v="1884770.12"/>
    <x v="11"/>
  </r>
  <r>
    <x v="0"/>
    <s v="NARRAGANSETT ELECTRIC"/>
    <x v="1"/>
    <x v="3"/>
    <s v="APRIL"/>
    <x v="0"/>
    <s v="RESIDENTIAL"/>
    <n v="401"/>
    <s v="1012    - Gas 1012 Res Non Heat"/>
    <n v="1012"/>
    <s v="N/A"/>
    <n v="200"/>
    <s v="RESIDENCE SERVICE - NO HEAT"/>
    <n v="16373"/>
    <n v="701842.5"/>
    <n v="355724.49"/>
    <x v="10"/>
  </r>
  <r>
    <x v="0"/>
    <s v="NARRAGANSETT ELECTRIC"/>
    <x v="1"/>
    <x v="3"/>
    <s v="APRIL"/>
    <x v="2"/>
    <s v="COMMERCIAL"/>
    <n v="444"/>
    <s v="2131    - Gas 2131 C&amp;I Small TSS"/>
    <n v="2131"/>
    <s v="N/A"/>
    <n v="300"/>
    <s v="COMMERCIAL-NO BUILDING HEAT"/>
    <n v="72"/>
    <n v="19759.580000000002"/>
    <n v="15403.65"/>
    <x v="8"/>
  </r>
  <r>
    <x v="0"/>
    <s v="NARRAGANSETT ELECTRIC"/>
    <x v="1"/>
    <x v="3"/>
    <s v="APRIL"/>
    <x v="2"/>
    <s v="COMMERCIAL"/>
    <n v="419"/>
    <s v="23EN    - Gas 23EN C&amp;I Large High Load FT1"/>
    <s v="23EN"/>
    <s v="N/A"/>
    <n v="1671"/>
    <s v="GAS/T FIRM INDUSTRIAL"/>
    <n v="4"/>
    <n v="10264.9"/>
    <n v="27961.41"/>
    <x v="7"/>
  </r>
  <r>
    <x v="0"/>
    <s v="NARRAGANSETT ELECTRIC"/>
    <x v="1"/>
    <x v="3"/>
    <s v="APRIL"/>
    <x v="2"/>
    <s v="COMMERCIAL"/>
    <n v="420"/>
    <s v="2331    - Gas 2331 C&amp;I Large High Load TSS"/>
    <n v="2331"/>
    <s v="N/A"/>
    <n v="300"/>
    <s v="COMMERCIAL-NO BUILDING HEAT"/>
    <n v="2"/>
    <n v="6893.34"/>
    <n v="7488.26"/>
    <x v="7"/>
  </r>
  <r>
    <x v="0"/>
    <s v="NARRAGANSETT ELECTRIC"/>
    <x v="1"/>
    <x v="3"/>
    <s v="APRIL"/>
    <x v="2"/>
    <s v="COMMERCIAL"/>
    <n v="421"/>
    <s v="2496    - Gas 2496 C&amp;I Extra Large High Load"/>
    <n v="2496"/>
    <s v="N/A"/>
    <n v="300"/>
    <s v="COMMERCIAL-NO BUILDING HEAT"/>
    <n v="1"/>
    <n v="11205.23"/>
    <n v="7360.38"/>
    <x v="7"/>
  </r>
  <r>
    <x v="0"/>
    <s v="NARRAGANSETT ELECTRIC"/>
    <x v="1"/>
    <x v="3"/>
    <s v="APRIL"/>
    <x v="2"/>
    <s v="COMMERCIAL"/>
    <n v="432"/>
    <s v="02EN    - Gas 02EN Marketer Charges FT2"/>
    <s v="02EN"/>
    <s v="N/A"/>
    <n v="1674"/>
    <s v="GAS/T MARKETER TRAN 2"/>
    <n v="3"/>
    <n v="271667.28999999998"/>
    <n v="0"/>
    <x v="9"/>
  </r>
  <r>
    <x v="0"/>
    <s v="NARRAGANSETT ELECTRIC"/>
    <x v="1"/>
    <x v="3"/>
    <s v="APRIL"/>
    <x v="1"/>
    <s v="INDUSTRIAL"/>
    <n v="409"/>
    <s v="3367    - Gas 3367 C&amp;I Large Low Load"/>
    <n v="3367"/>
    <s v="N/A"/>
    <n v="400"/>
    <s v="INDUSTRIAL"/>
    <n v="5"/>
    <n v="31820.63"/>
    <n v="31393.37"/>
    <x v="7"/>
  </r>
  <r>
    <x v="0"/>
    <s v="NARRAGANSETT ELECTRIC"/>
    <x v="1"/>
    <x v="3"/>
    <s v="APRIL"/>
    <x v="1"/>
    <s v="INDUSTRIAL"/>
    <n v="415"/>
    <s v="34EN    - Gas 34EN C&amp;I Extra Large Low Load FT1"/>
    <s v="34EN"/>
    <s v="N/A"/>
    <n v="1670"/>
    <s v="GAS/T FIRM COMMERCIAL"/>
    <n v="3"/>
    <n v="15762.81"/>
    <n v="63204.92"/>
    <x v="7"/>
  </r>
  <r>
    <x v="0"/>
    <s v="NARRAGANSETT ELECTRIC"/>
    <x v="1"/>
    <x v="3"/>
    <s v="APRIL"/>
    <x v="2"/>
    <s v="COMMERCIAL"/>
    <n v="410"/>
    <s v="3321    - Gas 3321 C&amp;I Large Low Load FT2"/>
    <n v="3321"/>
    <s v="N/A"/>
    <n v="1670"/>
    <s v="GAS/T FIRM COMMERCIAL"/>
    <n v="208"/>
    <n v="697839.69"/>
    <n v="1412978.06"/>
    <x v="7"/>
  </r>
  <r>
    <x v="0"/>
    <s v="NARRAGANSETT ELECTRIC"/>
    <x v="1"/>
    <x v="4"/>
    <s v="MAY"/>
    <x v="3"/>
    <s v="STRT-AND-HWY-LT"/>
    <n v="610"/>
    <s v="S14     - Lighting S-14 Co Owned St Lighting-Std Ofr"/>
    <s v="S14"/>
    <s v="LIGHTING S-14"/>
    <n v="700"/>
    <s v="PUBLIC STREET &amp; HIWAY LIGHTING"/>
    <n v="10"/>
    <n v="9317.92"/>
    <n v="14219"/>
    <x v="3"/>
  </r>
  <r>
    <x v="0"/>
    <s v="NARRAGANSETT ELECTRIC"/>
    <x v="1"/>
    <x v="4"/>
    <s v="MAY"/>
    <x v="1"/>
    <s v="INDUSTRIAL"/>
    <n v="616"/>
    <s v="S10     - Lighting S-10 T&amp;D Private Lighting(Clsd)"/>
    <s v="S10"/>
    <s v="LIGHTING S-10"/>
    <n v="4552"/>
    <s v="DELIVERY ONLY - INDUSTRIAL"/>
    <n v="20"/>
    <n v="2144.2399999999998"/>
    <n v="10059"/>
    <x v="3"/>
  </r>
  <r>
    <x v="0"/>
    <s v="NARRAGANSETT ELECTRIC"/>
    <x v="1"/>
    <x v="4"/>
    <s v="MAY"/>
    <x v="1"/>
    <s v="INDUSTRIAL"/>
    <n v="700"/>
    <s v="G32     - Elec G-32 200 kW Dem PK/SH/OP-Std Ofr"/>
    <s v="G32"/>
    <s v="ELEC G-32"/>
    <n v="460"/>
    <s v="INDUSTRIAL GENERAL - 60 HERTZ"/>
    <n v="35"/>
    <n v="368751.47"/>
    <n v="1903981"/>
    <x v="1"/>
  </r>
  <r>
    <x v="0"/>
    <s v="NARRAGANSETT ELECTRIC"/>
    <x v="1"/>
    <x v="4"/>
    <s v="MAY"/>
    <x v="1"/>
    <s v="INDUSTRIAL"/>
    <n v="13"/>
    <s v="G02     - Elec G-02 Large C&amp;I-Std Ofr"/>
    <s v="G02"/>
    <s v="ELEC G-02"/>
    <n v="460"/>
    <s v="INDUSTRIAL GENERAL - 60 HERTZ"/>
    <n v="284"/>
    <n v="563972.88"/>
    <n v="2670408"/>
    <x v="5"/>
  </r>
  <r>
    <x v="0"/>
    <s v="NARRAGANSETT ELECTRIC"/>
    <x v="1"/>
    <x v="4"/>
    <s v="MAY"/>
    <x v="0"/>
    <s v="RESIDENTIAL"/>
    <n v="6"/>
    <s v="A60     - Elec A-60 Resi Low Income-Std Ofr"/>
    <s v="A60"/>
    <s v="ELEC A-60"/>
    <n v="200"/>
    <s v="RESIDENCE SERVICE - NO HEAT"/>
    <n v="28192"/>
    <n v="2100582.2999999998"/>
    <n v="13588527"/>
    <x v="4"/>
  </r>
  <r>
    <x v="0"/>
    <s v="NARRAGANSETT ELECTRIC"/>
    <x v="1"/>
    <x v="4"/>
    <s v="MAY"/>
    <x v="2"/>
    <s v="COMMERCIAL"/>
    <n v="6"/>
    <s v="A60     - Elec A-60 Resi Low Income-Std Ofr"/>
    <s v="A60"/>
    <s v="ELEC A-60"/>
    <n v="300"/>
    <s v="COMMERCIAL-NO BUILDING HEAT"/>
    <n v="1"/>
    <n v="55.52"/>
    <n v="350"/>
    <x v="4"/>
  </r>
  <r>
    <x v="0"/>
    <s v="NARRAGANSETT ELECTRIC"/>
    <x v="1"/>
    <x v="4"/>
    <s v="MAY"/>
    <x v="2"/>
    <s v="COMMERCIAL"/>
    <n v="903"/>
    <s v="A16     - Elec A-16 T&amp;D Residential"/>
    <s v="A16"/>
    <s v="ELEC A-16"/>
    <n v="4532"/>
    <s v="DELIVERY ONLY - COMMERCIAL"/>
    <n v="104"/>
    <n v="16835.080000000002"/>
    <n v="144521"/>
    <x v="0"/>
  </r>
  <r>
    <x v="0"/>
    <s v="NARRAGANSETT ELECTRIC"/>
    <x v="1"/>
    <x v="4"/>
    <s v="MAY"/>
    <x v="1"/>
    <s v="INDUSTRIAL"/>
    <n v="1"/>
    <s v="A16     - Elec A-16 Residential-Std Ofr"/>
    <s v="A16"/>
    <s v="ELEC A-16"/>
    <n v="460"/>
    <s v="INDUSTRIAL GENERAL - 60 HERTZ"/>
    <n v="6"/>
    <n v="422.44"/>
    <n v="1846"/>
    <x v="0"/>
  </r>
  <r>
    <x v="0"/>
    <s v="NARRAGANSETT ELECTRIC"/>
    <x v="1"/>
    <x v="4"/>
    <s v="MAY"/>
    <x v="2"/>
    <s v="COMMERCIAL"/>
    <n v="5"/>
    <s v="C06     - Elec C-06 Small C&amp;I-Std Ofr"/>
    <s v="C06"/>
    <s v="ELEC C-06"/>
    <n v="300"/>
    <s v="COMMERCIAL-NO BUILDING HEAT"/>
    <n v="39551"/>
    <n v="2166559.7999999998"/>
    <n v="34689004"/>
    <x v="2"/>
  </r>
  <r>
    <x v="0"/>
    <s v="NARRAGANSETT ELECTRIC"/>
    <x v="1"/>
    <x v="4"/>
    <s v="MAY"/>
    <x v="2"/>
    <s v="COMMERCIAL"/>
    <n v="55"/>
    <s v="C06     - Elec C-06 Small C&amp;I-Std Ofr Variable"/>
    <s v="C06"/>
    <s v="ELEC C-06"/>
    <n v="300"/>
    <s v="COMMERCIAL-NO BUILDING HEAT"/>
    <n v="54"/>
    <n v="-92807.93"/>
    <n v="43974"/>
    <x v="2"/>
  </r>
  <r>
    <x v="0"/>
    <s v="NARRAGANSETT ELECTRIC"/>
    <x v="1"/>
    <x v="4"/>
    <s v="MAY"/>
    <x v="2"/>
    <s v="COMMERCIAL"/>
    <n v="122"/>
    <s v="B32     - Elec B-32 T&amp;D C&amp;I 200 kW Back Up Svc"/>
    <s v="B32"/>
    <s v="ELEC B-32"/>
    <n v="300"/>
    <s v="COMMERCIAL-NO BUILDING HEAT"/>
    <n v="1"/>
    <n v="46998.1"/>
    <n v="471497"/>
    <x v="1"/>
  </r>
  <r>
    <x v="0"/>
    <s v="NARRAGANSETT ELECTRIC"/>
    <x v="1"/>
    <x v="4"/>
    <s v="MAY"/>
    <x v="3"/>
    <s v="STRT-AND-HWY-LT"/>
    <n v="34"/>
    <s v="C08     - Elec C-06 Sm C&amp;I Unmetered-Std Ofr"/>
    <s v="C08"/>
    <s v="ELEC C-06 UNMETERED"/>
    <n v="700"/>
    <s v="PUBLIC STREET &amp; HIWAY LIGHTING"/>
    <n v="161"/>
    <n v="20504.240000000002"/>
    <n v="99027"/>
    <x v="2"/>
  </r>
  <r>
    <x v="0"/>
    <s v="NARRAGANSETT ELECTRIC"/>
    <x v="1"/>
    <x v="4"/>
    <s v="MAY"/>
    <x v="2"/>
    <s v="COMMERCIAL"/>
    <n v="605"/>
    <s v="S10     - Lighting S-10 Private Lightg-Std Ofr(Clsd)"/>
    <s v="S10"/>
    <s v="LIGHTING S-10"/>
    <n v="300"/>
    <s v="COMMERCIAL-NO BUILDING HEAT"/>
    <n v="15"/>
    <n v="614.53"/>
    <n v="2152"/>
    <x v="3"/>
  </r>
  <r>
    <x v="0"/>
    <s v="NARRAGANSETT ELECTRIC"/>
    <x v="1"/>
    <x v="4"/>
    <s v="MAY"/>
    <x v="1"/>
    <s v="INDUSTRIAL"/>
    <n v="628"/>
    <s v="S10     - Lighting S-10 Private Lightg-Std Ofr Variable"/>
    <s v="S10"/>
    <s v="LIGHTING S-10"/>
    <n v="460"/>
    <s v="INDUSTRIAL GENERAL - 60 HERTZ"/>
    <n v="55"/>
    <n v="7073.37"/>
    <n v="24309"/>
    <x v="3"/>
  </r>
  <r>
    <x v="0"/>
    <s v="NARRAGANSETT ELECTRIC"/>
    <x v="1"/>
    <x v="4"/>
    <s v="MAY"/>
    <x v="1"/>
    <s v="INDUSTRIAL"/>
    <n v="710"/>
    <s v="G32     - Elec G-32 T&amp;D 200 kW Dem PK/SH/OP"/>
    <s v="G32"/>
    <s v="ELEC G-32"/>
    <n v="4552"/>
    <s v="DELIVERY ONLY - INDUSTRIAL"/>
    <n v="96"/>
    <n v="1752024.83"/>
    <n v="22154740"/>
    <x v="1"/>
  </r>
  <r>
    <x v="0"/>
    <s v="NARRAGANSETT ELECTRIC"/>
    <x v="1"/>
    <x v="4"/>
    <s v="MAY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4"/>
    <s v="MAY"/>
    <x v="0"/>
    <s v="RESIDENTIAL"/>
    <n v="954"/>
    <s v="G02     - Elec G-02 T&amp;D Large C&amp;I"/>
    <s v="G02"/>
    <s v="ELEC G-02"/>
    <n v="4512"/>
    <s v="DELIVERY ONLY - RESIDENTIAL"/>
    <n v="1"/>
    <n v="919.31"/>
    <n v="7806"/>
    <x v="5"/>
  </r>
  <r>
    <x v="0"/>
    <s v="NARRAGANSETT ELECTRIC"/>
    <x v="1"/>
    <x v="4"/>
    <s v="MAY"/>
    <x v="2"/>
    <s v="COMMERCIAL"/>
    <n v="950"/>
    <s v="C06     - Elec C-06 T&amp;D Small C&amp;I"/>
    <s v="C06"/>
    <s v="ELEC C-06"/>
    <n v="4532"/>
    <s v="DELIVERY ONLY - COMMERCIAL"/>
    <n v="10448"/>
    <n v="1278599.58"/>
    <n v="10625577"/>
    <x v="2"/>
  </r>
  <r>
    <x v="0"/>
    <s v="NARRAGANSETT ELECTRIC"/>
    <x v="1"/>
    <x v="4"/>
    <s v="MAY"/>
    <x v="4"/>
    <s v="STEAM-HEAT"/>
    <n v="5"/>
    <s v="C06     - Elec C-06 Small C&amp;I-Std Ofr Fixed"/>
    <s v="C06"/>
    <s v="ELEC C-06"/>
    <n v="207"/>
    <s v="RESIDENCE SERVICE - WITH HEAT"/>
    <n v="2"/>
    <n v="426.54"/>
    <n v="1900"/>
    <x v="2"/>
  </r>
  <r>
    <x v="0"/>
    <s v="NARRAGANSETT ELECTRIC"/>
    <x v="1"/>
    <x v="4"/>
    <s v="MAY"/>
    <x v="2"/>
    <s v="COMMERCIAL"/>
    <n v="905"/>
    <s v="A60     - Elec A-60 T&amp;D Resi Low Income"/>
    <s v="A60"/>
    <s v="ELEC A-60"/>
    <n v="4532"/>
    <s v="DELIVERY ONLY - COMMERCIAL"/>
    <n v="1"/>
    <n v="43.58"/>
    <n v="716"/>
    <x v="4"/>
  </r>
  <r>
    <x v="0"/>
    <s v="NARRAGANSETT ELECTRIC"/>
    <x v="1"/>
    <x v="4"/>
    <s v="MAY"/>
    <x v="0"/>
    <s v="RESIDENTIAL"/>
    <n v="34"/>
    <s v="C08     - Elec C-06 Sm C&amp;I Unmetered-Std Ofr"/>
    <s v="C08"/>
    <s v="ELEC C-06 UNMETERED"/>
    <n v="200"/>
    <s v="RESIDENCE SERVICE - NO HEAT"/>
    <n v="2"/>
    <n v="47.13"/>
    <n v="123"/>
    <x v="2"/>
  </r>
  <r>
    <x v="0"/>
    <s v="NARRAGANSETT ELECTRIC"/>
    <x v="1"/>
    <x v="4"/>
    <s v="MAY"/>
    <x v="0"/>
    <s v="RESIDENTIAL"/>
    <n v="1"/>
    <s v="A16     - Elec A-16 Residential-Std Ofr"/>
    <s v="A16"/>
    <s v="ELEC A-16"/>
    <n v="200"/>
    <s v="RESIDENCE SERVICE - NO HEAT"/>
    <n v="355155"/>
    <n v="36473391.039999999"/>
    <n v="171085952"/>
    <x v="0"/>
  </r>
  <r>
    <x v="0"/>
    <s v="NARRAGANSETT ELECTRIC"/>
    <x v="1"/>
    <x v="4"/>
    <s v="MAY"/>
    <x v="2"/>
    <s v="COMMERCIAL"/>
    <n v="629"/>
    <s v="S14     - Lighting S-14 Co Lighting-Std Ofr Variable"/>
    <s v="S14"/>
    <s v="LIGHTING S-14"/>
    <n v="300"/>
    <s v="COMMERCIAL-NO BUILDING HEAT"/>
    <n v="9"/>
    <n v="242.43"/>
    <n v="804"/>
    <x v="3"/>
  </r>
  <r>
    <x v="0"/>
    <s v="NARRAGANSETT ELECTRIC"/>
    <x v="1"/>
    <x v="4"/>
    <s v="MAY"/>
    <x v="2"/>
    <s v="COMMERCIAL"/>
    <n v="617"/>
    <s v="S14     - Lighting S-14 T&amp;D Co Owned St Lighting"/>
    <s v="S14"/>
    <s v="LIGHTING S-14"/>
    <n v="4532"/>
    <s v="DELIVERY ONLY - COMMERCIAL"/>
    <n v="1"/>
    <n v="745.5"/>
    <n v="3453"/>
    <x v="3"/>
  </r>
  <r>
    <x v="0"/>
    <s v="NARRAGANSETT ELECTRIC"/>
    <x v="1"/>
    <x v="4"/>
    <s v="MAY"/>
    <x v="3"/>
    <s v="STRT-AND-HWY-LT"/>
    <n v="617"/>
    <s v="S14     - Lighting S-14 T&amp;D Co Owned St Lighting"/>
    <s v="S14"/>
    <s v="LIGHTING S-14"/>
    <n v="4562"/>
    <s v="DELIVERY ONLY - STREET LIGHT"/>
    <n v="108"/>
    <n v="339503.83"/>
    <n v="809274"/>
    <x v="3"/>
  </r>
  <r>
    <x v="0"/>
    <s v="NARRAGANSETT ELECTRIC"/>
    <x v="1"/>
    <x v="4"/>
    <s v="MAY"/>
    <x v="2"/>
    <s v="COMMERCIAL"/>
    <n v="628"/>
    <s v="S10     - Lighting S-10 Private Lightg-Std Ofr Variable"/>
    <s v="S10"/>
    <s v="LIGHTING S-10"/>
    <n v="300"/>
    <s v="COMMERCIAL-NO BUILDING HEAT"/>
    <n v="1107"/>
    <n v="68703.75"/>
    <n v="226172"/>
    <x v="3"/>
  </r>
  <r>
    <x v="0"/>
    <s v="NARRAGANSETT ELECTRIC"/>
    <x v="1"/>
    <x v="4"/>
    <s v="MAY"/>
    <x v="0"/>
    <s v="RESIDENTIAL"/>
    <n v="616"/>
    <s v="S10     - Lighting S-10 T&amp;D Private Lighting(Clsd)"/>
    <s v="S10"/>
    <s v="LIGHTING S-10"/>
    <n v="4512"/>
    <s v="DELIVERY ONLY - RESIDENTIAL"/>
    <n v="44"/>
    <n v="3628.84"/>
    <n v="11079"/>
    <x v="3"/>
  </r>
  <r>
    <x v="0"/>
    <s v="NARRAGANSETT ELECTRIC"/>
    <x v="1"/>
    <x v="4"/>
    <s v="MAY"/>
    <x v="2"/>
    <s v="COMMERCIAL"/>
    <n v="710"/>
    <s v="G32     - Elec G-32 T&amp;D 200 kW Dem PK/SH/OP"/>
    <s v="G32"/>
    <s v="ELEC G-32"/>
    <n v="4532"/>
    <s v="DELIVERY ONLY - COMMERCIAL"/>
    <n v="305"/>
    <n v="5877811.1799999997"/>
    <n v="80167284"/>
    <x v="1"/>
  </r>
  <r>
    <x v="0"/>
    <s v="NARRAGANSETT ELECTRIC"/>
    <x v="1"/>
    <x v="4"/>
    <s v="MAY"/>
    <x v="2"/>
    <s v="COMMERCIAL"/>
    <n v="711"/>
    <s v="G3F-G   - Elec G-32 T&amp;D 200 kW Dem PK/OP"/>
    <s v="G32"/>
    <s v="ELEC G-32"/>
    <n v="4532"/>
    <s v="DELIVERY ONLY - COMMERCIAL"/>
    <n v="326"/>
    <n v="4161335.91"/>
    <n v="53122533"/>
    <x v="1"/>
  </r>
  <r>
    <x v="0"/>
    <s v="NARRAGANSETT ELECTRIC"/>
    <x v="1"/>
    <x v="4"/>
    <s v="MAY"/>
    <x v="2"/>
    <s v="COMMERCIAL"/>
    <n v="954"/>
    <s v="G02     - Elec G-02 T&amp;D Large C&amp;I"/>
    <s v="G02"/>
    <s v="ELEC G-02"/>
    <n v="4532"/>
    <s v="DELIVERY ONLY - COMMERCIAL"/>
    <n v="3548"/>
    <n v="4563652.54"/>
    <n v="46128880"/>
    <x v="5"/>
  </r>
  <r>
    <x v="0"/>
    <s v="NARRAGANSETT ELECTRIC"/>
    <x v="1"/>
    <x v="4"/>
    <s v="MAY"/>
    <x v="0"/>
    <s v="RESIDENTIAL"/>
    <n v="13"/>
    <s v="G02     - Elec G-02 Large C&amp;I-Std Ofr"/>
    <s v="G02"/>
    <s v="ELEC G-02"/>
    <n v="200"/>
    <s v="RESIDENCE SERVICE - NO HEAT"/>
    <n v="8"/>
    <n v="6685.02"/>
    <n v="28908"/>
    <x v="5"/>
  </r>
  <r>
    <x v="0"/>
    <s v="NARRAGANSETT ELECTRIC"/>
    <x v="1"/>
    <x v="4"/>
    <s v="MAY"/>
    <x v="4"/>
    <s v="STEAM-HEAT"/>
    <n v="6"/>
    <s v="A60     - Elec A-60 Resi Low Income-Std Ofr"/>
    <s v="A60"/>
    <s v="ELEC A-60"/>
    <n v="207"/>
    <s v="RESIDENCE SERVICE - WITH HEAT"/>
    <n v="1080"/>
    <n v="121228.91"/>
    <n v="802250"/>
    <x v="4"/>
  </r>
  <r>
    <x v="0"/>
    <s v="NARRAGANSETT ELECTRIC"/>
    <x v="1"/>
    <x v="4"/>
    <s v="MAY"/>
    <x v="1"/>
    <s v="INDUSTRIAL"/>
    <n v="6"/>
    <s v="A60     - Elec A-60 Resi Low Income-Std Ofr"/>
    <s v="A60"/>
    <s v="ELEC A-60"/>
    <n v="460"/>
    <s v="INDUSTRIAL GENERAL - 60 HERTZ"/>
    <n v="1"/>
    <n v="33.53"/>
    <n v="198"/>
    <x v="4"/>
  </r>
  <r>
    <x v="0"/>
    <s v="NARRAGANSETT ELECTRIC"/>
    <x v="1"/>
    <x v="4"/>
    <s v="MAY"/>
    <x v="4"/>
    <s v="STEAM-HEAT"/>
    <n v="903"/>
    <s v="A16     - Elec A-16 T&amp;D Residential"/>
    <s v="A16"/>
    <s v="ELEC A-16"/>
    <n v="4513"/>
    <s v="DELIVERY ONLY - RESIDENT HEAT"/>
    <n v="1655"/>
    <n v="149889.57999999999"/>
    <n v="1253359"/>
    <x v="0"/>
  </r>
  <r>
    <x v="0"/>
    <s v="NARRAGANSETT ELECTRIC"/>
    <x v="1"/>
    <x v="4"/>
    <s v="MAY"/>
    <x v="1"/>
    <s v="INDUSTRIAL"/>
    <n v="5"/>
    <s v="C06     - Elec C-06 Small C&amp;I-Std Ofr"/>
    <s v="C06"/>
    <s v="ELEC C-06"/>
    <n v="460"/>
    <s v="INDUSTRIAL GENERAL - 60 HERTZ"/>
    <n v="792"/>
    <n v="217876.96"/>
    <n v="1127433"/>
    <x v="2"/>
  </r>
  <r>
    <x v="0"/>
    <s v="NARRAGANSETT ELECTRIC"/>
    <x v="1"/>
    <x v="4"/>
    <s v="MAY"/>
    <x v="0"/>
    <s v="RESIDENTIAL"/>
    <n v="5"/>
    <s v="C06     - Elec C-06 Small C&amp;I-Std Ofr"/>
    <s v="C06"/>
    <s v="ELEC C-06"/>
    <n v="200"/>
    <s v="RESIDENCE SERVICE - NO HEAT"/>
    <n v="867"/>
    <n v="69664.850000000006"/>
    <n v="307307"/>
    <x v="2"/>
  </r>
  <r>
    <x v="0"/>
    <s v="NARRAGANSETT ELECTRIC"/>
    <x v="1"/>
    <x v="4"/>
    <s v="MAY"/>
    <x v="0"/>
    <s v="RESIDENTIAL"/>
    <n v="55"/>
    <s v="C06     - Elec C-06 Small C&amp;I-Std Ofr Variable"/>
    <s v="C06"/>
    <s v="ELEC C-06"/>
    <n v="200"/>
    <s v="RESIDENCE SERVICE - NO HEAT"/>
    <n v="2"/>
    <n v="774.34"/>
    <n v="3667"/>
    <x v="2"/>
  </r>
  <r>
    <x v="0"/>
    <s v="NARRAGANSETT ELECTRIC"/>
    <x v="1"/>
    <x v="4"/>
    <s v="MAY"/>
    <x v="2"/>
    <s v="COMMERCIAL"/>
    <n v="34"/>
    <s v="C08     - Elec C-06 Sm C&amp;I Unmetered-Std Ofr"/>
    <s v="C08"/>
    <s v="ELEC C-06 UNMETERED"/>
    <n v="300"/>
    <s v="COMMERCIAL-NO BUILDING HEAT"/>
    <n v="134"/>
    <n v="16366.77"/>
    <n v="77046"/>
    <x v="2"/>
  </r>
  <r>
    <x v="0"/>
    <s v="NARRAGANSETT ELECTRIC"/>
    <x v="1"/>
    <x v="4"/>
    <s v="MAY"/>
    <x v="3"/>
    <s v="STRT-AND-HWY-LT"/>
    <n v="631"/>
    <s v="S5V     - Lighting S-05 Cust Owned-Variable"/>
    <s v="S5A"/>
    <s v="N/A"/>
    <n v="700"/>
    <s v="PUBLIC STREET &amp; HIWAY LIGHTING"/>
    <n v="20"/>
    <n v="7898.13"/>
    <n v="41474"/>
    <x v="3"/>
  </r>
  <r>
    <x v="0"/>
    <s v="NARRAGANSETT ELECTRIC"/>
    <x v="1"/>
    <x v="4"/>
    <s v="MAY"/>
    <x v="2"/>
    <s v="COMMERCIAL"/>
    <n v="53"/>
    <s v="G02     - Elec G-02 Large C&amp;I-Std Ofr Fixed"/>
    <s v="G02"/>
    <s v="ELEC G-02"/>
    <n v="300"/>
    <s v="COMMERCIAL-NO BUILDING HEAT"/>
    <n v="161"/>
    <n v="329718.64"/>
    <n v="1752371"/>
    <x v="5"/>
  </r>
  <r>
    <x v="0"/>
    <s v="NARRAGANSETT ELECTRIC"/>
    <x v="1"/>
    <x v="4"/>
    <s v="MAY"/>
    <x v="1"/>
    <s v="INDUSTRIAL"/>
    <n v="53"/>
    <s v="G02     - Elec G-02 Large C&amp;I-Std Ofr Fixed"/>
    <s v="G02"/>
    <s v="ELEC G-02"/>
    <n v="460"/>
    <s v="INDUSTRIAL GENERAL - 60 HERTZ"/>
    <n v="9"/>
    <n v="15698.24"/>
    <n v="71454"/>
    <x v="5"/>
  </r>
  <r>
    <x v="0"/>
    <s v="NARRAGANSETT ELECTRIC"/>
    <x v="1"/>
    <x v="4"/>
    <s v="MAY"/>
    <x v="3"/>
    <s v="STRT-AND-HWY-LT"/>
    <n v="616"/>
    <s v="S10     - Lighting S-10 T&amp;D Private Lighting(Clsd)"/>
    <s v="S10"/>
    <s v="LIGHTING S-10"/>
    <n v="4562"/>
    <s v="DELIVERY ONLY - STREET LIGHT"/>
    <n v="72"/>
    <n v="4053.4"/>
    <n v="21158"/>
    <x v="3"/>
  </r>
  <r>
    <x v="0"/>
    <s v="NARRAGANSETT ELECTRIC"/>
    <x v="1"/>
    <x v="4"/>
    <s v="MAY"/>
    <x v="0"/>
    <s v="RESIDENTIAL"/>
    <n v="628"/>
    <s v="S10     - Lighting S-10 Private Lightg-Std Ofr Variable"/>
    <s v="S10"/>
    <s v="LIGHTING S-10"/>
    <n v="200"/>
    <s v="RESIDENCE SERVICE - NO HEAT"/>
    <n v="241"/>
    <n v="12947.17"/>
    <n v="25572"/>
    <x v="3"/>
  </r>
  <r>
    <x v="0"/>
    <s v="NARRAGANSETT ELECTRIC"/>
    <x v="1"/>
    <x v="4"/>
    <s v="MAY"/>
    <x v="3"/>
    <s v="STRT-AND-HWY-LT"/>
    <n v="628"/>
    <s v="S10     - Lighting S-10 Private Lightg-Std Ofr Variable"/>
    <s v="S10"/>
    <s v="LIGHTING S-10"/>
    <n v="700"/>
    <s v="PUBLIC STREET &amp; HIWAY LIGHTING"/>
    <n v="205"/>
    <n v="12468.13"/>
    <n v="41949"/>
    <x v="3"/>
  </r>
  <r>
    <x v="0"/>
    <s v="NARRAGANSETT ELECTRIC"/>
    <x v="1"/>
    <x v="4"/>
    <s v="MAY"/>
    <x v="2"/>
    <s v="COMMERCIAL"/>
    <n v="924"/>
    <s v="X01     - Elec X01 T&amp;D Elec Propulsion"/>
    <s v="X01"/>
    <s v="ELEC X01"/>
    <n v="4532"/>
    <s v="DELIVERY ONLY - COMMERCIAL"/>
    <n v="1"/>
    <n v="104377.07"/>
    <n v="473155"/>
    <x v="1"/>
  </r>
  <r>
    <x v="0"/>
    <s v="NARRAGANSETT ELECTRIC"/>
    <x v="1"/>
    <x v="4"/>
    <s v="MAY"/>
    <x v="1"/>
    <s v="INDUSTRIAL"/>
    <n v="711"/>
    <s v="G3F-G   - Elec G-32 T&amp;D 200 kW Dem PK/OP"/>
    <s v="G32"/>
    <s v="ELEC G-32"/>
    <n v="4552"/>
    <s v="DELIVERY ONLY - INDUSTRIAL"/>
    <n v="75"/>
    <n v="896516.2"/>
    <n v="11456779"/>
    <x v="1"/>
  </r>
  <r>
    <x v="0"/>
    <s v="NARRAGANSETT ELECTRIC"/>
    <x v="1"/>
    <x v="4"/>
    <s v="MAY"/>
    <x v="2"/>
    <s v="COMMERCIAL"/>
    <n v="1"/>
    <s v="A16     - Elec A-16 Residential-Std Ofr"/>
    <s v="A16"/>
    <s v="ELEC A-16"/>
    <n v="300"/>
    <s v="COMMERCIAL-NO BUILDING HEAT"/>
    <n v="792"/>
    <n v="150899.51999999999"/>
    <n v="730360"/>
    <x v="0"/>
  </r>
  <r>
    <x v="0"/>
    <s v="NARRAGANSETT ELECTRIC"/>
    <x v="1"/>
    <x v="4"/>
    <s v="MAY"/>
    <x v="1"/>
    <s v="INDUSTRIAL"/>
    <n v="122"/>
    <s v="B32     - Elec B-32 T&amp;D C&amp;I 200 kW Back Up Svc"/>
    <s v="B32"/>
    <s v="ELEC B-32"/>
    <n v="460"/>
    <s v="INDUSTRIAL GENERAL - 60 HERTZ"/>
    <n v="1"/>
    <n v="24126.05"/>
    <n v="326574"/>
    <x v="1"/>
  </r>
  <r>
    <x v="0"/>
    <s v="NARRAGANSETT ELECTRIC"/>
    <x v="1"/>
    <x v="4"/>
    <s v="MAY"/>
    <x v="2"/>
    <s v="COMMERCIAL"/>
    <n v="951"/>
    <s v="C08     - Elec C-06 T&amp;D Sm C&amp;I Unmetered"/>
    <s v="C08"/>
    <s v="ELEC C-06 UNMETERED"/>
    <n v="4532"/>
    <s v="DELIVERY ONLY - COMMERCIAL"/>
    <n v="115"/>
    <n v="9594.74"/>
    <n v="72653"/>
    <x v="2"/>
  </r>
  <r>
    <x v="0"/>
    <s v="NARRAGANSETT ELECTRIC"/>
    <x v="1"/>
    <x v="4"/>
    <s v="MAY"/>
    <x v="3"/>
    <s v="STRT-AND-HWY-LT"/>
    <n v="951"/>
    <s v="C08     - Elec C-06 T&amp;D Sm C&amp;I Unmetered"/>
    <s v="C08"/>
    <s v="ELEC C-06 UNMETERED"/>
    <n v="4562"/>
    <s v="DELIVERY ONLY - STREET LIGHT"/>
    <n v="206"/>
    <n v="8874.32"/>
    <n v="60016"/>
    <x v="2"/>
  </r>
  <r>
    <x v="0"/>
    <s v="NARRAGANSETT ELECTRIC"/>
    <x v="1"/>
    <x v="4"/>
    <s v="MAY"/>
    <x v="3"/>
    <s v="STRT-AND-HWY-LT"/>
    <n v="627"/>
    <s v="S6A     - Lighting S-06 T&amp;D Decorative"/>
    <s v="S6A"/>
    <s v="N/A"/>
    <n v="700"/>
    <s v="PUBLIC STREET &amp; HIWAY LIGHTING"/>
    <n v="2"/>
    <n v="708.74"/>
    <n v="295"/>
    <x v="3"/>
  </r>
  <r>
    <x v="0"/>
    <s v="NARRAGANSETT ELECTRIC"/>
    <x v="1"/>
    <x v="4"/>
    <s v="MAY"/>
    <x v="4"/>
    <s v="STEAM-HEAT"/>
    <n v="628"/>
    <s v="S10     - Lighting S-10 Private Lightg-Std Ofr Variable"/>
    <s v="S10"/>
    <s v="LIGHTING S-10"/>
    <n v="207"/>
    <s v="RESIDENCE SERVICE - WITH HEAT"/>
    <n v="7"/>
    <n v="144.71"/>
    <n v="443"/>
    <x v="3"/>
  </r>
  <r>
    <x v="0"/>
    <s v="NARRAGANSETT ELECTRIC"/>
    <x v="1"/>
    <x v="4"/>
    <s v="MAY"/>
    <x v="1"/>
    <s v="INDUSTRIAL"/>
    <n v="705"/>
    <s v="G3F-G   - Elec G-32 200 kW Dem PK/OP-Std Ofr"/>
    <s v="G32"/>
    <s v="ELEC G-32"/>
    <n v="460"/>
    <s v="INDUSTRIAL GENERAL - 60 HERTZ"/>
    <n v="29"/>
    <n v="326562.69"/>
    <n v="1654954"/>
    <x v="1"/>
  </r>
  <r>
    <x v="0"/>
    <s v="NARRAGANSETT ELECTRIC"/>
    <x v="1"/>
    <x v="4"/>
    <s v="MAY"/>
    <x v="0"/>
    <s v="RESIDENTIAL"/>
    <n v="903"/>
    <s v="A16     - Elec A-16 T&amp;D Residential"/>
    <s v="A16"/>
    <s v="ELEC A-16"/>
    <n v="4512"/>
    <s v="DELIVERY ONLY - RESIDENTIAL"/>
    <n v="38615"/>
    <n v="2194729.12"/>
    <n v="17320689"/>
    <x v="0"/>
  </r>
  <r>
    <x v="0"/>
    <s v="NARRAGANSETT ELECTRIC"/>
    <x v="1"/>
    <x v="4"/>
    <s v="MAY"/>
    <x v="4"/>
    <s v="STEAM-HEAT"/>
    <n v="905"/>
    <s v="A60     - Elec A-60 T&amp;D Resi Low Income"/>
    <s v="A60"/>
    <s v="ELEC A-60"/>
    <n v="4513"/>
    <s v="DELIVERY ONLY - RESIDENT HEAT"/>
    <n v="130"/>
    <n v="3888.51"/>
    <n v="75791"/>
    <x v="4"/>
  </r>
  <r>
    <x v="0"/>
    <s v="NARRAGANSETT ELECTRIC"/>
    <x v="1"/>
    <x v="4"/>
    <s v="MAY"/>
    <x v="2"/>
    <s v="COMMERCIAL"/>
    <n v="117"/>
    <s v="B32     - Elec B-32 C&amp;I 200 kW Back Up Svc-Std Ofr"/>
    <s v="B32"/>
    <s v="ELEC B-32"/>
    <n v="300"/>
    <s v="COMMERCIAL-NO BUILDING HEAT"/>
    <n v="3"/>
    <n v="14212.77"/>
    <n v="34562"/>
    <x v="1"/>
  </r>
  <r>
    <x v="0"/>
    <s v="NARRAGANSETT ELECTRIC"/>
    <x v="1"/>
    <x v="4"/>
    <s v="MAY"/>
    <x v="2"/>
    <s v="COMMERCIAL"/>
    <n v="631"/>
    <s v="S5V     - Lighting S-05 Cust Owned-Variable"/>
    <s v="S5A"/>
    <s v="N/A"/>
    <n v="300"/>
    <s v="COMMERCIAL-NO BUILDING HEAT"/>
    <n v="1"/>
    <n v="29.16"/>
    <n v="157"/>
    <x v="3"/>
  </r>
  <r>
    <x v="0"/>
    <s v="NARRAGANSETT ELECTRIC"/>
    <x v="1"/>
    <x v="4"/>
    <s v="MAY"/>
    <x v="3"/>
    <s v="STRT-AND-HWY-LT"/>
    <n v="619"/>
    <s v="S5T     - Lighting S-05 T&amp;D Cust Owned"/>
    <s v="S5A"/>
    <s v="N/A"/>
    <n v="4562"/>
    <s v="DELIVERY ONLY - STREET LIGHT"/>
    <n v="120"/>
    <n v="135432.39000000001"/>
    <n v="1302472"/>
    <x v="3"/>
  </r>
  <r>
    <x v="0"/>
    <s v="NARRAGANSETT ELECTRIC"/>
    <x v="1"/>
    <x v="4"/>
    <s v="MAY"/>
    <x v="3"/>
    <s v="STRT-AND-HWY-LT"/>
    <n v="629"/>
    <s v="S14     - Lighting S-14 Co Lighting-Std Ofr Variable"/>
    <s v="S14"/>
    <s v="LIGHTING S-14"/>
    <n v="700"/>
    <s v="PUBLIC STREET &amp; HIWAY LIGHTING"/>
    <n v="125"/>
    <n v="131238.66"/>
    <n v="245671"/>
    <x v="3"/>
  </r>
  <r>
    <x v="0"/>
    <s v="NARRAGANSETT ELECTRIC"/>
    <x v="1"/>
    <x v="4"/>
    <s v="MAY"/>
    <x v="3"/>
    <s v="STRT-AND-HWY-LT"/>
    <n v="605"/>
    <s v="S10     - Lighting S-10 Private Lightg-Std Ofr(Clsd)"/>
    <s v="S10"/>
    <s v="LIGHTING S-10"/>
    <n v="700"/>
    <s v="PUBLIC STREET &amp; HIWAY LIGHTING"/>
    <n v="16"/>
    <n v="883.56"/>
    <n v="3068"/>
    <x v="3"/>
  </r>
  <r>
    <x v="0"/>
    <s v="NARRAGANSETT ELECTRIC"/>
    <x v="1"/>
    <x v="4"/>
    <s v="MAY"/>
    <x v="2"/>
    <s v="COMMERCIAL"/>
    <n v="13"/>
    <s v="G02     - Elec G-02 Large C&amp;I-Std Ofr"/>
    <s v="G02"/>
    <s v="ELEC G-02"/>
    <n v="300"/>
    <s v="COMMERCIAL-NO BUILDING HEAT"/>
    <n v="3738"/>
    <n v="5610395.04"/>
    <n v="26878522"/>
    <x v="5"/>
  </r>
  <r>
    <x v="0"/>
    <s v="NARRAGANSETT ELECTRIC"/>
    <x v="1"/>
    <x v="4"/>
    <s v="MAY"/>
    <x v="0"/>
    <s v="RESIDENTIAL"/>
    <n v="905"/>
    <s v="A60     - Elec A-60 T&amp;D Resi Low Income"/>
    <s v="A60"/>
    <s v="ELEC A-60"/>
    <n v="4512"/>
    <s v="DELIVERY ONLY - RESIDENTIAL"/>
    <n v="5082"/>
    <n v="112459.49"/>
    <n v="1958891"/>
    <x v="4"/>
  </r>
  <r>
    <x v="0"/>
    <s v="NARRAGANSETT ELECTRIC"/>
    <x v="1"/>
    <x v="4"/>
    <s v="MAY"/>
    <x v="4"/>
    <s v="STEAM-HEAT"/>
    <n v="1"/>
    <s v="A16     - Elec A-16 Residential-Std Ofr"/>
    <s v="A16"/>
    <s v="ELEC A-16"/>
    <n v="207"/>
    <s v="RESIDENCE SERVICE - WITH HEAT"/>
    <n v="14872"/>
    <n v="2170492.38"/>
    <n v="10479477"/>
    <x v="0"/>
  </r>
  <r>
    <x v="0"/>
    <s v="NARRAGANSETT ELECTRIC"/>
    <x v="1"/>
    <x v="4"/>
    <s v="MAY"/>
    <x v="0"/>
    <s v="RESIDENTIAL"/>
    <n v="950"/>
    <s v="C06     - Elec C-06 T&amp;D Small C&amp;I"/>
    <s v="C06"/>
    <s v="ELEC C-06"/>
    <n v="4512"/>
    <s v="DELIVERY ONLY - RESIDENTIAL"/>
    <n v="76"/>
    <n v="7045.48"/>
    <n v="57047"/>
    <x v="2"/>
  </r>
  <r>
    <x v="0"/>
    <s v="NARRAGANSETT ELECTRIC"/>
    <x v="1"/>
    <x v="4"/>
    <s v="MAY"/>
    <x v="2"/>
    <s v="COMMERCIAL"/>
    <n v="54"/>
    <s v="C08     - Elec C-06 Sm C&amp;I Unmetered-Std Ofr Variable"/>
    <s v="C08"/>
    <s v="ELEC C-06 UNMETERED"/>
    <n v="300"/>
    <s v="COMMERCIAL-NO BUILDING HEAT"/>
    <n v="3"/>
    <n v="751.44"/>
    <n v="3604"/>
    <x v="2"/>
  </r>
  <r>
    <x v="0"/>
    <s v="NARRAGANSETT ELECTRIC"/>
    <x v="1"/>
    <x v="4"/>
    <s v="MAY"/>
    <x v="3"/>
    <s v="STRT-AND-HWY-LT"/>
    <n v="630"/>
    <s v="S5F     - Lighting S-05 Cust Owned-Fixed"/>
    <s v="S5A"/>
    <s v="N/A"/>
    <n v="700"/>
    <s v="PUBLIC STREET &amp; HIWAY LIGHTING"/>
    <n v="1"/>
    <n v="489.54"/>
    <n v="2648"/>
    <x v="3"/>
  </r>
  <r>
    <x v="0"/>
    <s v="NARRAGANSETT ELECTRIC"/>
    <x v="1"/>
    <x v="4"/>
    <s v="MAY"/>
    <x v="2"/>
    <s v="COMMERCIAL"/>
    <n v="616"/>
    <s v="S10     - Lighting S-10 T&amp;D Private Lighting(Clsd)"/>
    <s v="S10"/>
    <s v="LIGHTING S-10"/>
    <n v="4532"/>
    <s v="DELIVERY ONLY - COMMERCIAL"/>
    <n v="309"/>
    <n v="15467.02"/>
    <n v="76031"/>
    <x v="3"/>
  </r>
  <r>
    <x v="0"/>
    <s v="NARRAGANSETT ELECTRIC"/>
    <x v="1"/>
    <x v="4"/>
    <s v="MAY"/>
    <x v="1"/>
    <s v="INDUSTRIAL"/>
    <n v="944"/>
    <s v="M1B     - Elec M-1 Opt B Station Pwr Delivery Svc"/>
    <s v="M1B"/>
    <s v="M-1 Opt B"/>
    <n v="4552"/>
    <s v="DELIVERY ONLY - INDUSTRIAL"/>
    <n v="1"/>
    <n v="4817.13"/>
    <n v="54155"/>
    <x v="3"/>
  </r>
  <r>
    <x v="0"/>
    <s v="NARRAGANSETT ELECTRIC"/>
    <x v="1"/>
    <x v="4"/>
    <s v="MAY"/>
    <x v="2"/>
    <s v="COMMERCIAL"/>
    <n v="700"/>
    <s v="G32     - Elec G-32 200 kW Dem PK/SH/OP-Std Ofr"/>
    <s v="G32"/>
    <s v="ELEC G-32"/>
    <n v="300"/>
    <s v="COMMERCIAL-NO BUILDING HEAT"/>
    <n v="56"/>
    <n v="717419.48"/>
    <n v="3811195"/>
    <x v="1"/>
  </r>
  <r>
    <x v="0"/>
    <s v="NARRAGANSETT ELECTRIC"/>
    <x v="1"/>
    <x v="4"/>
    <s v="MAY"/>
    <x v="2"/>
    <s v="COMMERCIAL"/>
    <n v="705"/>
    <s v="G3F-G   - Elec G-32 200 kW Dem PK/OP-Std Ofr"/>
    <s v="G32"/>
    <s v="ELEC G-32"/>
    <n v="300"/>
    <s v="COMMERCIAL-NO BUILDING HEAT"/>
    <n v="94"/>
    <n v="966668.54"/>
    <n v="7971530"/>
    <x v="1"/>
  </r>
  <r>
    <x v="0"/>
    <s v="NARRAGANSETT ELECTRIC"/>
    <x v="1"/>
    <x v="4"/>
    <s v="MAY"/>
    <x v="1"/>
    <s v="INDUSTRIAL"/>
    <n v="954"/>
    <s v="G02     - Elec G-02 T&amp;D Large C&amp;I"/>
    <s v="G02"/>
    <s v="ELEC G-02"/>
    <n v="4552"/>
    <s v="DELIVERY ONLY - INDUSTRIAL"/>
    <n v="177"/>
    <n v="330762.57"/>
    <n v="3315921"/>
    <x v="5"/>
  </r>
  <r>
    <x v="0"/>
    <s v="NARRAGANSETT ELECTRIC"/>
    <x v="1"/>
    <x v="4"/>
    <s v="MAY"/>
    <x v="1"/>
    <s v="INDUSTRIAL"/>
    <n v="950"/>
    <s v="C06     - Elec C-06 T&amp;D Small C&amp;I"/>
    <s v="C06"/>
    <s v="ELEC C-06"/>
    <n v="4552"/>
    <s v="DELIVERY ONLY - INDUSTRIAL"/>
    <n v="147"/>
    <n v="39762.28"/>
    <n v="356689"/>
    <x v="2"/>
  </r>
  <r>
    <x v="0"/>
    <s v="NARRAGANSETT ELECTRIC"/>
    <x v="1"/>
    <x v="4"/>
    <s v="MAY"/>
    <x v="2"/>
    <s v="COMMERCIAL"/>
    <n v="419"/>
    <s v="23EN    - Gas 23EN C&amp;I Large High Load FT1"/>
    <s v="23EN"/>
    <s v="N/A"/>
    <n v="1671"/>
    <s v="GAS/T FIRM INDUSTRIAL"/>
    <n v="4"/>
    <n v="10032.65"/>
    <n v="25036.21"/>
    <x v="7"/>
  </r>
  <r>
    <x v="0"/>
    <s v="NARRAGANSETT ELECTRIC"/>
    <x v="1"/>
    <x v="4"/>
    <s v="MAY"/>
    <x v="2"/>
    <s v="COMMERCIAL"/>
    <n v="404"/>
    <s v="2107    - Gas 2107 C&amp;I Small"/>
    <n v="2107"/>
    <s v="N/A"/>
    <n v="300"/>
    <s v="COMMERCIAL-NO BUILDING HEAT"/>
    <n v="18341"/>
    <n v="2296786.64"/>
    <n v="1533845.75"/>
    <x v="8"/>
  </r>
  <r>
    <x v="0"/>
    <s v="NARRAGANSETT ELECTRIC"/>
    <x v="1"/>
    <x v="4"/>
    <s v="MAY"/>
    <x v="1"/>
    <s v="INDUSTRIAL"/>
    <n v="406"/>
    <s v="2221    - Gas 2221 C&amp;I Medium FT2"/>
    <n v="2221"/>
    <s v="N/A"/>
    <n v="1670"/>
    <s v="GAS/T FIRM COMMERCIAL"/>
    <n v="23"/>
    <n v="19385.13"/>
    <n v="36450.44"/>
    <x v="6"/>
  </r>
  <r>
    <x v="0"/>
    <s v="NARRAGANSETT ELECTRIC"/>
    <x v="1"/>
    <x v="4"/>
    <s v="MAY"/>
    <x v="4"/>
    <s v="STEAM-HEAT"/>
    <n v="404"/>
    <s v="2107    - Gas 2107 C&amp;I Small"/>
    <n v="0"/>
    <s v="N/A"/>
    <n v="0"/>
    <s v="N/A"/>
    <n v="1"/>
    <n v="46.98"/>
    <n v="12.32"/>
    <x v="9"/>
  </r>
  <r>
    <x v="0"/>
    <s v="NARRAGANSETT ELECTRIC"/>
    <x v="1"/>
    <x v="4"/>
    <s v="MAY"/>
    <x v="2"/>
    <s v="COMMERCIAL"/>
    <n v="418"/>
    <s v="2321    - Gas 2321 C&amp;I Large High Load FT2"/>
    <n v="2321"/>
    <s v="N/A"/>
    <n v="1671"/>
    <s v="GAS/T FIRM INDUSTRIAL"/>
    <n v="42"/>
    <n v="96995.18"/>
    <n v="220251.91"/>
    <x v="7"/>
  </r>
  <r>
    <x v="0"/>
    <s v="NARRAGANSETT ELECTRIC"/>
    <x v="1"/>
    <x v="4"/>
    <s v="MAY"/>
    <x v="1"/>
    <s v="INDUSTRIAL"/>
    <n v="418"/>
    <s v="2321    - Gas 2321 C&amp;I Large High Load FT2"/>
    <n v="2321"/>
    <s v="N/A"/>
    <n v="1671"/>
    <s v="GAS/T FIRM INDUSTRIAL"/>
    <n v="51"/>
    <n v="118436.76"/>
    <n v="266527.65000000002"/>
    <x v="7"/>
  </r>
  <r>
    <x v="0"/>
    <s v="NARRAGANSETT ELECTRIC"/>
    <x v="1"/>
    <x v="4"/>
    <s v="MAY"/>
    <x v="1"/>
    <s v="INDUSTRIAL"/>
    <n v="443"/>
    <s v="2121    - Gas 2121 C&amp;I Small FT2"/>
    <n v="2121"/>
    <s v="N/A"/>
    <n v="1670"/>
    <s v="GAS/T FIRM COMMERCIAL"/>
    <n v="2"/>
    <n v="325.74"/>
    <n v="444.69"/>
    <x v="8"/>
  </r>
  <r>
    <x v="0"/>
    <s v="NARRAGANSETT ELECTRIC"/>
    <x v="1"/>
    <x v="4"/>
    <s v="MAY"/>
    <x v="2"/>
    <s v="COMMERCIAL"/>
    <n v="432"/>
    <s v="02EN    - Gas 02EN Marketer Charges FT2"/>
    <s v="02EN"/>
    <s v="N/A"/>
    <n v="1674"/>
    <s v="GAS/T MARKETER TRAN 2"/>
    <n v="3"/>
    <n v="290330.81"/>
    <n v="0"/>
    <x v="9"/>
  </r>
  <r>
    <x v="0"/>
    <s v="NARRAGANSETT ELECTRIC"/>
    <x v="1"/>
    <x v="4"/>
    <s v="MAY"/>
    <x v="2"/>
    <s v="COMMERCIAL"/>
    <n v="440"/>
    <s v="74EN    - Gas 74EN Non-Firm Trans Extra Large Low"/>
    <s v="74EN"/>
    <s v="N/A"/>
    <n v="1672"/>
    <s v="GAS/T C&amp;I NON FIRM"/>
    <n v="1"/>
    <n v="58235.08"/>
    <n v="354962.72"/>
    <x v="7"/>
  </r>
  <r>
    <x v="0"/>
    <s v="NARRAGANSETT ELECTRIC"/>
    <x v="1"/>
    <x v="4"/>
    <s v="MAY"/>
    <x v="0"/>
    <s v="RESIDENTIAL"/>
    <n v="401"/>
    <s v="1012    - Gas 1012 Res Non Heat"/>
    <n v="1012"/>
    <s v="N/A"/>
    <n v="200"/>
    <s v="RESIDENCE SERVICE - NO HEAT"/>
    <n v="16668"/>
    <n v="694942.18"/>
    <n v="317901.27"/>
    <x v="10"/>
  </r>
  <r>
    <x v="0"/>
    <s v="NARRAGANSETT ELECTRIC"/>
    <x v="1"/>
    <x v="4"/>
    <s v="MAY"/>
    <x v="1"/>
    <s v="INDUSTRIAL"/>
    <n v="410"/>
    <s v="3321    - Gas 3321 C&amp;I Large Low Load FT2"/>
    <n v="3321"/>
    <s v="N/A"/>
    <n v="1670"/>
    <s v="GAS/T FIRM COMMERCIAL"/>
    <n v="23"/>
    <n v="66529.33"/>
    <n v="120042.92"/>
    <x v="7"/>
  </r>
  <r>
    <x v="0"/>
    <s v="NARRAGANSETT ELECTRIC"/>
    <x v="1"/>
    <x v="4"/>
    <s v="MAY"/>
    <x v="2"/>
    <s v="COMMERCIAL"/>
    <n v="409"/>
    <s v="3367    - Gas 3367 C&amp;I Large Low Load"/>
    <n v="3367"/>
    <s v="N/A"/>
    <n v="300"/>
    <s v="COMMERCIAL-NO BUILDING HEAT"/>
    <n v="90"/>
    <n v="447770.78"/>
    <n v="397568.49"/>
    <x v="7"/>
  </r>
  <r>
    <x v="0"/>
    <s v="NARRAGANSETT ELECTRIC"/>
    <x v="1"/>
    <x v="4"/>
    <s v="MAY"/>
    <x v="1"/>
    <s v="INDUSTRIAL"/>
    <n v="409"/>
    <s v="3367    - Gas 3367 C&amp;I Large Low Load"/>
    <n v="3367"/>
    <s v="N/A"/>
    <n v="400"/>
    <s v="INDUSTRIAL"/>
    <n v="6"/>
    <n v="26795.72"/>
    <n v="24498.23"/>
    <x v="7"/>
  </r>
  <r>
    <x v="0"/>
    <s v="NARRAGANSETT ELECTRIC"/>
    <x v="1"/>
    <x v="4"/>
    <s v="MAY"/>
    <x v="2"/>
    <s v="COMMERCIAL"/>
    <n v="428"/>
    <s v="58ENXLH - Gas 58ENXLH Default C&amp;I Extra Large High Load"/>
    <s v="58XH"/>
    <s v="N/A"/>
    <n v="1675"/>
    <s v="GAS/T DEFAULT SERVICE"/>
    <n v="1"/>
    <n v="25183.41"/>
    <n v="31671.47"/>
    <x v="7"/>
  </r>
  <r>
    <x v="0"/>
    <s v="NARRAGANSETT ELECTRIC"/>
    <x v="1"/>
    <x v="4"/>
    <s v="MAY"/>
    <x v="4"/>
    <s v="STEAM-HEAT"/>
    <n v="400"/>
    <s v="1247    - Gas 1247 Res Heat"/>
    <n v="1247"/>
    <s v="N/A"/>
    <n v="207"/>
    <s v="RESIDENCE SERVICE - WITH HEAT"/>
    <n v="211382"/>
    <n v="22728529.870000001"/>
    <n v="15242318.41"/>
    <x v="10"/>
  </r>
  <r>
    <x v="0"/>
    <s v="NARRAGANSETT ELECTRIC"/>
    <x v="1"/>
    <x v="4"/>
    <s v="MAY"/>
    <x v="1"/>
    <s v="INDUSTRIAL"/>
    <n v="417"/>
    <s v="2367    - Gas 2367 C&amp;I Large High Load"/>
    <n v="2367"/>
    <s v="N/A"/>
    <n v="400"/>
    <s v="INDUSTRIAL"/>
    <n v="23"/>
    <n v="79271.03"/>
    <n v="83674.929999999993"/>
    <x v="7"/>
  </r>
  <r>
    <x v="0"/>
    <s v="NARRAGANSETT ELECTRIC"/>
    <x v="1"/>
    <x v="4"/>
    <s v="MAY"/>
    <x v="1"/>
    <s v="INDUSTRIAL"/>
    <n v="422"/>
    <s v="2421    - Gas 2421 C&amp;I Extra Large High Load FT2"/>
    <n v="2421"/>
    <s v="N/A"/>
    <n v="1671"/>
    <s v="GAS/T FIRM INDUSTRIAL"/>
    <n v="13"/>
    <n v="76536.02"/>
    <n v="239990.92"/>
    <x v="7"/>
  </r>
  <r>
    <x v="0"/>
    <s v="NARRAGANSETT ELECTRIC"/>
    <x v="1"/>
    <x v="4"/>
    <s v="MAY"/>
    <x v="2"/>
    <s v="COMMERCIAL"/>
    <n v="443"/>
    <s v="2121    - Gas 2121 C&amp;I Small FT2"/>
    <n v="2121"/>
    <s v="N/A"/>
    <n v="1670"/>
    <s v="GAS/T FIRM COMMERCIAL"/>
    <n v="824"/>
    <n v="112811.59"/>
    <n v="144066.32"/>
    <x v="8"/>
  </r>
  <r>
    <x v="0"/>
    <s v="NARRAGANSETT ELECTRIC"/>
    <x v="1"/>
    <x v="4"/>
    <s v="MAY"/>
    <x v="2"/>
    <s v="COMMERCIAL"/>
    <n v="400"/>
    <s v="1247    - Gas 1247 Res Heat"/>
    <n v="0"/>
    <s v="N/A"/>
    <n v="0"/>
    <s v="N/A"/>
    <n v="1"/>
    <n v="545.05999999999995"/>
    <n v="415.93"/>
    <x v="9"/>
  </r>
  <r>
    <x v="0"/>
    <s v="NARRAGANSETT ELECTRIC"/>
    <x v="1"/>
    <x v="4"/>
    <s v="MAY"/>
    <x v="2"/>
    <s v="COMMERCIAL"/>
    <n v="412"/>
    <s v="3331    - Gas 3331 C&amp;I Large Low Load TSS"/>
    <n v="3331"/>
    <s v="N/A"/>
    <n v="300"/>
    <s v="COMMERCIAL-NO BUILDING HEAT"/>
    <n v="4"/>
    <n v="17718.560000000001"/>
    <n v="14403.81"/>
    <x v="7"/>
  </r>
  <r>
    <x v="0"/>
    <s v="NARRAGANSETT ELECTRIC"/>
    <x v="1"/>
    <x v="4"/>
    <s v="MAY"/>
    <x v="2"/>
    <s v="COMMERCIAL"/>
    <n v="414"/>
    <s v="3421    - Gas 3421 C&amp;I Extra Large Low Load FT2"/>
    <n v="3421"/>
    <s v="N/A"/>
    <n v="1670"/>
    <s v="GAS/T FIRM COMMERCIAL"/>
    <n v="3"/>
    <n v="11936.29"/>
    <n v="33654.78"/>
    <x v="7"/>
  </r>
  <r>
    <x v="0"/>
    <s v="NARRAGANSETT ELECTRIC"/>
    <x v="1"/>
    <x v="4"/>
    <s v="MAY"/>
    <x v="1"/>
    <s v="INDUSTRIAL"/>
    <n v="414"/>
    <s v="3421    - Gas 3421 C&amp;I Extra Large Low Load FT2"/>
    <n v="3421"/>
    <s v="N/A"/>
    <n v="1670"/>
    <s v="GAS/T FIRM COMMERCIAL"/>
    <n v="1"/>
    <n v="2417.84"/>
    <n v="408.74"/>
    <x v="7"/>
  </r>
  <r>
    <x v="0"/>
    <s v="NARRAGANSETT ELECTRIC"/>
    <x v="1"/>
    <x v="4"/>
    <s v="MAY"/>
    <x v="2"/>
    <s v="COMMERCIAL"/>
    <n v="413"/>
    <s v="3496    - Gas 3496 C&amp;I Extra Large Low Load"/>
    <n v="3496"/>
    <s v="N/A"/>
    <n v="300"/>
    <s v="COMMERCIAL-NO BUILDING HEAT"/>
    <n v="6"/>
    <n v="42221.36"/>
    <n v="47803.519999999997"/>
    <x v="7"/>
  </r>
  <r>
    <x v="0"/>
    <s v="NARRAGANSETT ELECTRIC"/>
    <x v="1"/>
    <x v="4"/>
    <s v="MAY"/>
    <x v="2"/>
    <s v="COMMERCIAL"/>
    <n v="408"/>
    <s v="2231    - Gas 2231 C&amp;I Medium TSS"/>
    <n v="2231"/>
    <s v="N/A"/>
    <n v="300"/>
    <s v="COMMERCIAL-NO BUILDING HEAT"/>
    <n v="116"/>
    <n v="131643.06"/>
    <n v="118725.09"/>
    <x v="6"/>
  </r>
  <r>
    <x v="0"/>
    <s v="NARRAGANSETT ELECTRIC"/>
    <x v="1"/>
    <x v="4"/>
    <s v="MAY"/>
    <x v="2"/>
    <s v="COMMERCIAL"/>
    <n v="406"/>
    <s v="2221    - Gas 2221 C&amp;I Medium FT2"/>
    <n v="2221"/>
    <s v="N/A"/>
    <n v="1670"/>
    <s v="GAS/T FIRM COMMERCIAL"/>
    <n v="1478"/>
    <n v="817639.44"/>
    <n v="1411492.63"/>
    <x v="6"/>
  </r>
  <r>
    <x v="0"/>
    <s v="NARRAGANSETT ELECTRIC"/>
    <x v="1"/>
    <x v="4"/>
    <s v="MAY"/>
    <x v="2"/>
    <s v="COMMERCIAL"/>
    <n v="431"/>
    <s v="01EN    - Gas 01EN Marketer Charges FT1"/>
    <s v="01EN"/>
    <s v="N/A"/>
    <n v="1673"/>
    <s v="GAS/T MARKETER TRAN 1"/>
    <n v="3"/>
    <n v="76705.31"/>
    <n v="0"/>
    <x v="9"/>
  </r>
  <r>
    <x v="0"/>
    <s v="NARRAGANSETT ELECTRIC"/>
    <x v="1"/>
    <x v="4"/>
    <s v="MAY"/>
    <x v="1"/>
    <s v="INDUSTRIAL"/>
    <n v="415"/>
    <s v="34EN    - Gas 34EN C&amp;I Extra Large Low Load FT1"/>
    <s v="34EN"/>
    <s v="N/A"/>
    <n v="1670"/>
    <s v="GAS/T FIRM COMMERCIAL"/>
    <n v="3"/>
    <n v="14891.32"/>
    <n v="52623.73"/>
    <x v="7"/>
  </r>
  <r>
    <x v="0"/>
    <s v="NARRAGANSETT ELECTRIC"/>
    <x v="1"/>
    <x v="4"/>
    <s v="MAY"/>
    <x v="1"/>
    <s v="INDUSTRIAL"/>
    <n v="404"/>
    <s v="2107    - Gas 2107 C&amp;I Small"/>
    <n v="2107"/>
    <s v="N/A"/>
    <n v="400"/>
    <s v="INDUSTRIAL"/>
    <n v="7"/>
    <n v="3515.11"/>
    <n v="2830.33"/>
    <x v="8"/>
  </r>
  <r>
    <x v="0"/>
    <s v="NARRAGANSETT ELECTRIC"/>
    <x v="1"/>
    <x v="4"/>
    <s v="MAY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4"/>
    <s v="MAY"/>
    <x v="4"/>
    <s v="STEAM-HEAT"/>
    <n v="402"/>
    <s v="1301    - Gas 1301 Res Low Inc Heat"/>
    <n v="1301"/>
    <s v="N/A"/>
    <n v="207"/>
    <s v="RESIDENCE SERVICE - WITH HEAT"/>
    <n v="20654"/>
    <n v="1641177.73"/>
    <n v="1503270.49"/>
    <x v="11"/>
  </r>
  <r>
    <x v="0"/>
    <s v="NARRAGANSETT ELECTRIC"/>
    <x v="1"/>
    <x v="4"/>
    <s v="MAY"/>
    <x v="2"/>
    <s v="COMMERCIAL"/>
    <n v="411"/>
    <s v="33EN    - Gas 33EN C&amp;I Large Low Load FT1"/>
    <s v="33EN"/>
    <s v="N/A"/>
    <n v="1670"/>
    <s v="GAS/T FIRM COMMERCIAL"/>
    <n v="108"/>
    <n v="370703.09"/>
    <n v="711401.84"/>
    <x v="7"/>
  </r>
  <r>
    <x v="0"/>
    <s v="NARRAGANSETT ELECTRIC"/>
    <x v="1"/>
    <x v="4"/>
    <s v="MAY"/>
    <x v="2"/>
    <s v="COMMERCIAL"/>
    <n v="410"/>
    <s v="3321    - Gas 3321 C&amp;I Large Low Load FT2"/>
    <n v="3321"/>
    <s v="N/A"/>
    <n v="1670"/>
    <s v="GAS/T FIRM COMMERCIAL"/>
    <n v="213"/>
    <n v="590344.86"/>
    <n v="1033405.84"/>
    <x v="7"/>
  </r>
  <r>
    <x v="0"/>
    <s v="NARRAGANSETT ELECTRIC"/>
    <x v="1"/>
    <x v="4"/>
    <s v="MAY"/>
    <x v="1"/>
    <s v="INDUSTRIAL"/>
    <n v="420"/>
    <s v="2331    - Gas 2331 C&amp;I Large High Load TSS"/>
    <n v="2331"/>
    <s v="N/A"/>
    <n v="400"/>
    <s v="INDUSTRIAL"/>
    <n v="3"/>
    <n v="7612.03"/>
    <n v="7448.05"/>
    <x v="7"/>
  </r>
  <r>
    <x v="0"/>
    <s v="NARRAGANSETT ELECTRIC"/>
    <x v="1"/>
    <x v="4"/>
    <s v="MAY"/>
    <x v="1"/>
    <s v="INDUSTRIAL"/>
    <n v="423"/>
    <s v="24EN    - Gas 24EN C&amp;I Extra Large High Load FT1"/>
    <s v="24EN"/>
    <s v="N/A"/>
    <n v="1671"/>
    <s v="GAS/T FIRM INDUSTRIAL"/>
    <n v="50"/>
    <n v="756290.69"/>
    <n v="3477533.38"/>
    <x v="7"/>
  </r>
  <r>
    <x v="0"/>
    <s v="NARRAGANSETT ELECTRIC"/>
    <x v="1"/>
    <x v="4"/>
    <s v="MAY"/>
    <x v="1"/>
    <s v="INDUSTRIAL"/>
    <n v="408"/>
    <s v="2231    - Gas 2231 C&amp;I Medium TSS"/>
    <n v="2231"/>
    <s v="N/A"/>
    <n v="400"/>
    <s v="INDUSTRIAL"/>
    <n v="2"/>
    <n v="3373.72"/>
    <n v="2831.38"/>
    <x v="6"/>
  </r>
  <r>
    <x v="0"/>
    <s v="NARRAGANSETT ELECTRIC"/>
    <x v="1"/>
    <x v="4"/>
    <s v="MAY"/>
    <x v="1"/>
    <s v="INDUSTRIAL"/>
    <n v="419"/>
    <s v="23EN    - Gas 23EN C&amp;I Large High Load FT1"/>
    <s v="23EN"/>
    <s v="N/A"/>
    <n v="1671"/>
    <s v="GAS/T FIRM INDUSTRIAL"/>
    <n v="47"/>
    <n v="127137.54"/>
    <n v="297214.59999999998"/>
    <x v="7"/>
  </r>
  <r>
    <x v="0"/>
    <s v="NARRAGANSETT ELECTRIC"/>
    <x v="1"/>
    <x v="4"/>
    <s v="MAY"/>
    <x v="2"/>
    <s v="COMMERCIAL"/>
    <n v="407"/>
    <s v="22EN    - Gas 22EN C&amp;I Medium FT1"/>
    <s v="22EN"/>
    <s v="N/A"/>
    <n v="1670"/>
    <s v="GAS/T FIRM COMMERCIAL"/>
    <n v="327"/>
    <n v="247455.54"/>
    <n v="470286.97"/>
    <x v="6"/>
  </r>
  <r>
    <x v="0"/>
    <s v="NARRAGANSETT ELECTRIC"/>
    <x v="1"/>
    <x v="4"/>
    <s v="MAY"/>
    <x v="1"/>
    <s v="INDUSTRIAL"/>
    <n v="421"/>
    <s v="2496    - Gas 2496 C&amp;I Extra Large High Load"/>
    <n v="2496"/>
    <s v="N/A"/>
    <n v="400"/>
    <s v="INDUSTRIAL"/>
    <n v="1"/>
    <n v="10279.49"/>
    <n v="13129.16"/>
    <x v="7"/>
  </r>
  <r>
    <x v="0"/>
    <s v="NARRAGANSETT ELECTRIC"/>
    <x v="1"/>
    <x v="4"/>
    <s v="MAY"/>
    <x v="2"/>
    <s v="COMMERCIAL"/>
    <n v="444"/>
    <s v="2131    - Gas 2131 C&amp;I Small TSS"/>
    <n v="2131"/>
    <s v="N/A"/>
    <n v="300"/>
    <s v="COMMERCIAL-NO BUILDING HEAT"/>
    <n v="77"/>
    <n v="15486.19"/>
    <n v="11497.29"/>
    <x v="8"/>
  </r>
  <r>
    <x v="0"/>
    <s v="NARRAGANSETT ELECTRIC"/>
    <x v="1"/>
    <x v="4"/>
    <s v="MAY"/>
    <x v="1"/>
    <s v="INDUSTRIAL"/>
    <n v="407"/>
    <s v="22EN    - Gas 22EN C&amp;I Medium FT1"/>
    <s v="22EN"/>
    <s v="N/A"/>
    <n v="1670"/>
    <s v="GAS/T FIRM COMMERCIAL"/>
    <n v="8"/>
    <n v="5625.18"/>
    <n v="9694.36"/>
    <x v="6"/>
  </r>
  <r>
    <x v="0"/>
    <s v="NARRAGANSETT ELECTRIC"/>
    <x v="1"/>
    <x v="4"/>
    <s v="MAY"/>
    <x v="2"/>
    <s v="COMMERCIAL"/>
    <n v="441"/>
    <s v="17EN    - Gas 17EN Non-Firm Sales Extra Large High"/>
    <s v="17EN"/>
    <s v="N/A"/>
    <n v="300"/>
    <s v="COMMERCIAL-NO BUILDING HEAT"/>
    <n v="1"/>
    <n v="6222.41"/>
    <n v="18008.52"/>
    <x v="7"/>
  </r>
  <r>
    <x v="0"/>
    <s v="NARRAGANSETT ELECTRIC"/>
    <x v="1"/>
    <x v="4"/>
    <s v="MAY"/>
    <x v="2"/>
    <s v="COMMERCIAL"/>
    <n v="439"/>
    <s v="14EN    - Gas 14EN Non-Firm Sales Extra Large Low"/>
    <s v="14EN"/>
    <s v="N/A"/>
    <n v="300"/>
    <s v="COMMERCIAL-NO BUILDING HEAT"/>
    <n v="1"/>
    <n v="97783.84"/>
    <n v="286468.75"/>
    <x v="7"/>
  </r>
  <r>
    <x v="0"/>
    <s v="NARRAGANSETT ELECTRIC"/>
    <x v="1"/>
    <x v="4"/>
    <s v="MAY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4"/>
    <s v="MAY"/>
    <x v="1"/>
    <s v="INDUSTRIAL"/>
    <n v="411"/>
    <s v="33EN    - Gas 33EN C&amp;I Large Low Load FT1"/>
    <s v="33EN"/>
    <s v="N/A"/>
    <n v="1670"/>
    <s v="GAS/T FIRM COMMERCIAL"/>
    <n v="9"/>
    <n v="34206.97"/>
    <n v="67682.33"/>
    <x v="7"/>
  </r>
  <r>
    <x v="0"/>
    <s v="NARRAGANSETT ELECTRIC"/>
    <x v="1"/>
    <x v="4"/>
    <s v="MAY"/>
    <x v="2"/>
    <s v="COMMERCIAL"/>
    <n v="415"/>
    <s v="34EN    - Gas 34EN C&amp;I Extra Large Low Load FT1"/>
    <s v="34EN"/>
    <s v="N/A"/>
    <n v="1670"/>
    <s v="GAS/T FIRM COMMERCIAL"/>
    <n v="23"/>
    <n v="237843.89"/>
    <n v="974962.98"/>
    <x v="7"/>
  </r>
  <r>
    <x v="0"/>
    <s v="NARRAGANSETT ELECTRIC"/>
    <x v="1"/>
    <x v="4"/>
    <s v="MAY"/>
    <x v="0"/>
    <s v="RESIDENTIAL"/>
    <n v="400"/>
    <s v="1247    - Gas 1247 Res Heat"/>
    <n v="1247"/>
    <s v="N/A"/>
    <n v="207"/>
    <s v="RESIDENCE SERVICE - WITH HEAT"/>
    <n v="10"/>
    <n v="842.77"/>
    <n v="531.98"/>
    <x v="10"/>
  </r>
  <r>
    <x v="0"/>
    <s v="NARRAGANSETT ELECTRIC"/>
    <x v="1"/>
    <x v="4"/>
    <s v="MAY"/>
    <x v="2"/>
    <s v="COMMERCIAL"/>
    <n v="417"/>
    <s v="2367    - Gas 2367 C&amp;I Large High Load"/>
    <n v="2367"/>
    <s v="N/A"/>
    <n v="300"/>
    <s v="COMMERCIAL-NO BUILDING HEAT"/>
    <n v="22"/>
    <n v="77042.289999999994"/>
    <n v="79304.42"/>
    <x v="7"/>
  </r>
  <r>
    <x v="0"/>
    <s v="NARRAGANSETT ELECTRIC"/>
    <x v="1"/>
    <x v="4"/>
    <s v="MAY"/>
    <x v="2"/>
    <s v="COMMERCIAL"/>
    <n v="423"/>
    <s v="24EN    - Gas 24EN C&amp;I Extra Large High Load FT1"/>
    <s v="24EN"/>
    <s v="N/A"/>
    <n v="1671"/>
    <s v="GAS/T FIRM INDUSTRIAL"/>
    <n v="13"/>
    <n v="182131.55"/>
    <n v="1055862.27"/>
    <x v="7"/>
  </r>
  <r>
    <x v="0"/>
    <s v="NARRAGANSETT ELECTRIC"/>
    <x v="1"/>
    <x v="4"/>
    <s v="MAY"/>
    <x v="2"/>
    <s v="COMMERCIAL"/>
    <n v="422"/>
    <s v="2421    - Gas 2421 C&amp;I Extra Large High Load FT2"/>
    <n v="2421"/>
    <s v="N/A"/>
    <n v="1671"/>
    <s v="GAS/T FIRM INDUSTRIAL"/>
    <n v="2"/>
    <n v="6218.39"/>
    <n v="14345.13"/>
    <x v="7"/>
  </r>
  <r>
    <x v="0"/>
    <s v="NARRAGANSETT ELECTRIC"/>
    <x v="1"/>
    <x v="4"/>
    <s v="MAY"/>
    <x v="2"/>
    <s v="COMMERCIAL"/>
    <n v="421"/>
    <s v="2496    - Gas 2496 C&amp;I Extra Large High Load"/>
    <n v="2496"/>
    <s v="N/A"/>
    <n v="300"/>
    <s v="COMMERCIAL-NO BUILDING HEAT"/>
    <n v="1"/>
    <n v="27036.799999999999"/>
    <n v="33380.58"/>
    <x v="7"/>
  </r>
  <r>
    <x v="0"/>
    <s v="NARRAGANSETT ELECTRIC"/>
    <x v="1"/>
    <x v="4"/>
    <s v="MAY"/>
    <x v="2"/>
    <s v="COMMERCIAL"/>
    <n v="405"/>
    <s v="2237    - Gas 2237 C&amp;I Medium"/>
    <n v="2237"/>
    <s v="N/A"/>
    <n v="300"/>
    <s v="COMMERCIAL-NO BUILDING HEAT"/>
    <n v="3208"/>
    <n v="2548243.4500000002"/>
    <n v="2152441.7999999998"/>
    <x v="6"/>
  </r>
  <r>
    <x v="0"/>
    <s v="NARRAGANSETT ELECTRIC"/>
    <x v="1"/>
    <x v="4"/>
    <s v="MAY"/>
    <x v="1"/>
    <s v="INDUSTRIAL"/>
    <n v="405"/>
    <s v="2237    - Gas 2237 C&amp;I Medium"/>
    <n v="2237"/>
    <s v="N/A"/>
    <n v="400"/>
    <s v="INDUSTRIAL"/>
    <n v="22"/>
    <n v="36143.82"/>
    <n v="33020.879999999997"/>
    <x v="6"/>
  </r>
  <r>
    <x v="0"/>
    <s v="NARRAGANSETT ELECTRIC"/>
    <x v="1"/>
    <x v="4"/>
    <s v="MAY"/>
    <x v="0"/>
    <s v="RESIDENTIAL"/>
    <n v="404"/>
    <s v="2107    - Gas 2107 C&amp;I Small"/>
    <n v="0"/>
    <s v="N/A"/>
    <n v="0"/>
    <s v="N/A"/>
    <n v="1"/>
    <n v="34.020000000000003"/>
    <n v="7.18"/>
    <x v="9"/>
  </r>
  <r>
    <x v="0"/>
    <s v="NARRAGANSETT ELECTRIC"/>
    <x v="1"/>
    <x v="4"/>
    <s v="MAY"/>
    <x v="2"/>
    <s v="COMMERCIAL"/>
    <n v="442"/>
    <s v="77EN    - Gas 77EN Non-Firm Trans Extra Large High"/>
    <s v="77EN"/>
    <s v="N/A"/>
    <n v="1672"/>
    <s v="GAS/T C&amp;I NON FIRM"/>
    <n v="8"/>
    <n v="149669.14000000001"/>
    <n v="979143.75"/>
    <x v="7"/>
  </r>
  <r>
    <x v="0"/>
    <s v="NARRAGANSETT ELECTRIC"/>
    <x v="1"/>
    <x v="4"/>
    <s v="MAY"/>
    <x v="4"/>
    <s v="STEAM-HEAT"/>
    <n v="401"/>
    <s v="1012    - Gas 1012 Res Non Heat"/>
    <n v="1012"/>
    <s v="N/A"/>
    <n v="200"/>
    <s v="RESIDENCE SERVICE - NO HEAT"/>
    <n v="10"/>
    <n v="1479.6"/>
    <n v="939.63"/>
    <x v="10"/>
  </r>
  <r>
    <x v="0"/>
    <s v="NARRAGANSETT ELECTRIC"/>
    <x v="1"/>
    <x v="4"/>
    <s v="MAY"/>
    <x v="0"/>
    <s v="RESIDENTIAL"/>
    <n v="403"/>
    <s v="1101    - Gas 1101 Res Low Inc Non Heat"/>
    <n v="1101"/>
    <s v="N/A"/>
    <n v="200"/>
    <s v="RESIDENCE SERVICE - NO HEAT"/>
    <n v="610"/>
    <n v="24708.33"/>
    <n v="17655.09"/>
    <x v="11"/>
  </r>
  <r>
    <x v="0"/>
    <s v="NARRAGANSETT ELECTRIC"/>
    <x v="1"/>
    <x v="4"/>
    <s v="MAY"/>
    <x v="2"/>
    <s v="COMMERCIAL"/>
    <n v="425"/>
    <s v="58ENLL  - Gas 58ENLL Default C&amp;I Large Low Load"/>
    <s v="58LL"/>
    <s v="N/A"/>
    <n v="1675"/>
    <s v="GAS/T DEFAULT SERVICE"/>
    <n v="3"/>
    <n v="25360.14"/>
    <n v="24213.24"/>
    <x v="7"/>
  </r>
  <r>
    <x v="0"/>
    <s v="NARRAGANSETT ELECTRIC"/>
    <x v="1"/>
    <x v="4"/>
    <s v="MAY"/>
    <x v="2"/>
    <s v="COMMERCIAL"/>
    <n v="420"/>
    <s v="2331    - Gas 2331 C&amp;I Large High Load TSS"/>
    <n v="2331"/>
    <s v="N/A"/>
    <n v="300"/>
    <s v="COMMERCIAL-NO BUILDING HEAT"/>
    <n v="2"/>
    <n v="6472.5"/>
    <n v="6825.15"/>
    <x v="7"/>
  </r>
  <r>
    <x v="0"/>
    <s v="NARRAGANSETT ELECTRIC"/>
    <x v="1"/>
    <x v="4"/>
    <s v="MAY"/>
    <x v="1"/>
    <s v="INDUSTRIAL"/>
    <n v="424"/>
    <s v="2431    - Gas 2431 C&amp;I Extra Large High Load TSS"/>
    <n v="2431"/>
    <s v="N/A"/>
    <n v="400"/>
    <s v="INDUSTRIAL"/>
    <n v="2"/>
    <n v="14617.28"/>
    <n v="16578.86"/>
    <x v="7"/>
  </r>
  <r>
    <x v="0"/>
    <s v="NARRAGANSETT ELECTRIC"/>
    <x v="1"/>
    <x v="5"/>
    <s v="JUNE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5"/>
    <s v="JUNE"/>
    <x v="2"/>
    <s v="COMMERCIAL"/>
    <n v="700"/>
    <s v="G32     - Elec G-32 200 kW Dem PK/SH/OP-Std Ofr"/>
    <s v="G32"/>
    <s v="ELEC G-32"/>
    <n v="300"/>
    <s v="COMMERCIAL-NO BUILDING HEAT"/>
    <n v="55"/>
    <n v="1082534.55"/>
    <n v="6435353"/>
    <x v="1"/>
  </r>
  <r>
    <x v="0"/>
    <s v="NARRAGANSETT ELECTRIC"/>
    <x v="1"/>
    <x v="5"/>
    <s v="JUNE"/>
    <x v="3"/>
    <s v="STRT-AND-HWY-LT"/>
    <n v="605"/>
    <s v="S10     - Lighting S-10 Private Lightg-Std Ofr(Clsd)"/>
    <s v="S10"/>
    <s v="LIGHTING S-10"/>
    <n v="700"/>
    <s v="PUBLIC STREET &amp; HIWAY LIGHTING"/>
    <n v="16"/>
    <n v="998.75"/>
    <n v="3321"/>
    <x v="3"/>
  </r>
  <r>
    <x v="0"/>
    <s v="NARRAGANSETT ELECTRIC"/>
    <x v="1"/>
    <x v="5"/>
    <s v="JUNE"/>
    <x v="0"/>
    <s v="RESIDENTIAL"/>
    <n v="616"/>
    <s v="S10     - Lighting S-10 T&amp;D Private Lighting(Clsd)"/>
    <s v="S10"/>
    <s v="LIGHTING S-10"/>
    <n v="4512"/>
    <s v="DELIVERY ONLY - RESIDENTIAL"/>
    <n v="44"/>
    <n v="4212.1400000000003"/>
    <n v="11999"/>
    <x v="3"/>
  </r>
  <r>
    <x v="0"/>
    <s v="NARRAGANSETT ELECTRIC"/>
    <x v="1"/>
    <x v="5"/>
    <s v="JUNE"/>
    <x v="1"/>
    <s v="INDUSTRIAL"/>
    <n v="954"/>
    <s v="G02     - Elec G-02 T&amp;D Large C&amp;I"/>
    <s v="G02"/>
    <s v="ELEC G-02"/>
    <n v="4552"/>
    <s v="DELIVERY ONLY - INDUSTRIAL"/>
    <n v="182"/>
    <n v="338403.91"/>
    <n v="3347814"/>
    <x v="5"/>
  </r>
  <r>
    <x v="0"/>
    <s v="NARRAGANSETT ELECTRIC"/>
    <x v="1"/>
    <x v="5"/>
    <s v="JUNE"/>
    <x v="2"/>
    <s v="COMMERCIAL"/>
    <n v="117"/>
    <s v="B32     - Elec B-32 C&amp;I 200 kW Back Up Svc-Std Ofr"/>
    <s v="B32"/>
    <s v="ELEC B-32"/>
    <n v="300"/>
    <s v="COMMERCIAL-NO BUILDING HEAT"/>
    <n v="3"/>
    <n v="15352.39"/>
    <n v="67497"/>
    <x v="1"/>
  </r>
  <r>
    <x v="0"/>
    <s v="NARRAGANSETT ELECTRIC"/>
    <x v="1"/>
    <x v="5"/>
    <s v="JUNE"/>
    <x v="0"/>
    <s v="RESIDENTIAL"/>
    <n v="6"/>
    <s v="A60     - Elec A-60 Resi Low Income-Std Ofr"/>
    <s v="A60"/>
    <s v="ELEC A-60"/>
    <n v="200"/>
    <s v="RESIDENCE SERVICE - NO HEAT"/>
    <n v="27975"/>
    <n v="2112100.25"/>
    <n v="13744069"/>
    <x v="4"/>
  </r>
  <r>
    <x v="0"/>
    <s v="NARRAGANSETT ELECTRIC"/>
    <x v="1"/>
    <x v="5"/>
    <s v="JUNE"/>
    <x v="1"/>
    <s v="INDUSTRIAL"/>
    <n v="950"/>
    <s v="C06     - Elec C-06 T&amp;D Small C&amp;I"/>
    <s v="C06"/>
    <s v="ELEC C-06"/>
    <n v="4552"/>
    <s v="DELIVERY ONLY - INDUSTRIAL"/>
    <n v="145"/>
    <n v="39597.24"/>
    <n v="363317"/>
    <x v="2"/>
  </r>
  <r>
    <x v="0"/>
    <s v="NARRAGANSETT ELECTRIC"/>
    <x v="1"/>
    <x v="5"/>
    <s v="JUNE"/>
    <x v="0"/>
    <s v="RESIDENTIAL"/>
    <n v="34"/>
    <s v="C08     - Elec C-06 Sm C&amp;I Unmetered-Std Ofr"/>
    <s v="C08"/>
    <s v="ELEC C-06 UNMETERED"/>
    <n v="200"/>
    <s v="RESIDENCE SERVICE - NO HEAT"/>
    <n v="2"/>
    <n v="47.15"/>
    <n v="123"/>
    <x v="2"/>
  </r>
  <r>
    <x v="0"/>
    <s v="NARRAGANSETT ELECTRIC"/>
    <x v="1"/>
    <x v="5"/>
    <s v="JUNE"/>
    <x v="2"/>
    <s v="COMMERCIAL"/>
    <n v="617"/>
    <s v="S14     - Lighting S-14 T&amp;D Co Owned St Lighting"/>
    <s v="S14"/>
    <s v="LIGHTING S-14"/>
    <n v="4532"/>
    <s v="DELIVERY ONLY - COMMERCIAL"/>
    <n v="1"/>
    <n v="858.38"/>
    <n v="3741"/>
    <x v="3"/>
  </r>
  <r>
    <x v="0"/>
    <s v="NARRAGANSETT ELECTRIC"/>
    <x v="1"/>
    <x v="5"/>
    <s v="JUNE"/>
    <x v="1"/>
    <s v="INDUSTRIAL"/>
    <n v="616"/>
    <s v="S10     - Lighting S-10 T&amp;D Private Lighting(Clsd)"/>
    <s v="S10"/>
    <s v="LIGHTING S-10"/>
    <n v="4552"/>
    <s v="DELIVERY ONLY - INDUSTRIAL"/>
    <n v="20"/>
    <n v="2470.2600000000002"/>
    <n v="10892"/>
    <x v="3"/>
  </r>
  <r>
    <x v="0"/>
    <s v="NARRAGANSETT ELECTRIC"/>
    <x v="1"/>
    <x v="5"/>
    <s v="JUNE"/>
    <x v="2"/>
    <s v="COMMERCIAL"/>
    <n v="616"/>
    <s v="S10     - Lighting S-10 T&amp;D Private Lighting(Clsd)"/>
    <s v="S10"/>
    <s v="LIGHTING S-10"/>
    <n v="4532"/>
    <s v="DELIVERY ONLY - COMMERCIAL"/>
    <n v="314"/>
    <n v="17921.95"/>
    <n v="82926"/>
    <x v="3"/>
  </r>
  <r>
    <x v="0"/>
    <s v="NARRAGANSETT ELECTRIC"/>
    <x v="1"/>
    <x v="5"/>
    <s v="JUNE"/>
    <x v="3"/>
    <s v="STRT-AND-HWY-LT"/>
    <n v="616"/>
    <s v="S10     - Lighting S-10 T&amp;D Private Lighting(Clsd)"/>
    <s v="S10"/>
    <s v="LIGHTING S-10"/>
    <n v="4562"/>
    <s v="DELIVERY ONLY - STREET LIGHT"/>
    <n v="72"/>
    <n v="4657.04"/>
    <n v="22917"/>
    <x v="3"/>
  </r>
  <r>
    <x v="0"/>
    <s v="NARRAGANSETT ELECTRIC"/>
    <x v="1"/>
    <x v="5"/>
    <s v="JUNE"/>
    <x v="1"/>
    <s v="INDUSTRIAL"/>
    <n v="53"/>
    <s v="G02     - Elec G-02 Large C&amp;I-Std Ofr Fixed"/>
    <s v="G02"/>
    <s v="ELEC G-02"/>
    <n v="460"/>
    <s v="INDUSTRIAL GENERAL - 60 HERTZ"/>
    <n v="9"/>
    <n v="16879.7"/>
    <n v="81228"/>
    <x v="5"/>
  </r>
  <r>
    <x v="0"/>
    <s v="NARRAGANSETT ELECTRIC"/>
    <x v="1"/>
    <x v="5"/>
    <s v="JUNE"/>
    <x v="0"/>
    <s v="RESIDENTIAL"/>
    <n v="954"/>
    <s v="G02     - Elec G-02 T&amp;D Large C&amp;I"/>
    <s v="G02"/>
    <s v="ELEC G-02"/>
    <n v="4512"/>
    <s v="DELIVERY ONLY - RESIDENTIAL"/>
    <n v="1"/>
    <n v="997.49"/>
    <n v="9637"/>
    <x v="5"/>
  </r>
  <r>
    <x v="0"/>
    <s v="NARRAGANSETT ELECTRIC"/>
    <x v="1"/>
    <x v="5"/>
    <s v="JUNE"/>
    <x v="2"/>
    <s v="COMMERCIAL"/>
    <n v="629"/>
    <s v="S14     - Lighting S-14 Co Lighting-Std Ofr Variable"/>
    <s v="S14"/>
    <s v="LIGHTING S-14"/>
    <n v="300"/>
    <s v="COMMERCIAL-NO BUILDING HEAT"/>
    <n v="8"/>
    <n v="263.38"/>
    <n v="872"/>
    <x v="3"/>
  </r>
  <r>
    <x v="0"/>
    <s v="NARRAGANSETT ELECTRIC"/>
    <x v="1"/>
    <x v="5"/>
    <s v="JUNE"/>
    <x v="2"/>
    <s v="COMMERCIAL"/>
    <n v="1"/>
    <s v="A16     - Elec A-16 Residential-Std Ofr"/>
    <s v="A16"/>
    <s v="ELEC A-16"/>
    <n v="300"/>
    <s v="COMMERCIAL-NO BUILDING HEAT"/>
    <n v="791"/>
    <n v="104873.16"/>
    <n v="510570"/>
    <x v="0"/>
  </r>
  <r>
    <x v="0"/>
    <s v="NARRAGANSETT ELECTRIC"/>
    <x v="1"/>
    <x v="5"/>
    <s v="JUNE"/>
    <x v="4"/>
    <s v="STEAM-HEAT"/>
    <n v="903"/>
    <s v="A16     - Elec A-16 T&amp;D Residential"/>
    <s v="A16"/>
    <s v="ELEC A-16"/>
    <n v="4513"/>
    <s v="DELIVERY ONLY - RESIDENT HEAT"/>
    <n v="1626"/>
    <n v="116386.86"/>
    <n v="957879"/>
    <x v="0"/>
  </r>
  <r>
    <x v="0"/>
    <s v="NARRAGANSETT ELECTRIC"/>
    <x v="1"/>
    <x v="5"/>
    <s v="JUNE"/>
    <x v="0"/>
    <s v="RESIDENTIAL"/>
    <n v="1"/>
    <s v="A16     - Elec A-16 Residential-Std Ofr"/>
    <s v="A16"/>
    <s v="ELEC A-16"/>
    <n v="200"/>
    <s v="RESIDENCE SERVICE - NO HEAT"/>
    <n v="352403"/>
    <n v="38393070.859999999"/>
    <n v="182202785"/>
    <x v="0"/>
  </r>
  <r>
    <x v="0"/>
    <s v="NARRAGANSETT ELECTRIC"/>
    <x v="1"/>
    <x v="5"/>
    <s v="JUNE"/>
    <x v="0"/>
    <s v="RESIDENTIAL"/>
    <n v="950"/>
    <s v="C06     - Elec C-06 T&amp;D Small C&amp;I"/>
    <s v="C06"/>
    <s v="ELEC C-06"/>
    <n v="4512"/>
    <s v="DELIVERY ONLY - RESIDENTIAL"/>
    <n v="77"/>
    <n v="8663.4500000000007"/>
    <n v="72321"/>
    <x v="2"/>
  </r>
  <r>
    <x v="0"/>
    <s v="NARRAGANSETT ELECTRIC"/>
    <x v="1"/>
    <x v="5"/>
    <s v="JUNE"/>
    <x v="3"/>
    <s v="STRT-AND-HWY-LT"/>
    <n v="631"/>
    <s v="S5V     - Lighting S-05 Cust Owned-Variable"/>
    <s v="S5A"/>
    <s v="N/A"/>
    <n v="700"/>
    <s v="PUBLIC STREET &amp; HIWAY LIGHTING"/>
    <n v="19"/>
    <n v="9436.0400000000009"/>
    <n v="51930"/>
    <x v="3"/>
  </r>
  <r>
    <x v="0"/>
    <s v="NARRAGANSETT ELECTRIC"/>
    <x v="1"/>
    <x v="5"/>
    <s v="JUNE"/>
    <x v="3"/>
    <s v="STRT-AND-HWY-LT"/>
    <n v="629"/>
    <s v="S14     - Lighting S-14 Co Lighting-Std Ofr Variable"/>
    <s v="S14"/>
    <s v="LIGHTING S-14"/>
    <n v="700"/>
    <s v="PUBLIC STREET &amp; HIWAY LIGHTING"/>
    <n v="125"/>
    <n v="147414"/>
    <n v="265782"/>
    <x v="3"/>
  </r>
  <r>
    <x v="0"/>
    <s v="NARRAGANSETT ELECTRIC"/>
    <x v="1"/>
    <x v="5"/>
    <s v="JUNE"/>
    <x v="2"/>
    <s v="COMMERCIAL"/>
    <n v="628"/>
    <s v="S10     - Lighting S-10 Private Lightg-Std Ofr Variable"/>
    <s v="S10"/>
    <s v="LIGHTING S-10"/>
    <n v="300"/>
    <s v="COMMERCIAL-NO BUILDING HEAT"/>
    <n v="1101"/>
    <n v="74585.62"/>
    <n v="244721"/>
    <x v="3"/>
  </r>
  <r>
    <x v="0"/>
    <s v="NARRAGANSETT ELECTRIC"/>
    <x v="1"/>
    <x v="5"/>
    <s v="JUNE"/>
    <x v="2"/>
    <s v="COMMERCIAL"/>
    <n v="954"/>
    <s v="G02     - Elec G-02 T&amp;D Large C&amp;I"/>
    <s v="G02"/>
    <s v="ELEC G-02"/>
    <n v="4532"/>
    <s v="DELIVERY ONLY - COMMERCIAL"/>
    <n v="3553"/>
    <n v="4875198.96"/>
    <n v="50487295"/>
    <x v="5"/>
  </r>
  <r>
    <x v="0"/>
    <s v="NARRAGANSETT ELECTRIC"/>
    <x v="1"/>
    <x v="5"/>
    <s v="JUNE"/>
    <x v="0"/>
    <s v="RESIDENTIAL"/>
    <n v="13"/>
    <s v="G02     - Elec G-02 Large C&amp;I-Std Ofr"/>
    <s v="G02"/>
    <s v="ELEC G-02"/>
    <n v="200"/>
    <s v="RESIDENCE SERVICE - NO HEAT"/>
    <n v="9"/>
    <n v="6742.98"/>
    <n v="29111"/>
    <x v="5"/>
  </r>
  <r>
    <x v="0"/>
    <s v="NARRAGANSETT ELECTRIC"/>
    <x v="1"/>
    <x v="5"/>
    <s v="JUNE"/>
    <x v="4"/>
    <s v="STEAM-HEAT"/>
    <n v="5"/>
    <s v="C06     - Elec C-06 Small C&amp;I-Std Ofr Fixed"/>
    <s v="C06"/>
    <s v="ELEC C-06"/>
    <n v="207"/>
    <s v="RESIDENCE SERVICE - WITH HEAT"/>
    <n v="2"/>
    <n v="116.61"/>
    <n v="477"/>
    <x v="2"/>
  </r>
  <r>
    <x v="0"/>
    <s v="NARRAGANSETT ELECTRIC"/>
    <x v="1"/>
    <x v="5"/>
    <s v="JUNE"/>
    <x v="4"/>
    <s v="STEAM-HEAT"/>
    <n v="905"/>
    <s v="A60     - Elec A-60 T&amp;D Resi Low Income"/>
    <s v="A60"/>
    <s v="ELEC A-60"/>
    <n v="4513"/>
    <s v="DELIVERY ONLY - RESIDENT HEAT"/>
    <n v="125"/>
    <n v="3006.52"/>
    <n v="54833"/>
    <x v="4"/>
  </r>
  <r>
    <x v="0"/>
    <s v="NARRAGANSETT ELECTRIC"/>
    <x v="1"/>
    <x v="5"/>
    <s v="JUNE"/>
    <x v="2"/>
    <s v="COMMERCIAL"/>
    <n v="6"/>
    <s v="A60     - Elec A-60 Resi Low Income-Std Ofr"/>
    <s v="A60"/>
    <s v="ELEC A-60"/>
    <n v="300"/>
    <s v="COMMERCIAL-NO BUILDING HEAT"/>
    <n v="2"/>
    <n v="105.97"/>
    <n v="663"/>
    <x v="4"/>
  </r>
  <r>
    <x v="0"/>
    <s v="NARRAGANSETT ELECTRIC"/>
    <x v="1"/>
    <x v="5"/>
    <s v="JUNE"/>
    <x v="3"/>
    <s v="STRT-AND-HWY-LT"/>
    <n v="627"/>
    <s v="S6A     - Lighting S-06 T&amp;D Decorative"/>
    <s v="S6A"/>
    <s v="N/A"/>
    <n v="700"/>
    <s v="PUBLIC STREET &amp; HIWAY LIGHTING"/>
    <n v="2"/>
    <n v="833.26"/>
    <n v="319"/>
    <x v="3"/>
  </r>
  <r>
    <x v="0"/>
    <s v="NARRAGANSETT ELECTRIC"/>
    <x v="1"/>
    <x v="5"/>
    <s v="JUNE"/>
    <x v="2"/>
    <s v="COMMERCIAL"/>
    <n v="710"/>
    <s v="G32     - Elec G-32 T&amp;D 200 kW Dem PK/SH/OP"/>
    <s v="G32"/>
    <s v="ELEC G-32"/>
    <n v="4532"/>
    <s v="DELIVERY ONLY - COMMERCIAL"/>
    <n v="303"/>
    <n v="4872459.9400000004"/>
    <n v="64270635"/>
    <x v="1"/>
  </r>
  <r>
    <x v="0"/>
    <s v="NARRAGANSETT ELECTRIC"/>
    <x v="1"/>
    <x v="5"/>
    <s v="JUNE"/>
    <x v="1"/>
    <s v="INDUSTRIAL"/>
    <n v="944"/>
    <s v="M1B     - Elec M-1 Opt B Station Pwr Delivery Svc"/>
    <s v="M1B"/>
    <s v="M-1 Opt B"/>
    <n v="4552"/>
    <s v="DELIVERY ONLY - INDUSTRIAL"/>
    <n v="1"/>
    <n v="5361.64"/>
    <n v="97940"/>
    <x v="3"/>
  </r>
  <r>
    <x v="0"/>
    <s v="NARRAGANSETT ELECTRIC"/>
    <x v="1"/>
    <x v="5"/>
    <s v="JUNE"/>
    <x v="2"/>
    <s v="COMMERCIAL"/>
    <n v="705"/>
    <s v="G3F-G   - Elec G-32 200 kW Dem PK/OP-Std Ofr"/>
    <s v="G32"/>
    <s v="ELEC G-32"/>
    <n v="300"/>
    <s v="COMMERCIAL-NO BUILDING HEAT"/>
    <n v="89"/>
    <n v="1429878.35"/>
    <n v="8334262"/>
    <x v="1"/>
  </r>
  <r>
    <x v="0"/>
    <s v="NARRAGANSETT ELECTRIC"/>
    <x v="1"/>
    <x v="5"/>
    <s v="JUNE"/>
    <x v="4"/>
    <s v="STEAM-HEAT"/>
    <n v="628"/>
    <s v="S10     - Lighting S-10 Private Lightg-Std Ofr Variable"/>
    <s v="S10"/>
    <s v="LIGHTING S-10"/>
    <n v="207"/>
    <s v="RESIDENCE SERVICE - WITH HEAT"/>
    <n v="7"/>
    <n v="158.32"/>
    <n v="480"/>
    <x v="3"/>
  </r>
  <r>
    <x v="0"/>
    <s v="NARRAGANSETT ELECTRIC"/>
    <x v="1"/>
    <x v="5"/>
    <s v="JUNE"/>
    <x v="1"/>
    <s v="INDUSTRIAL"/>
    <n v="13"/>
    <s v="G02     - Elec G-02 Large C&amp;I-Std Ofr"/>
    <s v="G02"/>
    <s v="ELEC G-02"/>
    <n v="460"/>
    <s v="INDUSTRIAL GENERAL - 60 HERTZ"/>
    <n v="288"/>
    <n v="482880.8"/>
    <n v="2786580"/>
    <x v="5"/>
  </r>
  <r>
    <x v="0"/>
    <s v="NARRAGANSETT ELECTRIC"/>
    <x v="1"/>
    <x v="5"/>
    <s v="JUNE"/>
    <x v="0"/>
    <s v="RESIDENTIAL"/>
    <n v="903"/>
    <s v="A16     - Elec A-16 T&amp;D Residential"/>
    <s v="A16"/>
    <s v="ELEC A-16"/>
    <n v="4512"/>
    <s v="DELIVERY ONLY - RESIDENTIAL"/>
    <n v="37826"/>
    <n v="2233345.9900000002"/>
    <n v="18019230"/>
    <x v="0"/>
  </r>
  <r>
    <x v="0"/>
    <s v="NARRAGANSETT ELECTRIC"/>
    <x v="1"/>
    <x v="5"/>
    <s v="JUNE"/>
    <x v="1"/>
    <s v="INDUSTRIAL"/>
    <n v="6"/>
    <s v="A60     - Elec A-60 Resi Low Income-Std Ofr"/>
    <s v="A60"/>
    <s v="ELEC A-60"/>
    <n v="460"/>
    <s v="INDUSTRIAL GENERAL - 60 HERTZ"/>
    <n v="1"/>
    <n v="29.43"/>
    <n v="170"/>
    <x v="4"/>
  </r>
  <r>
    <x v="0"/>
    <s v="NARRAGANSETT ELECTRIC"/>
    <x v="1"/>
    <x v="5"/>
    <s v="JUNE"/>
    <x v="2"/>
    <s v="COMMERCIAL"/>
    <n v="631"/>
    <s v="S5V     - Lighting S-05 Cust Owned-Variable"/>
    <s v="S5A"/>
    <s v="N/A"/>
    <n v="300"/>
    <s v="COMMERCIAL-NO BUILDING HEAT"/>
    <n v="1"/>
    <n v="29.46"/>
    <n v="170"/>
    <x v="3"/>
  </r>
  <r>
    <x v="0"/>
    <s v="NARRAGANSETT ELECTRIC"/>
    <x v="1"/>
    <x v="5"/>
    <s v="JUNE"/>
    <x v="1"/>
    <s v="INDUSTRIAL"/>
    <n v="711"/>
    <s v="G3F-G   - Elec G-32 T&amp;D 200 kW Dem PK/OP"/>
    <s v="G32"/>
    <s v="ELEC G-32"/>
    <n v="4552"/>
    <s v="DELIVERY ONLY - INDUSTRIAL"/>
    <n v="79"/>
    <n v="1077942.75"/>
    <n v="13617834"/>
    <x v="1"/>
  </r>
  <r>
    <x v="0"/>
    <s v="NARRAGANSETT ELECTRIC"/>
    <x v="1"/>
    <x v="5"/>
    <s v="JUNE"/>
    <x v="1"/>
    <s v="INDUSTRIAL"/>
    <n v="700"/>
    <s v="G32     - Elec G-32 200 kW Dem PK/SH/OP-Std Ofr"/>
    <s v="G32"/>
    <s v="ELEC G-32"/>
    <n v="460"/>
    <s v="INDUSTRIAL GENERAL - 60 HERTZ"/>
    <n v="40"/>
    <n v="399720.22"/>
    <n v="2251972"/>
    <x v="1"/>
  </r>
  <r>
    <x v="0"/>
    <s v="NARRAGANSETT ELECTRIC"/>
    <x v="1"/>
    <x v="5"/>
    <s v="JUNE"/>
    <x v="0"/>
    <s v="RESIDENTIAL"/>
    <n v="628"/>
    <s v="S10     - Lighting S-10 Private Lightg-Std Ofr Variable"/>
    <s v="S10"/>
    <s v="LIGHTING S-10"/>
    <n v="200"/>
    <s v="RESIDENCE SERVICE - NO HEAT"/>
    <n v="242"/>
    <n v="15060.08"/>
    <n v="29902"/>
    <x v="3"/>
  </r>
  <r>
    <x v="0"/>
    <s v="NARRAGANSETT ELECTRIC"/>
    <x v="1"/>
    <x v="5"/>
    <s v="JUNE"/>
    <x v="2"/>
    <s v="COMMERCIAL"/>
    <n v="13"/>
    <s v="G02     - Elec G-02 Large C&amp;I-Std Ofr"/>
    <s v="G02"/>
    <s v="ELEC G-02"/>
    <n v="300"/>
    <s v="COMMERCIAL-NO BUILDING HEAT"/>
    <n v="3701"/>
    <n v="5591342.3899999997"/>
    <n v="28723467"/>
    <x v="5"/>
  </r>
  <r>
    <x v="0"/>
    <s v="NARRAGANSETT ELECTRIC"/>
    <x v="1"/>
    <x v="5"/>
    <s v="JUNE"/>
    <x v="2"/>
    <s v="COMMERCIAL"/>
    <n v="34"/>
    <s v="C08     - Elec C-06 Sm C&amp;I Unmetered-Std Ofr"/>
    <s v="C08"/>
    <s v="ELEC C-06 UNMETERED"/>
    <n v="300"/>
    <s v="COMMERCIAL-NO BUILDING HEAT"/>
    <n v="134"/>
    <n v="14247.5"/>
    <n v="67348"/>
    <x v="2"/>
  </r>
  <r>
    <x v="0"/>
    <s v="NARRAGANSETT ELECTRIC"/>
    <x v="1"/>
    <x v="5"/>
    <s v="JUNE"/>
    <x v="2"/>
    <s v="COMMERCIAL"/>
    <n v="951"/>
    <s v="C08     - Elec C-06 T&amp;D Sm C&amp;I Unmetered"/>
    <s v="C08"/>
    <s v="ELEC C-06 UNMETERED"/>
    <n v="4532"/>
    <s v="DELIVERY ONLY - COMMERCIAL"/>
    <n v="115"/>
    <n v="9115.09"/>
    <n v="68276"/>
    <x v="2"/>
  </r>
  <r>
    <x v="0"/>
    <s v="NARRAGANSETT ELECTRIC"/>
    <x v="1"/>
    <x v="5"/>
    <s v="JUNE"/>
    <x v="2"/>
    <s v="COMMERCIAL"/>
    <n v="711"/>
    <s v="G3F-G   - Elec G-32 T&amp;D 200 kW Dem PK/OP"/>
    <s v="G32"/>
    <s v="ELEC G-32"/>
    <n v="4532"/>
    <s v="DELIVERY ONLY - COMMERCIAL"/>
    <n v="324"/>
    <n v="4703076.3099999996"/>
    <n v="62788656"/>
    <x v="1"/>
  </r>
  <r>
    <x v="0"/>
    <s v="NARRAGANSETT ELECTRIC"/>
    <x v="1"/>
    <x v="5"/>
    <s v="JUNE"/>
    <x v="3"/>
    <s v="STRT-AND-HWY-LT"/>
    <n v="617"/>
    <s v="S14     - Lighting S-14 T&amp;D Co Owned St Lighting"/>
    <s v="S14"/>
    <s v="LIGHTING S-14"/>
    <n v="4562"/>
    <s v="DELIVERY ONLY - STREET LIGHT"/>
    <n v="108"/>
    <n v="394647.69"/>
    <n v="875844"/>
    <x v="3"/>
  </r>
  <r>
    <x v="0"/>
    <s v="NARRAGANSETT ELECTRIC"/>
    <x v="1"/>
    <x v="5"/>
    <s v="JUNE"/>
    <x v="3"/>
    <s v="STRT-AND-HWY-LT"/>
    <n v="628"/>
    <s v="S10     - Lighting S-10 Private Lightg-Std Ofr Variable"/>
    <s v="S10"/>
    <s v="LIGHTING S-10"/>
    <n v="700"/>
    <s v="PUBLIC STREET &amp; HIWAY LIGHTING"/>
    <n v="206"/>
    <n v="13519.44"/>
    <n v="45432"/>
    <x v="3"/>
  </r>
  <r>
    <x v="0"/>
    <s v="NARRAGANSETT ELECTRIC"/>
    <x v="1"/>
    <x v="5"/>
    <s v="JUNE"/>
    <x v="2"/>
    <s v="COMMERCIAL"/>
    <n v="924"/>
    <s v="X01     - Elec X01 T&amp;D Elec Propulsion"/>
    <s v="X01"/>
    <s v="ELEC X01"/>
    <n v="4532"/>
    <s v="DELIVERY ONLY - COMMERCIAL"/>
    <n v="1"/>
    <n v="104654.5"/>
    <n v="476935"/>
    <x v="1"/>
  </r>
  <r>
    <x v="0"/>
    <s v="NARRAGANSETT ELECTRIC"/>
    <x v="1"/>
    <x v="5"/>
    <s v="JUNE"/>
    <x v="1"/>
    <s v="INDUSTRIAL"/>
    <n v="1"/>
    <s v="A16     - Elec A-16 Residential-Std Ofr"/>
    <s v="A16"/>
    <s v="ELEC A-16"/>
    <n v="460"/>
    <s v="INDUSTRIAL GENERAL - 60 HERTZ"/>
    <n v="6"/>
    <n v="499.25"/>
    <n v="2278"/>
    <x v="0"/>
  </r>
  <r>
    <x v="0"/>
    <s v="NARRAGANSETT ELECTRIC"/>
    <x v="1"/>
    <x v="5"/>
    <s v="JUNE"/>
    <x v="0"/>
    <s v="RESIDENTIAL"/>
    <n v="55"/>
    <s v="C06     - Elec C-06 Small C&amp;I-Std Ofr Variable"/>
    <s v="C06"/>
    <s v="ELEC C-06"/>
    <n v="200"/>
    <s v="RESIDENCE SERVICE - NO HEAT"/>
    <n v="3"/>
    <n v="774.55"/>
    <n v="3852"/>
    <x v="2"/>
  </r>
  <r>
    <x v="0"/>
    <s v="NARRAGANSETT ELECTRIC"/>
    <x v="1"/>
    <x v="5"/>
    <s v="JUNE"/>
    <x v="1"/>
    <s v="INDUSTRIAL"/>
    <n v="122"/>
    <s v="B32     - Elec B-32 T&amp;D C&amp;I 200 kW Back Up Svc"/>
    <s v="B32"/>
    <s v="ELEC B-32"/>
    <n v="460"/>
    <s v="INDUSTRIAL GENERAL - 60 HERTZ"/>
    <n v="1"/>
    <n v="30373.49"/>
    <n v="446630"/>
    <x v="1"/>
  </r>
  <r>
    <x v="0"/>
    <s v="NARRAGANSETT ELECTRIC"/>
    <x v="1"/>
    <x v="5"/>
    <s v="JUNE"/>
    <x v="4"/>
    <s v="STEAM-HEAT"/>
    <n v="6"/>
    <s v="A60     - Elec A-60 Resi Low Income-Std Ofr"/>
    <s v="A60"/>
    <s v="ELEC A-60"/>
    <n v="207"/>
    <s v="RESIDENCE SERVICE - WITH HEAT"/>
    <n v="1076"/>
    <n v="94503.23"/>
    <n v="621288"/>
    <x v="4"/>
  </r>
  <r>
    <x v="0"/>
    <s v="NARRAGANSETT ELECTRIC"/>
    <x v="1"/>
    <x v="5"/>
    <s v="JUNE"/>
    <x v="2"/>
    <s v="COMMERCIAL"/>
    <n v="903"/>
    <s v="A16     - Elec A-16 T&amp;D Residential"/>
    <s v="A16"/>
    <s v="ELEC A-16"/>
    <n v="4532"/>
    <s v="DELIVERY ONLY - COMMERCIAL"/>
    <n v="104"/>
    <n v="18348.939999999999"/>
    <n v="157605"/>
    <x v="0"/>
  </r>
  <r>
    <x v="0"/>
    <s v="NARRAGANSETT ELECTRIC"/>
    <x v="1"/>
    <x v="5"/>
    <s v="JUNE"/>
    <x v="3"/>
    <s v="STRT-AND-HWY-LT"/>
    <n v="34"/>
    <s v="C08     - Elec C-06 Sm C&amp;I Unmetered-Std Ofr"/>
    <s v="C08"/>
    <s v="ELEC C-06 UNMETERED"/>
    <n v="700"/>
    <s v="PUBLIC STREET &amp; HIWAY LIGHTING"/>
    <n v="161"/>
    <n v="20502.009999999998"/>
    <n v="99015"/>
    <x v="2"/>
  </r>
  <r>
    <x v="0"/>
    <s v="NARRAGANSETT ELECTRIC"/>
    <x v="1"/>
    <x v="5"/>
    <s v="JUNE"/>
    <x v="1"/>
    <s v="INDUSTRIAL"/>
    <n v="5"/>
    <s v="C06     - Elec C-06 Small C&amp;I-Std Ofr"/>
    <s v="C06"/>
    <s v="ELEC C-06"/>
    <n v="460"/>
    <s v="INDUSTRIAL GENERAL - 60 HERTZ"/>
    <n v="785"/>
    <n v="175384.1"/>
    <n v="1027147"/>
    <x v="2"/>
  </r>
  <r>
    <x v="0"/>
    <s v="NARRAGANSETT ELECTRIC"/>
    <x v="1"/>
    <x v="5"/>
    <s v="JUNE"/>
    <x v="3"/>
    <s v="STRT-AND-HWY-LT"/>
    <n v="630"/>
    <s v="S5F     - Lighting S-05 Cust Owned-Fixed"/>
    <s v="S5A"/>
    <s v="N/A"/>
    <n v="700"/>
    <s v="PUBLIC STREET &amp; HIWAY LIGHTING"/>
    <n v="1"/>
    <n v="528.32000000000005"/>
    <n v="2868"/>
    <x v="3"/>
  </r>
  <r>
    <x v="0"/>
    <s v="NARRAGANSETT ELECTRIC"/>
    <x v="1"/>
    <x v="5"/>
    <s v="JUNE"/>
    <x v="1"/>
    <s v="INDUSTRIAL"/>
    <n v="705"/>
    <s v="G3F-G   - Elec G-32 200 kW Dem PK/OP-Std Ofr"/>
    <s v="G32"/>
    <s v="ELEC G-32"/>
    <n v="460"/>
    <s v="INDUSTRIAL GENERAL - 60 HERTZ"/>
    <n v="27"/>
    <n v="236626.8"/>
    <n v="1338821"/>
    <x v="1"/>
  </r>
  <r>
    <x v="0"/>
    <s v="NARRAGANSETT ELECTRIC"/>
    <x v="1"/>
    <x v="5"/>
    <s v="JUNE"/>
    <x v="3"/>
    <s v="STRT-AND-HWY-LT"/>
    <n v="610"/>
    <s v="S14     - Lighting S-14 Co Owned St Lighting-Std Ofr"/>
    <s v="S14"/>
    <s v="LIGHTING S-14"/>
    <n v="700"/>
    <s v="PUBLIC STREET &amp; HIWAY LIGHTING"/>
    <n v="11"/>
    <n v="10867.48"/>
    <n v="15531"/>
    <x v="3"/>
  </r>
  <r>
    <x v="0"/>
    <s v="NARRAGANSETT ELECTRIC"/>
    <x v="1"/>
    <x v="5"/>
    <s v="JUNE"/>
    <x v="2"/>
    <s v="COMMERCIAL"/>
    <n v="5"/>
    <s v="C06     - Elec C-06 Small C&amp;I-Std Ofr"/>
    <s v="C06"/>
    <s v="ELEC C-06"/>
    <n v="300"/>
    <s v="COMMERCIAL-NO BUILDING HEAT"/>
    <n v="39123"/>
    <n v="2108772.64"/>
    <n v="35693725"/>
    <x v="2"/>
  </r>
  <r>
    <x v="0"/>
    <s v="NARRAGANSETT ELECTRIC"/>
    <x v="1"/>
    <x v="5"/>
    <s v="JUNE"/>
    <x v="0"/>
    <s v="RESIDENTIAL"/>
    <n v="905"/>
    <s v="A60     - Elec A-60 T&amp;D Resi Low Income"/>
    <s v="A60"/>
    <s v="ELEC A-60"/>
    <n v="4512"/>
    <s v="DELIVERY ONLY - RESIDENTIAL"/>
    <n v="4990"/>
    <n v="110949.31"/>
    <n v="1951498"/>
    <x v="4"/>
  </r>
  <r>
    <x v="0"/>
    <s v="NARRAGANSETT ELECTRIC"/>
    <x v="1"/>
    <x v="5"/>
    <s v="JUNE"/>
    <x v="2"/>
    <s v="COMMERCIAL"/>
    <n v="122"/>
    <s v="B32     - Elec B-32 T&amp;D C&amp;I 200 kW Back Up Svc"/>
    <s v="B32"/>
    <s v="ELEC B-32"/>
    <n v="300"/>
    <s v="COMMERCIAL-NO BUILDING HEAT"/>
    <n v="1"/>
    <n v="38956.92"/>
    <n v="231665"/>
    <x v="1"/>
  </r>
  <r>
    <x v="0"/>
    <s v="NARRAGANSETT ELECTRIC"/>
    <x v="1"/>
    <x v="5"/>
    <s v="JUNE"/>
    <x v="2"/>
    <s v="COMMERCIAL"/>
    <n v="54"/>
    <s v="C08     - Elec C-06 Sm C&amp;I Unmetered-Std Ofr Variable"/>
    <s v="C08"/>
    <s v="ELEC C-06 UNMETERED"/>
    <n v="300"/>
    <s v="COMMERCIAL-NO BUILDING HEAT"/>
    <n v="3"/>
    <n v="1097.27"/>
    <n v="5665"/>
    <x v="2"/>
  </r>
  <r>
    <x v="0"/>
    <s v="NARRAGANSETT ELECTRIC"/>
    <x v="1"/>
    <x v="5"/>
    <s v="JUNE"/>
    <x v="2"/>
    <s v="COMMERCIAL"/>
    <n v="55"/>
    <s v="C06     - Elec C-06 Small C&amp;I-Std Ofr Variable"/>
    <s v="C06"/>
    <s v="ELEC C-06"/>
    <n v="300"/>
    <s v="COMMERCIAL-NO BUILDING HEAT"/>
    <n v="57"/>
    <n v="-99442.03"/>
    <n v="46121"/>
    <x v="2"/>
  </r>
  <r>
    <x v="0"/>
    <s v="NARRAGANSETT ELECTRIC"/>
    <x v="1"/>
    <x v="5"/>
    <s v="JUNE"/>
    <x v="3"/>
    <s v="STRT-AND-HWY-LT"/>
    <n v="619"/>
    <s v="S5T     - Lighting S-05 T&amp;D Cust Owned"/>
    <s v="S5A"/>
    <s v="N/A"/>
    <n v="4562"/>
    <s v="DELIVERY ONLY - STREET LIGHT"/>
    <n v="118"/>
    <n v="110560.66"/>
    <n v="1067620"/>
    <x v="3"/>
  </r>
  <r>
    <x v="0"/>
    <s v="NARRAGANSETT ELECTRIC"/>
    <x v="1"/>
    <x v="5"/>
    <s v="JUNE"/>
    <x v="1"/>
    <s v="INDUSTRIAL"/>
    <n v="710"/>
    <s v="G32     - Elec G-32 T&amp;D 200 kW Dem PK/SH/OP"/>
    <s v="G32"/>
    <s v="ELEC G-32"/>
    <n v="4552"/>
    <s v="DELIVERY ONLY - INDUSTRIAL"/>
    <n v="99"/>
    <n v="1887717.06"/>
    <n v="24414609"/>
    <x v="1"/>
  </r>
  <r>
    <x v="0"/>
    <s v="NARRAGANSETT ELECTRIC"/>
    <x v="1"/>
    <x v="5"/>
    <s v="JUNE"/>
    <x v="2"/>
    <s v="COMMERCIAL"/>
    <n v="605"/>
    <s v="S10     - Lighting S-10 Private Lightg-Std Ofr(Clsd)"/>
    <s v="S10"/>
    <s v="LIGHTING S-10"/>
    <n v="300"/>
    <s v="COMMERCIAL-NO BUILDING HEAT"/>
    <n v="15"/>
    <n v="710.09"/>
    <n v="2380"/>
    <x v="3"/>
  </r>
  <r>
    <x v="0"/>
    <s v="NARRAGANSETT ELECTRIC"/>
    <x v="1"/>
    <x v="5"/>
    <s v="JUNE"/>
    <x v="1"/>
    <s v="INDUSTRIAL"/>
    <n v="628"/>
    <s v="S10     - Lighting S-10 Private Lightg-Std Ofr Variable"/>
    <s v="S10"/>
    <s v="LIGHTING S-10"/>
    <n v="460"/>
    <s v="INDUSTRIAL GENERAL - 60 HERTZ"/>
    <n v="55"/>
    <n v="7657.64"/>
    <n v="26327"/>
    <x v="3"/>
  </r>
  <r>
    <x v="0"/>
    <s v="NARRAGANSETT ELECTRIC"/>
    <x v="1"/>
    <x v="5"/>
    <s v="JUNE"/>
    <x v="2"/>
    <s v="COMMERCIAL"/>
    <n v="53"/>
    <s v="G02     - Elec G-02 Large C&amp;I-Std Ofr Fixed"/>
    <s v="G02"/>
    <s v="ELEC G-02"/>
    <n v="300"/>
    <s v="COMMERCIAL-NO BUILDING HEAT"/>
    <n v="165"/>
    <n v="320631.27"/>
    <n v="1713786"/>
    <x v="5"/>
  </r>
  <r>
    <x v="0"/>
    <s v="NARRAGANSETT ELECTRIC"/>
    <x v="1"/>
    <x v="5"/>
    <s v="JUNE"/>
    <x v="4"/>
    <s v="STEAM-HEAT"/>
    <n v="1"/>
    <s v="A16     - Elec A-16 Residential-Std Ofr"/>
    <s v="A16"/>
    <s v="ELEC A-16"/>
    <n v="207"/>
    <s v="RESIDENCE SERVICE - WITH HEAT"/>
    <n v="14842"/>
    <n v="1788079.71"/>
    <n v="8598552"/>
    <x v="0"/>
  </r>
  <r>
    <x v="0"/>
    <s v="NARRAGANSETT ELECTRIC"/>
    <x v="1"/>
    <x v="5"/>
    <s v="JUNE"/>
    <x v="0"/>
    <s v="RESIDENTIAL"/>
    <n v="5"/>
    <s v="C06     - Elec C-06 Small C&amp;I-Std Ofr"/>
    <s v="C06"/>
    <s v="ELEC C-06"/>
    <n v="200"/>
    <s v="RESIDENCE SERVICE - NO HEAT"/>
    <n v="876"/>
    <n v="81113.539999999994"/>
    <n v="368648"/>
    <x v="2"/>
  </r>
  <r>
    <x v="0"/>
    <s v="NARRAGANSETT ELECTRIC"/>
    <x v="1"/>
    <x v="5"/>
    <s v="JUNE"/>
    <x v="3"/>
    <s v="STRT-AND-HWY-LT"/>
    <n v="951"/>
    <s v="C08     - Elec C-06 T&amp;D Sm C&amp;I Unmetered"/>
    <s v="C08"/>
    <s v="ELEC C-06 UNMETERED"/>
    <n v="4562"/>
    <s v="DELIVERY ONLY - STREET LIGHT"/>
    <n v="206"/>
    <n v="8874.32"/>
    <n v="60016"/>
    <x v="2"/>
  </r>
  <r>
    <x v="0"/>
    <s v="NARRAGANSETT ELECTRIC"/>
    <x v="1"/>
    <x v="5"/>
    <s v="JUNE"/>
    <x v="2"/>
    <s v="COMMERCIAL"/>
    <n v="950"/>
    <s v="C06     - Elec C-06 T&amp;D Small C&amp;I"/>
    <s v="C06"/>
    <s v="ELEC C-06"/>
    <n v="4532"/>
    <s v="DELIVERY ONLY - COMMERCIAL"/>
    <n v="10327"/>
    <n v="1279020.8799999999"/>
    <n v="10716092"/>
    <x v="2"/>
  </r>
  <r>
    <x v="0"/>
    <s v="NARRAGANSETT ELECTRIC"/>
    <x v="1"/>
    <x v="5"/>
    <s v="JUNE"/>
    <x v="4"/>
    <s v="STEAM-HEAT"/>
    <n v="401"/>
    <s v="1012    - Gas 1012 Res Non Heat"/>
    <n v="1012"/>
    <s v="N/A"/>
    <n v="200"/>
    <s v="RESIDENCE SERVICE - NO HEAT"/>
    <n v="10"/>
    <n v="692.92"/>
    <n v="394.34"/>
    <x v="10"/>
  </r>
  <r>
    <x v="0"/>
    <s v="NARRAGANSETT ELECTRIC"/>
    <x v="1"/>
    <x v="5"/>
    <s v="JUNE"/>
    <x v="2"/>
    <s v="COMMERCIAL"/>
    <n v="428"/>
    <s v="58ENXLH - Gas 58ENXLH Default C&amp;I Extra Large High Load"/>
    <s v="58XH"/>
    <s v="N/A"/>
    <n v="1675"/>
    <s v="GAS/T DEFAULT SERVICE"/>
    <n v="1"/>
    <n v="18553.93"/>
    <n v="21953.15"/>
    <x v="7"/>
  </r>
  <r>
    <x v="0"/>
    <s v="NARRAGANSETT ELECTRIC"/>
    <x v="1"/>
    <x v="5"/>
    <s v="JUNE"/>
    <x v="2"/>
    <s v="COMMERCIAL"/>
    <n v="406"/>
    <s v="2221    - Gas 2221 C&amp;I Medium FT2"/>
    <n v="2221"/>
    <s v="N/A"/>
    <n v="1670"/>
    <s v="GAS/T FIRM COMMERCIAL"/>
    <n v="1439"/>
    <n v="516724.56"/>
    <n v="622158.57999999996"/>
    <x v="6"/>
  </r>
  <r>
    <x v="0"/>
    <s v="NARRAGANSETT ELECTRIC"/>
    <x v="1"/>
    <x v="5"/>
    <s v="JUNE"/>
    <x v="1"/>
    <s v="INDUSTRIAL"/>
    <n v="418"/>
    <s v="2321    - Gas 2321 C&amp;I Large High Load FT2"/>
    <n v="2321"/>
    <s v="N/A"/>
    <n v="1671"/>
    <s v="GAS/T FIRM INDUSTRIAL"/>
    <n v="52"/>
    <n v="111280.76"/>
    <n v="242440.73"/>
    <x v="7"/>
  </r>
  <r>
    <x v="0"/>
    <s v="NARRAGANSETT ELECTRIC"/>
    <x v="1"/>
    <x v="5"/>
    <s v="JUNE"/>
    <x v="2"/>
    <s v="COMMERCIAL"/>
    <n v="423"/>
    <s v="24EN    - Gas 24EN C&amp;I Extra Large High Load FT1"/>
    <s v="24EN"/>
    <s v="N/A"/>
    <n v="1671"/>
    <s v="GAS/T FIRM INDUSTRIAL"/>
    <n v="13"/>
    <n v="179125.67"/>
    <n v="1044751.65"/>
    <x v="7"/>
  </r>
  <r>
    <x v="0"/>
    <s v="NARRAGANSETT ELECTRIC"/>
    <x v="1"/>
    <x v="5"/>
    <s v="JUNE"/>
    <x v="2"/>
    <s v="COMMERCIAL"/>
    <n v="440"/>
    <s v="74EN    - Gas 74EN Non-Firm Trans Extra Large Low"/>
    <s v="74EN"/>
    <s v="N/A"/>
    <n v="1672"/>
    <s v="GAS/T C&amp;I NON FIRM"/>
    <n v="1"/>
    <n v="38081.440000000002"/>
    <n v="230787.44"/>
    <x v="7"/>
  </r>
  <r>
    <x v="0"/>
    <s v="NARRAGANSETT ELECTRIC"/>
    <x v="1"/>
    <x v="5"/>
    <s v="JUNE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5"/>
    <s v="JUNE"/>
    <x v="2"/>
    <s v="COMMERCIAL"/>
    <n v="412"/>
    <s v="3331    - Gas 3331 C&amp;I Large Low Load TSS"/>
    <n v="3331"/>
    <s v="N/A"/>
    <n v="300"/>
    <s v="COMMERCIAL-NO BUILDING HEAT"/>
    <n v="1"/>
    <n v="1760.39"/>
    <n v="0"/>
    <x v="7"/>
  </r>
  <r>
    <x v="0"/>
    <s v="NARRAGANSETT ELECTRIC"/>
    <x v="1"/>
    <x v="5"/>
    <s v="JUNE"/>
    <x v="2"/>
    <s v="COMMERCIAL"/>
    <n v="404"/>
    <s v="2107    - Gas 2107 C&amp;I Small"/>
    <n v="2107"/>
    <s v="N/A"/>
    <n v="300"/>
    <s v="COMMERCIAL-NO BUILDING HEAT"/>
    <n v="18087"/>
    <n v="1098368.3400000001"/>
    <n v="560972.22"/>
    <x v="8"/>
  </r>
  <r>
    <x v="0"/>
    <s v="NARRAGANSETT ELECTRIC"/>
    <x v="1"/>
    <x v="5"/>
    <s v="JUNE"/>
    <x v="2"/>
    <s v="COMMERCIAL"/>
    <n v="431"/>
    <s v="01EN    - Gas 01EN Marketer Charges FT1"/>
    <s v="01EN"/>
    <s v="N/A"/>
    <n v="1673"/>
    <s v="GAS/T MARKETER TRAN 1"/>
    <n v="3"/>
    <n v="77975.8"/>
    <n v="0"/>
    <x v="9"/>
  </r>
  <r>
    <x v="0"/>
    <s v="NARRAGANSETT ELECTRIC"/>
    <x v="1"/>
    <x v="5"/>
    <s v="JUNE"/>
    <x v="2"/>
    <s v="COMMERCIAL"/>
    <n v="432"/>
    <s v="02EN    - Gas 02EN Marketer Charges FT2"/>
    <s v="02EN"/>
    <s v="N/A"/>
    <n v="1674"/>
    <s v="GAS/T MARKETER TRAN 2"/>
    <n v="3"/>
    <n v="270745.28000000003"/>
    <n v="0"/>
    <x v="9"/>
  </r>
  <r>
    <x v="0"/>
    <s v="NARRAGANSETT ELECTRIC"/>
    <x v="1"/>
    <x v="5"/>
    <s v="JUNE"/>
    <x v="2"/>
    <s v="COMMERCIAL"/>
    <n v="443"/>
    <s v="2121    - Gas 2121 C&amp;I Small FT2"/>
    <n v="2121"/>
    <s v="N/A"/>
    <n v="1670"/>
    <s v="GAS/T FIRM COMMERCIAL"/>
    <n v="813"/>
    <n v="45785.599999999999"/>
    <n v="56998.02"/>
    <x v="8"/>
  </r>
  <r>
    <x v="0"/>
    <s v="NARRAGANSETT ELECTRIC"/>
    <x v="1"/>
    <x v="5"/>
    <s v="JUNE"/>
    <x v="1"/>
    <s v="INDUSTRIAL"/>
    <n v="443"/>
    <s v="2121    - Gas 2121 C&amp;I Small FT2"/>
    <n v="2121"/>
    <s v="N/A"/>
    <n v="1670"/>
    <s v="GAS/T FIRM COMMERCIAL"/>
    <n v="2"/>
    <n v="106.06"/>
    <n v="92.43"/>
    <x v="8"/>
  </r>
  <r>
    <x v="0"/>
    <s v="NARRAGANSETT ELECTRIC"/>
    <x v="1"/>
    <x v="5"/>
    <s v="JUNE"/>
    <x v="0"/>
    <s v="RESIDENTIAL"/>
    <n v="403"/>
    <s v="1101    - Gas 1101 Res Low Inc Non Heat"/>
    <n v="1101"/>
    <s v="N/A"/>
    <n v="200"/>
    <s v="RESIDENCE SERVICE - NO HEAT"/>
    <n v="594"/>
    <n v="16079.05"/>
    <n v="9782.09"/>
    <x v="11"/>
  </r>
  <r>
    <x v="0"/>
    <s v="NARRAGANSETT ELECTRIC"/>
    <x v="1"/>
    <x v="5"/>
    <s v="JUNE"/>
    <x v="2"/>
    <s v="COMMERCIAL"/>
    <n v="421"/>
    <s v="2496    - Gas 2496 C&amp;I Extra Large High Load"/>
    <n v="2496"/>
    <s v="N/A"/>
    <n v="300"/>
    <s v="COMMERCIAL-NO BUILDING HEAT"/>
    <n v="1"/>
    <n v="56033.760000000002"/>
    <n v="81227.48"/>
    <x v="7"/>
  </r>
  <r>
    <x v="0"/>
    <s v="NARRAGANSETT ELECTRIC"/>
    <x v="1"/>
    <x v="5"/>
    <s v="JUNE"/>
    <x v="2"/>
    <s v="COMMERCIAL"/>
    <n v="425"/>
    <s v="58ENLL  - Gas 58ENLL Default C&amp;I Large Low Load"/>
    <s v="58LL"/>
    <s v="N/A"/>
    <n v="1675"/>
    <s v="GAS/T DEFAULT SERVICE"/>
    <n v="4"/>
    <n v="16102.03"/>
    <n v="13540.98"/>
    <x v="7"/>
  </r>
  <r>
    <x v="0"/>
    <s v="NARRAGANSETT ELECTRIC"/>
    <x v="1"/>
    <x v="5"/>
    <s v="JUNE"/>
    <x v="2"/>
    <s v="COMMERCIAL"/>
    <n v="405"/>
    <s v="2237    - Gas 2237 C&amp;I Medium"/>
    <n v="2237"/>
    <s v="N/A"/>
    <n v="300"/>
    <s v="COMMERCIAL-NO BUILDING HEAT"/>
    <n v="3282"/>
    <n v="1571331.27"/>
    <n v="1082510.24"/>
    <x v="6"/>
  </r>
  <r>
    <x v="0"/>
    <s v="NARRAGANSETT ELECTRIC"/>
    <x v="1"/>
    <x v="5"/>
    <s v="JUNE"/>
    <x v="1"/>
    <s v="INDUSTRIAL"/>
    <n v="410"/>
    <s v="3321    - Gas 3321 C&amp;I Large Low Load FT2"/>
    <n v="3321"/>
    <s v="N/A"/>
    <n v="1670"/>
    <s v="GAS/T FIRM COMMERCIAL"/>
    <n v="23"/>
    <n v="35973.839999999997"/>
    <n v="43538.52"/>
    <x v="7"/>
  </r>
  <r>
    <x v="0"/>
    <s v="NARRAGANSETT ELECTRIC"/>
    <x v="1"/>
    <x v="5"/>
    <s v="JUNE"/>
    <x v="1"/>
    <s v="INDUSTRIAL"/>
    <n v="415"/>
    <s v="34EN    - Gas 34EN C&amp;I Extra Large Low Load FT1"/>
    <s v="34EN"/>
    <s v="N/A"/>
    <n v="1670"/>
    <s v="GAS/T FIRM COMMERCIAL"/>
    <n v="3"/>
    <n v="12344.95"/>
    <n v="35589.65"/>
    <x v="7"/>
  </r>
  <r>
    <x v="0"/>
    <s v="NARRAGANSETT ELECTRIC"/>
    <x v="1"/>
    <x v="5"/>
    <s v="JUNE"/>
    <x v="2"/>
    <s v="COMMERCIAL"/>
    <n v="414"/>
    <s v="3421    - Gas 3421 C&amp;I Extra Large Low Load FT2"/>
    <n v="3421"/>
    <s v="N/A"/>
    <n v="1670"/>
    <s v="GAS/T FIRM COMMERCIAL"/>
    <n v="3"/>
    <n v="9136.18"/>
    <n v="14922.75"/>
    <x v="7"/>
  </r>
  <r>
    <x v="0"/>
    <s v="NARRAGANSETT ELECTRIC"/>
    <x v="1"/>
    <x v="5"/>
    <s v="JUNE"/>
    <x v="2"/>
    <s v="COMMERCIAL"/>
    <n v="400"/>
    <s v="1247    - Gas 1247 Res Heat"/>
    <n v="0"/>
    <s v="N/A"/>
    <n v="0"/>
    <s v="N/A"/>
    <n v="1"/>
    <n v="430.06"/>
    <n v="334.8"/>
    <x v="9"/>
  </r>
  <r>
    <x v="0"/>
    <s v="NARRAGANSETT ELECTRIC"/>
    <x v="1"/>
    <x v="5"/>
    <s v="JUNE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5"/>
    <s v="JUNE"/>
    <x v="1"/>
    <s v="INDUSTRIAL"/>
    <n v="404"/>
    <s v="2107    - Gas 2107 C&amp;I Small"/>
    <n v="2107"/>
    <s v="N/A"/>
    <n v="400"/>
    <s v="INDUSTRIAL"/>
    <n v="8"/>
    <n v="2364.69"/>
    <n v="1900.96"/>
    <x v="8"/>
  </r>
  <r>
    <x v="0"/>
    <s v="NARRAGANSETT ELECTRIC"/>
    <x v="1"/>
    <x v="5"/>
    <s v="JUNE"/>
    <x v="1"/>
    <s v="INDUSTRIAL"/>
    <n v="421"/>
    <s v="2496    - Gas 2496 C&amp;I Extra Large High Load"/>
    <n v="2496"/>
    <s v="N/A"/>
    <n v="400"/>
    <s v="INDUSTRIAL"/>
    <n v="1"/>
    <n v="9687.16"/>
    <n v="12397.94"/>
    <x v="7"/>
  </r>
  <r>
    <x v="0"/>
    <s v="NARRAGANSETT ELECTRIC"/>
    <x v="1"/>
    <x v="5"/>
    <s v="JUNE"/>
    <x v="1"/>
    <s v="INDUSTRIAL"/>
    <n v="406"/>
    <s v="2221    - Gas 2221 C&amp;I Medium FT2"/>
    <n v="2221"/>
    <s v="N/A"/>
    <n v="1670"/>
    <s v="GAS/T FIRM COMMERCIAL"/>
    <n v="22"/>
    <n v="14806.16"/>
    <n v="24359.35"/>
    <x v="6"/>
  </r>
  <r>
    <x v="0"/>
    <s v="NARRAGANSETT ELECTRIC"/>
    <x v="1"/>
    <x v="5"/>
    <s v="JUNE"/>
    <x v="2"/>
    <s v="COMMERCIAL"/>
    <n v="408"/>
    <s v="2231    - Gas 2231 C&amp;I Medium TSS"/>
    <n v="2231"/>
    <s v="N/A"/>
    <n v="300"/>
    <s v="COMMERCIAL-NO BUILDING HEAT"/>
    <n v="11"/>
    <n v="12136.6"/>
    <n v="11132.1"/>
    <x v="6"/>
  </r>
  <r>
    <x v="0"/>
    <s v="NARRAGANSETT ELECTRIC"/>
    <x v="1"/>
    <x v="5"/>
    <s v="JUNE"/>
    <x v="0"/>
    <s v="RESIDENTIAL"/>
    <n v="404"/>
    <s v="2107    - Gas 2107 C&amp;I Small"/>
    <n v="0"/>
    <s v="N/A"/>
    <n v="0"/>
    <s v="N/A"/>
    <n v="1"/>
    <n v="32.81"/>
    <n v="6.16"/>
    <x v="9"/>
  </r>
  <r>
    <x v="0"/>
    <s v="NARRAGANSETT ELECTRIC"/>
    <x v="1"/>
    <x v="5"/>
    <s v="JUNE"/>
    <x v="0"/>
    <s v="RESIDENTIAL"/>
    <n v="400"/>
    <s v="1247    - Gas 1247 Res Heat"/>
    <n v="1247"/>
    <s v="N/A"/>
    <n v="207"/>
    <s v="RESIDENCE SERVICE - WITH HEAT"/>
    <n v="10"/>
    <n v="384.82"/>
    <n v="194.07"/>
    <x v="10"/>
  </r>
  <r>
    <x v="0"/>
    <s v="NARRAGANSETT ELECTRIC"/>
    <x v="1"/>
    <x v="5"/>
    <s v="JUNE"/>
    <x v="4"/>
    <s v="STEAM-HEAT"/>
    <n v="402"/>
    <s v="1301    - Gas 1301 Res Low Inc Heat"/>
    <n v="1301"/>
    <s v="N/A"/>
    <n v="207"/>
    <s v="RESIDENCE SERVICE - WITH HEAT"/>
    <n v="20411"/>
    <n v="770936.92"/>
    <n v="613525.78"/>
    <x v="11"/>
  </r>
  <r>
    <x v="0"/>
    <s v="NARRAGANSETT ELECTRIC"/>
    <x v="1"/>
    <x v="5"/>
    <s v="JUNE"/>
    <x v="2"/>
    <s v="COMMERCIAL"/>
    <n v="418"/>
    <s v="2321    - Gas 2321 C&amp;I Large High Load FT2"/>
    <n v="2321"/>
    <s v="N/A"/>
    <n v="1671"/>
    <s v="GAS/T FIRM INDUSTRIAL"/>
    <n v="41"/>
    <n v="81167.56"/>
    <n v="169511.67"/>
    <x v="7"/>
  </r>
  <r>
    <x v="0"/>
    <s v="NARRAGANSETT ELECTRIC"/>
    <x v="1"/>
    <x v="5"/>
    <s v="JUNE"/>
    <x v="2"/>
    <s v="COMMERCIAL"/>
    <n v="413"/>
    <s v="3496    - Gas 3496 C&amp;I Extra Large Low Load"/>
    <n v="3496"/>
    <s v="N/A"/>
    <n v="300"/>
    <s v="COMMERCIAL-NO BUILDING HEAT"/>
    <n v="6"/>
    <n v="22438.47"/>
    <n v="19383.169999999998"/>
    <x v="7"/>
  </r>
  <r>
    <x v="0"/>
    <s v="NARRAGANSETT ELECTRIC"/>
    <x v="1"/>
    <x v="5"/>
    <s v="JUNE"/>
    <x v="2"/>
    <s v="COMMERCIAL"/>
    <n v="439"/>
    <s v="14EN    - Gas 14EN Non-Firm Sales Extra Large Low"/>
    <s v="14EN"/>
    <s v="N/A"/>
    <n v="300"/>
    <s v="COMMERCIAL-NO BUILDING HEAT"/>
    <n v="1"/>
    <n v="50061.75"/>
    <n v="143410.28"/>
    <x v="7"/>
  </r>
  <r>
    <x v="0"/>
    <s v="NARRAGANSETT ELECTRIC"/>
    <x v="1"/>
    <x v="5"/>
    <s v="JUNE"/>
    <x v="2"/>
    <s v="COMMERCIAL"/>
    <n v="441"/>
    <s v="17EN    - Gas 17EN Non-Firm Sales Extra Large High"/>
    <s v="17EN"/>
    <s v="N/A"/>
    <n v="300"/>
    <s v="COMMERCIAL-NO BUILDING HEAT"/>
    <n v="1"/>
    <n v="23035.15"/>
    <n v="70884.56"/>
    <x v="7"/>
  </r>
  <r>
    <x v="0"/>
    <s v="NARRAGANSETT ELECTRIC"/>
    <x v="1"/>
    <x v="5"/>
    <s v="JUNE"/>
    <x v="2"/>
    <s v="COMMERCIAL"/>
    <n v="407"/>
    <s v="22EN    - Gas 22EN C&amp;I Medium FT1"/>
    <s v="22EN"/>
    <s v="N/A"/>
    <n v="1670"/>
    <s v="GAS/T FIRM COMMERCIAL"/>
    <n v="325"/>
    <n v="168359.02"/>
    <n v="255194.15"/>
    <x v="6"/>
  </r>
  <r>
    <x v="0"/>
    <s v="NARRAGANSETT ELECTRIC"/>
    <x v="1"/>
    <x v="5"/>
    <s v="JUNE"/>
    <x v="0"/>
    <s v="RESIDENTIAL"/>
    <n v="401"/>
    <s v="1012    - Gas 1012 Res Non Heat"/>
    <n v="1012"/>
    <s v="N/A"/>
    <n v="200"/>
    <s v="RESIDENCE SERVICE - NO HEAT"/>
    <n v="16481"/>
    <n v="503047.55"/>
    <n v="193183.86"/>
    <x v="10"/>
  </r>
  <r>
    <x v="0"/>
    <s v="NARRAGANSETT ELECTRIC"/>
    <x v="1"/>
    <x v="5"/>
    <s v="JUNE"/>
    <x v="1"/>
    <s v="INDUSTRIAL"/>
    <n v="411"/>
    <s v="33EN    - Gas 33EN C&amp;I Large Low Load FT1"/>
    <s v="33EN"/>
    <s v="N/A"/>
    <n v="1670"/>
    <s v="GAS/T FIRM COMMERCIAL"/>
    <n v="9"/>
    <n v="22766.36"/>
    <n v="38419.019999999997"/>
    <x v="7"/>
  </r>
  <r>
    <x v="0"/>
    <s v="NARRAGANSETT ELECTRIC"/>
    <x v="1"/>
    <x v="5"/>
    <s v="JUNE"/>
    <x v="2"/>
    <s v="COMMERCIAL"/>
    <n v="409"/>
    <s v="3367    - Gas 3367 C&amp;I Large Low Load"/>
    <n v="3367"/>
    <s v="N/A"/>
    <n v="300"/>
    <s v="COMMERCIAL-NO BUILDING HEAT"/>
    <n v="86"/>
    <n v="136449.17000000001"/>
    <n v="80623.100000000006"/>
    <x v="7"/>
  </r>
  <r>
    <x v="0"/>
    <s v="NARRAGANSETT ELECTRIC"/>
    <x v="1"/>
    <x v="5"/>
    <s v="JUNE"/>
    <x v="4"/>
    <s v="STEAM-HEAT"/>
    <n v="400"/>
    <s v="1247    - Gas 1247 Res Heat"/>
    <n v="1247"/>
    <s v="N/A"/>
    <n v="207"/>
    <s v="RESIDENCE SERVICE - WITH HEAT"/>
    <n v="208353"/>
    <n v="10415574.74"/>
    <n v="6023314.8200000003"/>
    <x v="10"/>
  </r>
  <r>
    <x v="0"/>
    <s v="NARRAGANSETT ELECTRIC"/>
    <x v="1"/>
    <x v="5"/>
    <s v="JUNE"/>
    <x v="2"/>
    <s v="COMMERCIAL"/>
    <n v="410"/>
    <s v="3321    - Gas 3321 C&amp;I Large Low Load FT2"/>
    <n v="3321"/>
    <s v="N/A"/>
    <n v="1670"/>
    <s v="GAS/T FIRM COMMERCIAL"/>
    <n v="200"/>
    <n v="290169.87"/>
    <n v="325899.96000000002"/>
    <x v="7"/>
  </r>
  <r>
    <x v="0"/>
    <s v="NARRAGANSETT ELECTRIC"/>
    <x v="1"/>
    <x v="5"/>
    <s v="JUNE"/>
    <x v="1"/>
    <s v="INDUSTRIAL"/>
    <n v="417"/>
    <s v="2367    - Gas 2367 C&amp;I Large High Load"/>
    <n v="2367"/>
    <s v="N/A"/>
    <n v="400"/>
    <s v="INDUSTRIAL"/>
    <n v="26"/>
    <n v="93191.54"/>
    <n v="96853.97"/>
    <x v="7"/>
  </r>
  <r>
    <x v="0"/>
    <s v="NARRAGANSETT ELECTRIC"/>
    <x v="1"/>
    <x v="5"/>
    <s v="JUNE"/>
    <x v="2"/>
    <s v="COMMERCIAL"/>
    <n v="444"/>
    <s v="2131    - Gas 2131 C&amp;I Small TSS"/>
    <n v="2131"/>
    <s v="N/A"/>
    <n v="300"/>
    <s v="COMMERCIAL-NO BUILDING HEAT"/>
    <n v="1"/>
    <n v="51.46"/>
    <n v="22.59"/>
    <x v="8"/>
  </r>
  <r>
    <x v="0"/>
    <s v="NARRAGANSETT ELECTRIC"/>
    <x v="1"/>
    <x v="5"/>
    <s v="JUNE"/>
    <x v="1"/>
    <s v="INDUSTRIAL"/>
    <n v="407"/>
    <s v="22EN    - Gas 22EN C&amp;I Medium FT1"/>
    <s v="22EN"/>
    <s v="N/A"/>
    <n v="1670"/>
    <s v="GAS/T FIRM COMMERCIAL"/>
    <n v="8"/>
    <n v="5622.08"/>
    <n v="9685.64"/>
    <x v="6"/>
  </r>
  <r>
    <x v="0"/>
    <s v="NARRAGANSETT ELECTRIC"/>
    <x v="1"/>
    <x v="5"/>
    <s v="JUNE"/>
    <x v="2"/>
    <s v="COMMERCIAL"/>
    <n v="417"/>
    <s v="2367    - Gas 2367 C&amp;I Large High Load"/>
    <n v="2367"/>
    <s v="N/A"/>
    <n v="300"/>
    <s v="COMMERCIAL-NO BUILDING HEAT"/>
    <n v="24"/>
    <n v="60943.44"/>
    <n v="57714.41"/>
    <x v="7"/>
  </r>
  <r>
    <x v="0"/>
    <s v="NARRAGANSETT ELECTRIC"/>
    <x v="1"/>
    <x v="5"/>
    <s v="JUNE"/>
    <x v="2"/>
    <s v="COMMERCIAL"/>
    <n v="442"/>
    <s v="77EN    - Gas 77EN Non-Firm Trans Extra Large High"/>
    <s v="77EN"/>
    <s v="N/A"/>
    <n v="1672"/>
    <s v="GAS/T C&amp;I NON FIRM"/>
    <n v="8"/>
    <n v="154115.79999999999"/>
    <n v="1010155.11"/>
    <x v="7"/>
  </r>
  <r>
    <x v="0"/>
    <s v="NARRAGANSETT ELECTRIC"/>
    <x v="1"/>
    <x v="5"/>
    <s v="JUNE"/>
    <x v="1"/>
    <s v="INDUSTRIAL"/>
    <n v="409"/>
    <s v="3367    - Gas 3367 C&amp;I Large Low Load"/>
    <n v="3367"/>
    <s v="N/A"/>
    <n v="400"/>
    <s v="INDUSTRIAL"/>
    <n v="5"/>
    <n v="11612.3"/>
    <n v="8797.27"/>
    <x v="7"/>
  </r>
  <r>
    <x v="0"/>
    <s v="NARRAGANSETT ELECTRIC"/>
    <x v="1"/>
    <x v="5"/>
    <s v="JUNE"/>
    <x v="2"/>
    <s v="COMMERCIAL"/>
    <n v="415"/>
    <s v="34EN    - Gas 34EN C&amp;I Extra Large Low Load FT1"/>
    <s v="34EN"/>
    <s v="N/A"/>
    <n v="1670"/>
    <s v="GAS/T FIRM COMMERCIAL"/>
    <n v="23"/>
    <n v="158094.92000000001"/>
    <n v="440345.72"/>
    <x v="7"/>
  </r>
  <r>
    <x v="0"/>
    <s v="NARRAGANSETT ELECTRIC"/>
    <x v="1"/>
    <x v="5"/>
    <s v="JUNE"/>
    <x v="1"/>
    <s v="INDUSTRIAL"/>
    <n v="414"/>
    <s v="3421    - Gas 3421 C&amp;I Extra Large Low Load FT2"/>
    <n v="3421"/>
    <s v="N/A"/>
    <n v="1670"/>
    <s v="GAS/T FIRM COMMERCIAL"/>
    <n v="1"/>
    <n v="2356.75"/>
    <n v="0"/>
    <x v="7"/>
  </r>
  <r>
    <x v="0"/>
    <s v="NARRAGANSETT ELECTRIC"/>
    <x v="1"/>
    <x v="5"/>
    <s v="JUNE"/>
    <x v="1"/>
    <s v="INDUSTRIAL"/>
    <n v="422"/>
    <s v="2421    - Gas 2421 C&amp;I Extra Large High Load FT2"/>
    <n v="2421"/>
    <s v="N/A"/>
    <n v="1671"/>
    <s v="GAS/T FIRM INDUSTRIAL"/>
    <n v="13"/>
    <n v="86681.51"/>
    <n v="314145.44"/>
    <x v="7"/>
  </r>
  <r>
    <x v="0"/>
    <s v="NARRAGANSETT ELECTRIC"/>
    <x v="1"/>
    <x v="5"/>
    <s v="JUNE"/>
    <x v="2"/>
    <s v="COMMERCIAL"/>
    <n v="411"/>
    <s v="33EN    - Gas 33EN C&amp;I Large Low Load FT1"/>
    <s v="33EN"/>
    <s v="N/A"/>
    <n v="1670"/>
    <s v="GAS/T FIRM COMMERCIAL"/>
    <n v="107"/>
    <n v="225967.71"/>
    <n v="343038.8"/>
    <x v="7"/>
  </r>
  <r>
    <x v="0"/>
    <s v="NARRAGANSETT ELECTRIC"/>
    <x v="1"/>
    <x v="5"/>
    <s v="JUNE"/>
    <x v="1"/>
    <s v="INDUSTRIAL"/>
    <n v="405"/>
    <s v="2237    - Gas 2237 C&amp;I Medium"/>
    <n v="2237"/>
    <s v="N/A"/>
    <n v="400"/>
    <s v="INDUSTRIAL"/>
    <n v="23"/>
    <n v="26090.41"/>
    <n v="21569.040000000001"/>
    <x v="6"/>
  </r>
  <r>
    <x v="0"/>
    <s v="NARRAGANSETT ELECTRIC"/>
    <x v="1"/>
    <x v="5"/>
    <s v="JUNE"/>
    <x v="2"/>
    <s v="COMMERCIAL"/>
    <n v="419"/>
    <s v="23EN    - Gas 23EN C&amp;I Large High Load FT1"/>
    <s v="23EN"/>
    <s v="N/A"/>
    <n v="1671"/>
    <s v="GAS/T FIRM INDUSTRIAL"/>
    <n v="4"/>
    <n v="3639.1"/>
    <n v="6449.12"/>
    <x v="7"/>
  </r>
  <r>
    <x v="0"/>
    <s v="NARRAGANSETT ELECTRIC"/>
    <x v="1"/>
    <x v="5"/>
    <s v="JUNE"/>
    <x v="1"/>
    <s v="INDUSTRIAL"/>
    <n v="419"/>
    <s v="23EN    - Gas 23EN C&amp;I Large High Load FT1"/>
    <s v="23EN"/>
    <s v="N/A"/>
    <n v="1671"/>
    <s v="GAS/T FIRM INDUSTRIAL"/>
    <n v="47"/>
    <n v="109207.66"/>
    <n v="238932.48000000001"/>
    <x v="7"/>
  </r>
  <r>
    <x v="0"/>
    <s v="NARRAGANSETT ELECTRIC"/>
    <x v="1"/>
    <x v="5"/>
    <s v="JUNE"/>
    <x v="1"/>
    <s v="INDUSTRIAL"/>
    <n v="423"/>
    <s v="24EN    - Gas 24EN C&amp;I Extra Large High Load FT1"/>
    <s v="24EN"/>
    <s v="N/A"/>
    <n v="1671"/>
    <s v="GAS/T FIRM INDUSTRIAL"/>
    <n v="51"/>
    <n v="700154.5"/>
    <n v="3061030.94"/>
    <x v="7"/>
  </r>
  <r>
    <x v="0"/>
    <s v="NARRAGANSETT ELECTRIC"/>
    <x v="1"/>
    <x v="5"/>
    <s v="JUNE"/>
    <x v="2"/>
    <s v="COMMERCIAL"/>
    <n v="422"/>
    <s v="2421    - Gas 2421 C&amp;I Extra Large High Load FT2"/>
    <n v="2421"/>
    <s v="N/A"/>
    <n v="1671"/>
    <s v="GAS/T FIRM INDUSTRIAL"/>
    <n v="2"/>
    <n v="7684.29"/>
    <n v="25158.41"/>
    <x v="7"/>
  </r>
  <r>
    <x v="0"/>
    <s v="NARRAGANSETT ELECTRIC"/>
    <x v="1"/>
    <x v="6"/>
    <s v="JULY"/>
    <x v="2"/>
    <s v="COMMERCIAL"/>
    <n v="629"/>
    <s v="S14     - Lighting S-14 Co Lighting-Std Ofr Variable"/>
    <s v="S14"/>
    <s v="LIGHTING S-14"/>
    <n v="300"/>
    <s v="COMMERCIAL-NO BUILDING HEAT"/>
    <n v="8"/>
    <n v="241.56"/>
    <n v="792"/>
    <x v="3"/>
  </r>
  <r>
    <x v="0"/>
    <s v="NARRAGANSETT ELECTRIC"/>
    <x v="1"/>
    <x v="6"/>
    <s v="JULY"/>
    <x v="0"/>
    <s v="RESIDENTIAL"/>
    <n v="628"/>
    <s v="S10     - Lighting S-10 Private Lightg-Std Ofr Variable"/>
    <s v="S10"/>
    <s v="LIGHTING S-10"/>
    <n v="200"/>
    <s v="RESIDENCE SERVICE - NO HEAT"/>
    <n v="242"/>
    <n v="17365.73"/>
    <n v="40159"/>
    <x v="3"/>
  </r>
  <r>
    <x v="0"/>
    <s v="NARRAGANSETT ELECTRIC"/>
    <x v="1"/>
    <x v="6"/>
    <s v="JULY"/>
    <x v="1"/>
    <s v="INDUSTRIAL"/>
    <n v="13"/>
    <s v="G02     - Elec G-02 Large C&amp;I-Std Ofr"/>
    <s v="G02"/>
    <s v="ELEC G-02"/>
    <n v="460"/>
    <s v="INDUSTRIAL GENERAL - 60 HERTZ"/>
    <n v="254"/>
    <n v="563272.03"/>
    <n v="3073563"/>
    <x v="5"/>
  </r>
  <r>
    <x v="0"/>
    <s v="NARRAGANSETT ELECTRIC"/>
    <x v="1"/>
    <x v="6"/>
    <s v="JULY"/>
    <x v="4"/>
    <s v="STEAM-HEAT"/>
    <n v="903"/>
    <s v="A16     - Elec A-16 T&amp;D Residential"/>
    <s v="A16"/>
    <s v="ELEC A-16"/>
    <n v="4513"/>
    <s v="DELIVERY ONLY - RESIDENT HEAT"/>
    <n v="1571"/>
    <n v="146993.26999999999"/>
    <n v="1212741"/>
    <x v="0"/>
  </r>
  <r>
    <x v="0"/>
    <s v="NARRAGANSETT ELECTRIC"/>
    <x v="1"/>
    <x v="6"/>
    <s v="JULY"/>
    <x v="0"/>
    <s v="RESIDENTIAL"/>
    <n v="6"/>
    <s v="A60     - Elec A-60 Resi Low Income-Std Ofr"/>
    <s v="A60"/>
    <s v="ELEC A-60"/>
    <n v="200"/>
    <s v="RESIDENCE SERVICE - NO HEAT"/>
    <n v="27067"/>
    <n v="2998614.31"/>
    <n v="19633227"/>
    <x v="4"/>
  </r>
  <r>
    <x v="0"/>
    <s v="NARRAGANSETT ELECTRIC"/>
    <x v="1"/>
    <x v="6"/>
    <s v="JULY"/>
    <x v="4"/>
    <s v="STEAM-HEAT"/>
    <n v="1"/>
    <s v="A16     - Elec A-16 Residential-Std Ofr"/>
    <s v="A16"/>
    <s v="ELEC A-16"/>
    <n v="207"/>
    <s v="RESIDENCE SERVICE - WITH HEAT"/>
    <n v="14608"/>
    <n v="2375348.64"/>
    <n v="11429784"/>
    <x v="0"/>
  </r>
  <r>
    <x v="0"/>
    <s v="NARRAGANSETT ELECTRIC"/>
    <x v="1"/>
    <x v="6"/>
    <s v="JULY"/>
    <x v="2"/>
    <s v="COMMERCIAL"/>
    <n v="5"/>
    <s v="C06     - Elec C-06 Small C&amp;I-Std Ofr"/>
    <s v="C06"/>
    <s v="ELEC C-06"/>
    <n v="300"/>
    <s v="COMMERCIAL-NO BUILDING HEAT"/>
    <n v="37891"/>
    <n v="4313461.8499999996"/>
    <n v="43141643"/>
    <x v="2"/>
  </r>
  <r>
    <x v="0"/>
    <s v="NARRAGANSETT ELECTRIC"/>
    <x v="1"/>
    <x v="6"/>
    <s v="JULY"/>
    <x v="4"/>
    <s v="STEAM-HEAT"/>
    <n v="905"/>
    <s v="A60     - Elec A-60 T&amp;D Resi Low Income"/>
    <s v="A60"/>
    <s v="ELEC A-60"/>
    <n v="4513"/>
    <s v="DELIVERY ONLY - RESIDENT HEAT"/>
    <n v="122"/>
    <n v="3969.63"/>
    <n v="69400"/>
    <x v="4"/>
  </r>
  <r>
    <x v="0"/>
    <s v="NARRAGANSETT ELECTRIC"/>
    <x v="1"/>
    <x v="6"/>
    <s v="JULY"/>
    <x v="2"/>
    <s v="COMMERCIAL"/>
    <n v="54"/>
    <s v="C08     - Elec C-06 Sm C&amp;I Unmetered-Std Ofr Variable"/>
    <s v="C08"/>
    <s v="ELEC C-06 UNMETERED"/>
    <n v="300"/>
    <s v="COMMERCIAL-NO BUILDING HEAT"/>
    <n v="3"/>
    <n v="1416.02"/>
    <n v="7429"/>
    <x v="2"/>
  </r>
  <r>
    <x v="0"/>
    <s v="NARRAGANSETT ELECTRIC"/>
    <x v="1"/>
    <x v="6"/>
    <s v="JULY"/>
    <x v="0"/>
    <s v="RESIDENTIAL"/>
    <n v="34"/>
    <s v="C08     - Elec C-06 Sm C&amp;I Unmetered-Std Ofr"/>
    <s v="C08"/>
    <s v="ELEC C-06 UNMETERED"/>
    <n v="200"/>
    <s v="RESIDENCE SERVICE - NO HEAT"/>
    <n v="2"/>
    <n v="40.79"/>
    <n v="89"/>
    <x v="2"/>
  </r>
  <r>
    <x v="0"/>
    <s v="NARRAGANSETT ELECTRIC"/>
    <x v="1"/>
    <x v="6"/>
    <s v="JULY"/>
    <x v="3"/>
    <s v="STRT-AND-HWY-LT"/>
    <n v="631"/>
    <s v="S5V     - Lighting S-05 Cust Owned-Variable"/>
    <s v="S5A"/>
    <s v="N/A"/>
    <n v="700"/>
    <s v="PUBLIC STREET &amp; HIWAY LIGHTING"/>
    <n v="24"/>
    <n v="-79026.789999999994"/>
    <n v="-684748"/>
    <x v="3"/>
  </r>
  <r>
    <x v="0"/>
    <s v="NARRAGANSETT ELECTRIC"/>
    <x v="1"/>
    <x v="6"/>
    <s v="JULY"/>
    <x v="3"/>
    <s v="STRT-AND-HWY-LT"/>
    <n v="605"/>
    <s v="S10     - Lighting S-10 Private Lightg-Std Ofr(Clsd)"/>
    <s v="S10"/>
    <s v="LIGHTING S-10"/>
    <n v="700"/>
    <s v="PUBLIC STREET &amp; HIWAY LIGHTING"/>
    <n v="16"/>
    <n v="920.26"/>
    <n v="3020"/>
    <x v="3"/>
  </r>
  <r>
    <x v="0"/>
    <s v="NARRAGANSETT ELECTRIC"/>
    <x v="1"/>
    <x v="6"/>
    <s v="JULY"/>
    <x v="1"/>
    <s v="INDUSTRIAL"/>
    <n v="616"/>
    <s v="S10     - Lighting S-10 T&amp;D Private Lighting(Clsd)"/>
    <s v="S10"/>
    <s v="LIGHTING S-10"/>
    <n v="4552"/>
    <s v="DELIVERY ONLY - INDUSTRIAL"/>
    <n v="21"/>
    <n v="2312.12"/>
    <n v="10037"/>
    <x v="3"/>
  </r>
  <r>
    <x v="0"/>
    <s v="NARRAGANSETT ELECTRIC"/>
    <x v="1"/>
    <x v="6"/>
    <s v="JULY"/>
    <x v="3"/>
    <s v="STRT-AND-HWY-LT"/>
    <n v="616"/>
    <s v="S10     - Lighting S-10 T&amp;D Private Lighting(Clsd)"/>
    <s v="S10"/>
    <s v="LIGHTING S-10"/>
    <n v="4562"/>
    <s v="DELIVERY ONLY - STREET LIGHT"/>
    <n v="72"/>
    <n v="4318.05"/>
    <n v="20854"/>
    <x v="3"/>
  </r>
  <r>
    <x v="0"/>
    <s v="NARRAGANSETT ELECTRIC"/>
    <x v="1"/>
    <x v="6"/>
    <s v="JULY"/>
    <x v="2"/>
    <s v="COMMERCIAL"/>
    <n v="700"/>
    <s v="G32     - Elec G-32 200 kW Dem PK/SH/OP-Std Ofr"/>
    <s v="G32"/>
    <s v="ELEC G-32"/>
    <n v="300"/>
    <s v="COMMERCIAL-NO BUILDING HEAT"/>
    <n v="55"/>
    <n v="836637.03"/>
    <n v="5615579"/>
    <x v="1"/>
  </r>
  <r>
    <x v="0"/>
    <s v="NARRAGANSETT ELECTRIC"/>
    <x v="1"/>
    <x v="6"/>
    <s v="JULY"/>
    <x v="1"/>
    <s v="INDUSTRIAL"/>
    <n v="710"/>
    <s v="G32     - Elec G-32 T&amp;D 200 kW Dem PK/SH/OP"/>
    <s v="G32"/>
    <s v="ELEC G-32"/>
    <n v="4552"/>
    <s v="DELIVERY ONLY - INDUSTRIAL"/>
    <n v="96"/>
    <n v="2042069.44"/>
    <n v="26174692"/>
    <x v="1"/>
  </r>
  <r>
    <x v="0"/>
    <s v="NARRAGANSETT ELECTRIC"/>
    <x v="1"/>
    <x v="6"/>
    <s v="JULY"/>
    <x v="2"/>
    <s v="COMMERCIAL"/>
    <n v="924"/>
    <s v="X01     - Elec X01 T&amp;D Elec Propulsion"/>
    <s v="X01"/>
    <s v="ELEC X01"/>
    <n v="4532"/>
    <s v="DELIVERY ONLY - COMMERCIAL"/>
    <n v="1"/>
    <n v="123911.12"/>
    <n v="909345"/>
    <x v="1"/>
  </r>
  <r>
    <x v="0"/>
    <s v="NARRAGANSETT ELECTRIC"/>
    <x v="1"/>
    <x v="6"/>
    <s v="JULY"/>
    <x v="2"/>
    <s v="COMMERCIAL"/>
    <n v="954"/>
    <s v="G02     - Elec G-02 T&amp;D Large C&amp;I"/>
    <s v="G02"/>
    <s v="ELEC G-02"/>
    <n v="4532"/>
    <s v="DELIVERY ONLY - COMMERCIAL"/>
    <n v="3395"/>
    <n v="5556237.04"/>
    <n v="62245686"/>
    <x v="5"/>
  </r>
  <r>
    <x v="0"/>
    <s v="NARRAGANSETT ELECTRIC"/>
    <x v="1"/>
    <x v="6"/>
    <s v="JULY"/>
    <x v="0"/>
    <s v="RESIDENTIAL"/>
    <n v="13"/>
    <s v="G02     - Elec G-02 Large C&amp;I-Std Ofr"/>
    <s v="G02"/>
    <s v="ELEC G-02"/>
    <n v="200"/>
    <s v="RESIDENCE SERVICE - NO HEAT"/>
    <n v="9"/>
    <n v="7243.27"/>
    <n v="36786"/>
    <x v="5"/>
  </r>
  <r>
    <x v="0"/>
    <s v="NARRAGANSETT ELECTRIC"/>
    <x v="1"/>
    <x v="6"/>
    <s v="JULY"/>
    <x v="2"/>
    <s v="COMMERCIAL"/>
    <n v="117"/>
    <s v="B32     - Elec B-32 C&amp;I 200 kW Back Up Svc-Std Ofr"/>
    <s v="B32"/>
    <s v="ELEC B-32"/>
    <n v="300"/>
    <s v="COMMERCIAL-NO BUILDING HEAT"/>
    <n v="3"/>
    <n v="25143.200000000001"/>
    <n v="152361"/>
    <x v="1"/>
  </r>
  <r>
    <x v="0"/>
    <s v="NARRAGANSETT ELECTRIC"/>
    <x v="1"/>
    <x v="6"/>
    <s v="JULY"/>
    <x v="2"/>
    <s v="COMMERCIAL"/>
    <n v="122"/>
    <s v="B32     - Elec B-32 T&amp;D C&amp;I 200 kW Back Up Svc"/>
    <s v="B32"/>
    <s v="ELEC B-32"/>
    <n v="300"/>
    <s v="COMMERCIAL-NO BUILDING HEAT"/>
    <n v="1"/>
    <n v="117703.05"/>
    <n v="830937"/>
    <x v="1"/>
  </r>
  <r>
    <x v="0"/>
    <s v="NARRAGANSETT ELECTRIC"/>
    <x v="1"/>
    <x v="6"/>
    <s v="JULY"/>
    <x v="3"/>
    <s v="STRT-AND-HWY-LT"/>
    <n v="951"/>
    <s v="C08     - Elec C-06 T&amp;D Sm C&amp;I Unmetered"/>
    <s v="C08"/>
    <s v="ELEC C-06 UNMETERED"/>
    <n v="4562"/>
    <s v="DELIVERY ONLY - STREET LIGHT"/>
    <n v="206"/>
    <n v="9055.65"/>
    <n v="60016"/>
    <x v="2"/>
  </r>
  <r>
    <x v="0"/>
    <s v="NARRAGANSETT ELECTRIC"/>
    <x v="1"/>
    <x v="6"/>
    <s v="JULY"/>
    <x v="2"/>
    <s v="COMMERCIAL"/>
    <n v="631"/>
    <s v="S5V     - Lighting S-05 Cust Owned-Variable"/>
    <s v="S5A"/>
    <s v="N/A"/>
    <n v="300"/>
    <s v="COMMERCIAL-NO BUILDING HEAT"/>
    <n v="1"/>
    <n v="27.1"/>
    <n v="154"/>
    <x v="3"/>
  </r>
  <r>
    <x v="0"/>
    <s v="NARRAGANSETT ELECTRIC"/>
    <x v="1"/>
    <x v="6"/>
    <s v="JULY"/>
    <x v="3"/>
    <s v="STRT-AND-HWY-LT"/>
    <n v="619"/>
    <s v="S5T     - Lighting S-05 T&amp;D Cust Owned"/>
    <s v="S5A"/>
    <s v="N/A"/>
    <n v="4562"/>
    <s v="DELIVERY ONLY - STREET LIGHT"/>
    <n v="116"/>
    <n v="83032.41"/>
    <n v="758301"/>
    <x v="3"/>
  </r>
  <r>
    <x v="0"/>
    <s v="NARRAGANSETT ELECTRIC"/>
    <x v="1"/>
    <x v="6"/>
    <s v="JULY"/>
    <x v="3"/>
    <s v="STRT-AND-HWY-LT"/>
    <n v="610"/>
    <s v="S14     - Lighting S-14 Co Owned St Lighting-Std Ofr"/>
    <s v="S14"/>
    <s v="LIGHTING S-14"/>
    <n v="700"/>
    <s v="PUBLIC STREET &amp; HIWAY LIGHTING"/>
    <n v="11"/>
    <n v="9977.09"/>
    <n v="14202"/>
    <x v="3"/>
  </r>
  <r>
    <x v="0"/>
    <s v="NARRAGANSETT ELECTRIC"/>
    <x v="1"/>
    <x v="6"/>
    <s v="JULY"/>
    <x v="4"/>
    <s v="STEAM-HEAT"/>
    <n v="628"/>
    <s v="S10     - Lighting S-10 Private Lightg-Std Ofr Variable"/>
    <s v="S10"/>
    <s v="LIGHTING S-10"/>
    <n v="207"/>
    <s v="RESIDENCE SERVICE - WITH HEAT"/>
    <n v="7"/>
    <n v="145.49"/>
    <n v="439"/>
    <x v="3"/>
  </r>
  <r>
    <x v="0"/>
    <s v="NARRAGANSETT ELECTRIC"/>
    <x v="1"/>
    <x v="6"/>
    <s v="JULY"/>
    <x v="2"/>
    <s v="COMMERCIAL"/>
    <n v="616"/>
    <s v="S10     - Lighting S-10 T&amp;D Private Lighting(Clsd)"/>
    <s v="S10"/>
    <s v="LIGHTING S-10"/>
    <n v="4532"/>
    <s v="DELIVERY ONLY - COMMERCIAL"/>
    <n v="315"/>
    <n v="16630.27"/>
    <n v="75612"/>
    <x v="3"/>
  </r>
  <r>
    <x v="0"/>
    <s v="NARRAGANSETT ELECTRIC"/>
    <x v="1"/>
    <x v="6"/>
    <s v="JULY"/>
    <x v="2"/>
    <s v="COMMERCIAL"/>
    <n v="710"/>
    <s v="G32     - Elec G-32 T&amp;D 200 kW Dem PK/SH/OP"/>
    <s v="G32"/>
    <s v="ELEC G-32"/>
    <n v="4532"/>
    <s v="DELIVERY ONLY - COMMERCIAL"/>
    <n v="287"/>
    <n v="4579528.18"/>
    <n v="62255157"/>
    <x v="1"/>
  </r>
  <r>
    <x v="0"/>
    <s v="NARRAGANSETT ELECTRIC"/>
    <x v="1"/>
    <x v="6"/>
    <s v="JULY"/>
    <x v="2"/>
    <s v="COMMERCIAL"/>
    <n v="13"/>
    <s v="G02     - Elec G-02 Large C&amp;I-Std Ofr"/>
    <s v="G02"/>
    <s v="ELEC G-02"/>
    <n v="300"/>
    <s v="COMMERCIAL-NO BUILDING HEAT"/>
    <n v="3380"/>
    <n v="6213549.4500000002"/>
    <n v="35561878"/>
    <x v="5"/>
  </r>
  <r>
    <x v="0"/>
    <s v="NARRAGANSETT ELECTRIC"/>
    <x v="1"/>
    <x v="6"/>
    <s v="JULY"/>
    <x v="2"/>
    <s v="COMMERCIAL"/>
    <n v="55"/>
    <s v="C06     - Elec C-06 Small C&amp;I-Std Ofr Variable"/>
    <s v="C06"/>
    <s v="ELEC C-06"/>
    <n v="300"/>
    <s v="COMMERCIAL-NO BUILDING HEAT"/>
    <n v="55"/>
    <n v="-94202.81"/>
    <n v="49076"/>
    <x v="2"/>
  </r>
  <r>
    <x v="0"/>
    <s v="NARRAGANSETT ELECTRIC"/>
    <x v="1"/>
    <x v="6"/>
    <s v="JULY"/>
    <x v="0"/>
    <s v="RESIDENTIAL"/>
    <n v="55"/>
    <s v="C06     - Elec C-06 Small C&amp;I-Std Ofr Variable"/>
    <s v="C06"/>
    <s v="ELEC C-06"/>
    <n v="200"/>
    <s v="RESIDENCE SERVICE - NO HEAT"/>
    <n v="2"/>
    <n v="1184.44"/>
    <n v="6285"/>
    <x v="2"/>
  </r>
  <r>
    <x v="0"/>
    <s v="NARRAGANSETT ELECTRIC"/>
    <x v="1"/>
    <x v="6"/>
    <s v="JULY"/>
    <x v="2"/>
    <s v="COMMERCIAL"/>
    <n v="6"/>
    <s v="A60     - Elec A-60 Resi Low Income-Std Ofr"/>
    <s v="A60"/>
    <s v="ELEC A-60"/>
    <n v="300"/>
    <s v="COMMERCIAL-NO BUILDING HEAT"/>
    <n v="2"/>
    <n v="119.53"/>
    <n v="752"/>
    <x v="4"/>
  </r>
  <r>
    <x v="0"/>
    <s v="NARRAGANSETT ELECTRIC"/>
    <x v="1"/>
    <x v="6"/>
    <s v="JULY"/>
    <x v="3"/>
    <s v="STRT-AND-HWY-LT"/>
    <n v="629"/>
    <s v="S14     - Lighting S-14 Co Lighting-Std Ofr Variable"/>
    <s v="S14"/>
    <s v="LIGHTING S-14"/>
    <n v="700"/>
    <s v="PUBLIC STREET &amp; HIWAY LIGHTING"/>
    <n v="124"/>
    <n v="134892.74"/>
    <n v="241991"/>
    <x v="3"/>
  </r>
  <r>
    <x v="0"/>
    <s v="NARRAGANSETT ELECTRIC"/>
    <x v="1"/>
    <x v="6"/>
    <s v="JULY"/>
    <x v="2"/>
    <s v="COMMERCIAL"/>
    <n v="711"/>
    <s v="G3F-G   - Elec G-32 T&amp;D 200 kW Dem PK/OP"/>
    <s v="G32"/>
    <s v="ELEC G-32"/>
    <n v="4532"/>
    <s v="DELIVERY ONLY - COMMERCIAL"/>
    <n v="312"/>
    <n v="5300507.3899999997"/>
    <n v="71731443"/>
    <x v="1"/>
  </r>
  <r>
    <x v="0"/>
    <s v="NARRAGANSETT ELECTRIC"/>
    <x v="1"/>
    <x v="6"/>
    <s v="JULY"/>
    <x v="1"/>
    <s v="INDUSTRIAL"/>
    <n v="711"/>
    <s v="G3F-G   - Elec G-32 T&amp;D 200 kW Dem PK/OP"/>
    <s v="G32"/>
    <s v="ELEC G-32"/>
    <n v="4552"/>
    <s v="DELIVERY ONLY - INDUSTRIAL"/>
    <n v="71"/>
    <n v="1134491.3799999999"/>
    <n v="14817994"/>
    <x v="1"/>
  </r>
  <r>
    <x v="0"/>
    <s v="NARRAGANSETT ELECTRIC"/>
    <x v="1"/>
    <x v="6"/>
    <s v="JULY"/>
    <x v="1"/>
    <s v="INDUSTRIAL"/>
    <n v="122"/>
    <s v="B32     - Elec B-32 T&amp;D C&amp;I 200 kW Back Up Svc"/>
    <s v="B32"/>
    <s v="ELEC B-32"/>
    <n v="460"/>
    <s v="INDUSTRIAL GENERAL - 60 HERTZ"/>
    <n v="1"/>
    <n v="36271.01"/>
    <n v="522250"/>
    <x v="1"/>
  </r>
  <r>
    <x v="0"/>
    <s v="NARRAGANSETT ELECTRIC"/>
    <x v="1"/>
    <x v="6"/>
    <s v="JULY"/>
    <x v="2"/>
    <s v="COMMERCIAL"/>
    <n v="34"/>
    <s v="C08     - Elec C-06 Sm C&amp;I Unmetered-Std Ofr"/>
    <s v="C08"/>
    <s v="ELEC C-06 UNMETERED"/>
    <n v="300"/>
    <s v="COMMERCIAL-NO BUILDING HEAT"/>
    <n v="132"/>
    <n v="14382.28"/>
    <n v="67751"/>
    <x v="2"/>
  </r>
  <r>
    <x v="0"/>
    <s v="NARRAGANSETT ELECTRIC"/>
    <x v="1"/>
    <x v="6"/>
    <s v="JULY"/>
    <x v="2"/>
    <s v="COMMERCIAL"/>
    <n v="951"/>
    <s v="C08     - Elec C-06 T&amp;D Sm C&amp;I Unmetered"/>
    <s v="C08"/>
    <s v="ELEC C-06 UNMETERED"/>
    <n v="4532"/>
    <s v="DELIVERY ONLY - COMMERCIAL"/>
    <n v="115"/>
    <n v="9031.0499999999993"/>
    <n v="67035"/>
    <x v="2"/>
  </r>
  <r>
    <x v="0"/>
    <s v="NARRAGANSETT ELECTRIC"/>
    <x v="1"/>
    <x v="6"/>
    <s v="JULY"/>
    <x v="2"/>
    <s v="COMMERCIAL"/>
    <n v="617"/>
    <s v="S14     - Lighting S-14 T&amp;D Co Owned St Lighting"/>
    <s v="S14"/>
    <s v="LIGHTING S-14"/>
    <n v="4532"/>
    <s v="DELIVERY ONLY - COMMERCIAL"/>
    <n v="1"/>
    <n v="794.63"/>
    <n v="3405"/>
    <x v="3"/>
  </r>
  <r>
    <x v="0"/>
    <s v="NARRAGANSETT ELECTRIC"/>
    <x v="1"/>
    <x v="6"/>
    <s v="JULY"/>
    <x v="3"/>
    <s v="STRT-AND-HWY-LT"/>
    <n v="617"/>
    <s v="S14     - Lighting S-14 T&amp;D Co Owned St Lighting"/>
    <s v="S14"/>
    <s v="LIGHTING S-14"/>
    <n v="4562"/>
    <s v="DELIVERY ONLY - STREET LIGHT"/>
    <n v="108"/>
    <n v="362368.53"/>
    <n v="797597"/>
    <x v="3"/>
  </r>
  <r>
    <x v="0"/>
    <s v="NARRAGANSETT ELECTRIC"/>
    <x v="1"/>
    <x v="6"/>
    <s v="JULY"/>
    <x v="3"/>
    <s v="STRT-AND-HWY-LT"/>
    <n v="628"/>
    <s v="S10     - Lighting S-10 Private Lightg-Std Ofr Variable"/>
    <s v="S10"/>
    <s v="LIGHTING S-10"/>
    <n v="700"/>
    <s v="PUBLIC STREET &amp; HIWAY LIGHTING"/>
    <n v="205"/>
    <n v="12415.07"/>
    <n v="41327"/>
    <x v="3"/>
  </r>
  <r>
    <x v="0"/>
    <s v="NARRAGANSETT ELECTRIC"/>
    <x v="1"/>
    <x v="6"/>
    <s v="JULY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6"/>
    <s v="JULY"/>
    <x v="0"/>
    <s v="RESIDENTIAL"/>
    <n v="954"/>
    <s v="G02     - Elec G-02 T&amp;D Large C&amp;I"/>
    <s v="G02"/>
    <s v="ELEC G-02"/>
    <n v="4512"/>
    <s v="DELIVERY ONLY - RESIDENTIAL"/>
    <n v="1"/>
    <n v="1519.7"/>
    <n v="17512"/>
    <x v="5"/>
  </r>
  <r>
    <x v="0"/>
    <s v="NARRAGANSETT ELECTRIC"/>
    <x v="1"/>
    <x v="6"/>
    <s v="JULY"/>
    <x v="2"/>
    <s v="COMMERCIAL"/>
    <n v="950"/>
    <s v="C06     - Elec C-06 T&amp;D Small C&amp;I"/>
    <s v="C06"/>
    <s v="ELEC C-06"/>
    <n v="4532"/>
    <s v="DELIVERY ONLY - COMMERCIAL"/>
    <n v="10021"/>
    <n v="1603071.27"/>
    <n v="13497864"/>
    <x v="2"/>
  </r>
  <r>
    <x v="0"/>
    <s v="NARRAGANSETT ELECTRIC"/>
    <x v="1"/>
    <x v="6"/>
    <s v="JULY"/>
    <x v="3"/>
    <s v="STRT-AND-HWY-LT"/>
    <n v="630"/>
    <s v="S5F     - Lighting S-05 Cust Owned-Fixed"/>
    <s v="S5A"/>
    <s v="N/A"/>
    <n v="700"/>
    <s v="PUBLIC STREET &amp; HIWAY LIGHTING"/>
    <n v="1"/>
    <n v="493.14"/>
    <n v="2611"/>
    <x v="3"/>
  </r>
  <r>
    <x v="0"/>
    <s v="NARRAGANSETT ELECTRIC"/>
    <x v="1"/>
    <x v="6"/>
    <s v="JULY"/>
    <x v="0"/>
    <s v="RESIDENTIAL"/>
    <n v="616"/>
    <s v="S10     - Lighting S-10 T&amp;D Private Lighting(Clsd)"/>
    <s v="S10"/>
    <s v="LIGHTING S-10"/>
    <n v="4512"/>
    <s v="DELIVERY ONLY - RESIDENTIAL"/>
    <n v="44"/>
    <n v="3884.91"/>
    <n v="10955"/>
    <x v="3"/>
  </r>
  <r>
    <x v="0"/>
    <s v="NARRAGANSETT ELECTRIC"/>
    <x v="1"/>
    <x v="6"/>
    <s v="JULY"/>
    <x v="1"/>
    <s v="INDUSTRIAL"/>
    <n v="944"/>
    <s v="M1B     - Elec M-1 Opt B Station Pwr Delivery Svc"/>
    <s v="M1B"/>
    <s v="M-1 Opt B"/>
    <n v="4552"/>
    <s v="DELIVERY ONLY - INDUSTRIAL"/>
    <n v="1"/>
    <n v="4749.3999999999996"/>
    <n v="48710"/>
    <x v="3"/>
  </r>
  <r>
    <x v="0"/>
    <s v="NARRAGANSETT ELECTRIC"/>
    <x v="1"/>
    <x v="6"/>
    <s v="JULY"/>
    <x v="1"/>
    <s v="INDUSTRIAL"/>
    <n v="954"/>
    <s v="G02     - Elec G-02 T&amp;D Large C&amp;I"/>
    <s v="G02"/>
    <s v="ELEC G-02"/>
    <n v="4552"/>
    <s v="DELIVERY ONLY - INDUSTRIAL"/>
    <n v="171"/>
    <n v="380673.65"/>
    <n v="4037857"/>
    <x v="5"/>
  </r>
  <r>
    <x v="0"/>
    <s v="NARRAGANSETT ELECTRIC"/>
    <x v="1"/>
    <x v="6"/>
    <s v="JULY"/>
    <x v="2"/>
    <s v="COMMERCIAL"/>
    <n v="1"/>
    <s v="A16     - Elec A-16 Residential-Std Ofr"/>
    <s v="A16"/>
    <s v="ELEC A-16"/>
    <n v="300"/>
    <s v="COMMERCIAL-NO BUILDING HEAT"/>
    <n v="782"/>
    <n v="207972.29"/>
    <n v="1013098"/>
    <x v="0"/>
  </r>
  <r>
    <x v="0"/>
    <s v="NARRAGANSETT ELECTRIC"/>
    <x v="1"/>
    <x v="6"/>
    <s v="JULY"/>
    <x v="1"/>
    <s v="INDUSTRIAL"/>
    <n v="1"/>
    <s v="A16     - Elec A-16 Residential-Std Ofr"/>
    <s v="A16"/>
    <s v="ELEC A-16"/>
    <n v="460"/>
    <s v="INDUSTRIAL GENERAL - 60 HERTZ"/>
    <n v="5"/>
    <n v="561.37"/>
    <n v="2603"/>
    <x v="0"/>
  </r>
  <r>
    <x v="0"/>
    <s v="NARRAGANSETT ELECTRIC"/>
    <x v="1"/>
    <x v="6"/>
    <s v="JULY"/>
    <x v="1"/>
    <s v="INDUSTRIAL"/>
    <n v="5"/>
    <s v="C06     - Elec C-06 Small C&amp;I-Std Ofr"/>
    <s v="C06"/>
    <s v="ELEC C-06"/>
    <n v="460"/>
    <s v="INDUSTRIAL GENERAL - 60 HERTZ"/>
    <n v="760"/>
    <n v="247757.44"/>
    <n v="1268036"/>
    <x v="2"/>
  </r>
  <r>
    <x v="0"/>
    <s v="NARRAGANSETT ELECTRIC"/>
    <x v="1"/>
    <x v="6"/>
    <s v="JULY"/>
    <x v="0"/>
    <s v="RESIDENTIAL"/>
    <n v="950"/>
    <s v="C06     - Elec C-06 T&amp;D Small C&amp;I"/>
    <s v="C06"/>
    <s v="ELEC C-06"/>
    <n v="4512"/>
    <s v="DELIVERY ONLY - RESIDENTIAL"/>
    <n v="76"/>
    <n v="10586.36"/>
    <n v="88354"/>
    <x v="2"/>
  </r>
  <r>
    <x v="0"/>
    <s v="NARRAGANSETT ELECTRIC"/>
    <x v="1"/>
    <x v="6"/>
    <s v="JULY"/>
    <x v="4"/>
    <s v="STEAM-HEAT"/>
    <n v="6"/>
    <s v="A60     - Elec A-60 Resi Low Income-Std Ofr"/>
    <s v="A60"/>
    <s v="ELEC A-60"/>
    <n v="207"/>
    <s v="RESIDENCE SERVICE - WITH HEAT"/>
    <n v="1060"/>
    <n v="118440.27"/>
    <n v="775510"/>
    <x v="4"/>
  </r>
  <r>
    <x v="0"/>
    <s v="NARRAGANSETT ELECTRIC"/>
    <x v="1"/>
    <x v="6"/>
    <s v="JULY"/>
    <x v="3"/>
    <s v="STRT-AND-HWY-LT"/>
    <n v="34"/>
    <s v="C08     - Elec C-06 Sm C&amp;I Unmetered-Std Ofr"/>
    <s v="C08"/>
    <s v="ELEC C-06 UNMETERED"/>
    <n v="700"/>
    <s v="PUBLIC STREET &amp; HIWAY LIGHTING"/>
    <n v="161"/>
    <n v="20574.59"/>
    <n v="99047"/>
    <x v="2"/>
  </r>
  <r>
    <x v="0"/>
    <s v="NARRAGANSETT ELECTRIC"/>
    <x v="1"/>
    <x v="6"/>
    <s v="JULY"/>
    <x v="1"/>
    <s v="INDUSTRIAL"/>
    <n v="950"/>
    <s v="C06     - Elec C-06 T&amp;D Small C&amp;I"/>
    <s v="C06"/>
    <s v="ELEC C-06"/>
    <n v="4552"/>
    <s v="DELIVERY ONLY - INDUSTRIAL"/>
    <n v="141"/>
    <n v="44779.81"/>
    <n v="398499"/>
    <x v="2"/>
  </r>
  <r>
    <x v="0"/>
    <s v="NARRAGANSETT ELECTRIC"/>
    <x v="1"/>
    <x v="6"/>
    <s v="JULY"/>
    <x v="2"/>
    <s v="COMMERCIAL"/>
    <n v="605"/>
    <s v="S10     - Lighting S-10 Private Lightg-Std Ofr(Clsd)"/>
    <s v="S10"/>
    <s v="LIGHTING S-10"/>
    <n v="300"/>
    <s v="COMMERCIAL-NO BUILDING HEAT"/>
    <n v="15"/>
    <n v="657.13"/>
    <n v="2174"/>
    <x v="3"/>
  </r>
  <r>
    <x v="0"/>
    <s v="NARRAGANSETT ELECTRIC"/>
    <x v="1"/>
    <x v="6"/>
    <s v="JULY"/>
    <x v="1"/>
    <s v="INDUSTRIAL"/>
    <n v="628"/>
    <s v="S10     - Lighting S-10 Private Lightg-Std Ofr Variable"/>
    <s v="S10"/>
    <s v="LIGHTING S-10"/>
    <n v="460"/>
    <s v="INDUSTRIAL GENERAL - 60 HERTZ"/>
    <n v="54"/>
    <n v="6999.98"/>
    <n v="23844"/>
    <x v="3"/>
  </r>
  <r>
    <x v="0"/>
    <s v="NARRAGANSETT ELECTRIC"/>
    <x v="1"/>
    <x v="6"/>
    <s v="JULY"/>
    <x v="1"/>
    <s v="INDUSTRIAL"/>
    <n v="700"/>
    <s v="G32     - Elec G-32 200 kW Dem PK/SH/OP-Std Ofr"/>
    <s v="G32"/>
    <s v="ELEC G-32"/>
    <n v="460"/>
    <s v="INDUSTRIAL GENERAL - 60 HERTZ"/>
    <n v="39"/>
    <n v="419199.72"/>
    <n v="2544120"/>
    <x v="1"/>
  </r>
  <r>
    <x v="0"/>
    <s v="NARRAGANSETT ELECTRIC"/>
    <x v="1"/>
    <x v="6"/>
    <s v="JULY"/>
    <x v="1"/>
    <s v="INDUSTRIAL"/>
    <n v="705"/>
    <s v="G3F-G   - Elec G-32 200 kW Dem PK/OP-Std Ofr"/>
    <s v="G32"/>
    <s v="ELEC G-32"/>
    <n v="460"/>
    <s v="INDUSTRIAL GENERAL - 60 HERTZ"/>
    <n v="24"/>
    <n v="317194.44"/>
    <n v="1855886"/>
    <x v="1"/>
  </r>
  <r>
    <x v="0"/>
    <s v="NARRAGANSETT ELECTRIC"/>
    <x v="1"/>
    <x v="6"/>
    <s v="JULY"/>
    <x v="2"/>
    <s v="COMMERCIAL"/>
    <n v="53"/>
    <s v="G02     - Elec G-02 Large C&amp;I-Std Ofr Fixed"/>
    <s v="G02"/>
    <s v="ELEC G-02"/>
    <n v="300"/>
    <s v="COMMERCIAL-NO BUILDING HEAT"/>
    <n v="155"/>
    <n v="368066.67"/>
    <n v="2047651"/>
    <x v="5"/>
  </r>
  <r>
    <x v="0"/>
    <s v="NARRAGANSETT ELECTRIC"/>
    <x v="1"/>
    <x v="6"/>
    <s v="JULY"/>
    <x v="1"/>
    <s v="INDUSTRIAL"/>
    <n v="53"/>
    <s v="G02     - Elec G-02 Large C&amp;I-Std Ofr Fixed"/>
    <s v="G02"/>
    <s v="ELEC G-02"/>
    <n v="460"/>
    <s v="INDUSTRIAL GENERAL - 60 HERTZ"/>
    <n v="9"/>
    <n v="18980.93"/>
    <n v="93581"/>
    <x v="5"/>
  </r>
  <r>
    <x v="0"/>
    <s v="NARRAGANSETT ELECTRIC"/>
    <x v="1"/>
    <x v="6"/>
    <s v="JULY"/>
    <x v="2"/>
    <s v="COMMERCIAL"/>
    <n v="903"/>
    <s v="A16     - Elec A-16 T&amp;D Residential"/>
    <s v="A16"/>
    <s v="ELEC A-16"/>
    <n v="4532"/>
    <s v="DELIVERY ONLY - COMMERCIAL"/>
    <n v="99"/>
    <n v="26392.68"/>
    <n v="226815"/>
    <x v="0"/>
  </r>
  <r>
    <x v="0"/>
    <s v="NARRAGANSETT ELECTRIC"/>
    <x v="1"/>
    <x v="6"/>
    <s v="JULY"/>
    <x v="0"/>
    <s v="RESIDENTIAL"/>
    <n v="903"/>
    <s v="A16     - Elec A-16 T&amp;D Residential"/>
    <s v="A16"/>
    <s v="ELEC A-16"/>
    <n v="4512"/>
    <s v="DELIVERY ONLY - RESIDENTIAL"/>
    <n v="36069"/>
    <n v="3229419.68"/>
    <n v="26487885"/>
    <x v="0"/>
  </r>
  <r>
    <x v="0"/>
    <s v="NARRAGANSETT ELECTRIC"/>
    <x v="1"/>
    <x v="6"/>
    <s v="JULY"/>
    <x v="0"/>
    <s v="RESIDENTIAL"/>
    <n v="1"/>
    <s v="A16     - Elec A-16 Residential-Std Ofr"/>
    <s v="A16"/>
    <s v="ELEC A-16"/>
    <n v="200"/>
    <s v="RESIDENCE SERVICE - NO HEAT"/>
    <n v="340384"/>
    <n v="57479195.93"/>
    <n v="275882803"/>
    <x v="0"/>
  </r>
  <r>
    <x v="0"/>
    <s v="NARRAGANSETT ELECTRIC"/>
    <x v="1"/>
    <x v="6"/>
    <s v="JULY"/>
    <x v="4"/>
    <s v="STEAM-HEAT"/>
    <n v="5"/>
    <s v="C06     - Elec C-06 Small C&amp;I-Std Ofr Fixed"/>
    <s v="C06"/>
    <s v="ELEC C-06"/>
    <n v="207"/>
    <s v="RESIDENCE SERVICE - WITH HEAT"/>
    <n v="1"/>
    <n v="19.21"/>
    <n v="30"/>
    <x v="2"/>
  </r>
  <r>
    <x v="0"/>
    <s v="NARRAGANSETT ELECTRIC"/>
    <x v="1"/>
    <x v="6"/>
    <s v="JULY"/>
    <x v="0"/>
    <s v="RESIDENTIAL"/>
    <n v="905"/>
    <s v="A60     - Elec A-60 T&amp;D Resi Low Income"/>
    <s v="A60"/>
    <s v="ELEC A-60"/>
    <n v="4512"/>
    <s v="DELIVERY ONLY - RESIDENTIAL"/>
    <n v="4609"/>
    <n v="150147.25"/>
    <n v="2618141"/>
    <x v="4"/>
  </r>
  <r>
    <x v="0"/>
    <s v="NARRAGANSETT ELECTRIC"/>
    <x v="1"/>
    <x v="6"/>
    <s v="JULY"/>
    <x v="2"/>
    <s v="COMMERCIAL"/>
    <n v="628"/>
    <s v="S10     - Lighting S-10 Private Lightg-Std Ofr Variable"/>
    <s v="S10"/>
    <s v="LIGHTING S-10"/>
    <n v="300"/>
    <s v="COMMERCIAL-NO BUILDING HEAT"/>
    <n v="1104"/>
    <n v="68154.02"/>
    <n v="221694"/>
    <x v="3"/>
  </r>
  <r>
    <x v="0"/>
    <s v="NARRAGANSETT ELECTRIC"/>
    <x v="1"/>
    <x v="6"/>
    <s v="JULY"/>
    <x v="2"/>
    <s v="COMMERCIAL"/>
    <n v="705"/>
    <s v="G3F-G   - Elec G-32 200 kW Dem PK/OP-Std Ofr"/>
    <s v="G32"/>
    <s v="ELEC G-32"/>
    <n v="300"/>
    <s v="COMMERCIAL-NO BUILDING HEAT"/>
    <n v="84"/>
    <n v="1399661.42"/>
    <n v="8768091"/>
    <x v="1"/>
  </r>
  <r>
    <x v="0"/>
    <s v="NARRAGANSETT ELECTRIC"/>
    <x v="1"/>
    <x v="6"/>
    <s v="JULY"/>
    <x v="0"/>
    <s v="RESIDENTIAL"/>
    <n v="5"/>
    <s v="C06     - Elec C-06 Small C&amp;I-Std Ofr"/>
    <s v="C06"/>
    <s v="ELEC C-06"/>
    <n v="200"/>
    <s v="RESIDENCE SERVICE - NO HEAT"/>
    <n v="825"/>
    <n v="93829.4"/>
    <n v="438054"/>
    <x v="2"/>
  </r>
  <r>
    <x v="0"/>
    <s v="NARRAGANSETT ELECTRIC"/>
    <x v="1"/>
    <x v="6"/>
    <s v="JULY"/>
    <x v="1"/>
    <s v="INDUSTRIAL"/>
    <n v="6"/>
    <s v="A60     - Elec A-60 Resi Low Income-Std Ofr"/>
    <s v="A60"/>
    <s v="ELEC A-60"/>
    <n v="460"/>
    <s v="INDUSTRIAL GENERAL - 60 HERTZ"/>
    <n v="1"/>
    <n v="76.94"/>
    <n v="488"/>
    <x v="4"/>
  </r>
  <r>
    <x v="0"/>
    <s v="NARRAGANSETT ELECTRIC"/>
    <x v="1"/>
    <x v="6"/>
    <s v="JULY"/>
    <x v="3"/>
    <s v="STRT-AND-HWY-LT"/>
    <n v="627"/>
    <s v="S6A     - Lighting S-06 T&amp;D Decorative"/>
    <s v="S6A"/>
    <s v="N/A"/>
    <n v="700"/>
    <s v="PUBLIC STREET &amp; HIWAY LIGHTING"/>
    <n v="2"/>
    <n v="758.82"/>
    <n v="290"/>
    <x v="3"/>
  </r>
  <r>
    <x v="0"/>
    <s v="NARRAGANSETT ELECTRIC"/>
    <x v="1"/>
    <x v="6"/>
    <s v="JULY"/>
    <x v="1"/>
    <s v="INDUSTRIAL"/>
    <n v="404"/>
    <s v="2107    - Gas 2107 C&amp;I Small"/>
    <n v="2107"/>
    <s v="N/A"/>
    <n v="400"/>
    <s v="INDUSTRIAL"/>
    <n v="8"/>
    <n v="2085.41"/>
    <n v="1632.92"/>
    <x v="8"/>
  </r>
  <r>
    <x v="0"/>
    <s v="NARRAGANSETT ELECTRIC"/>
    <x v="1"/>
    <x v="6"/>
    <s v="JULY"/>
    <x v="1"/>
    <s v="INDUSTRIAL"/>
    <n v="406"/>
    <s v="2221    - Gas 2221 C&amp;I Medium FT2"/>
    <n v="2221"/>
    <s v="N/A"/>
    <n v="1670"/>
    <s v="GAS/T FIRM COMMERCIAL"/>
    <n v="23"/>
    <n v="16078.92"/>
    <n v="26558.38"/>
    <x v="6"/>
  </r>
  <r>
    <x v="0"/>
    <s v="NARRAGANSETT ELECTRIC"/>
    <x v="1"/>
    <x v="6"/>
    <s v="JULY"/>
    <x v="4"/>
    <s v="STEAM-HEAT"/>
    <n v="401"/>
    <s v="1012    - Gas 1012 Res Non Heat"/>
    <n v="1012"/>
    <s v="N/A"/>
    <n v="200"/>
    <s v="RESIDENCE SERVICE - NO HEAT"/>
    <n v="7"/>
    <n v="405.06"/>
    <n v="218.73"/>
    <x v="10"/>
  </r>
  <r>
    <x v="0"/>
    <s v="NARRAGANSETT ELECTRIC"/>
    <x v="1"/>
    <x v="6"/>
    <s v="JULY"/>
    <x v="2"/>
    <s v="COMMERCIAL"/>
    <n v="413"/>
    <s v="3496    - Gas 3496 C&amp;I Extra Large Low Load"/>
    <n v="3496"/>
    <s v="N/A"/>
    <n v="300"/>
    <s v="COMMERCIAL-NO BUILDING HEAT"/>
    <n v="6"/>
    <n v="12415.36"/>
    <n v="4983.71"/>
    <x v="7"/>
  </r>
  <r>
    <x v="0"/>
    <s v="NARRAGANSETT ELECTRIC"/>
    <x v="1"/>
    <x v="6"/>
    <s v="JULY"/>
    <x v="1"/>
    <s v="INDUSTRIAL"/>
    <n v="411"/>
    <s v="33EN    - Gas 33EN C&amp;I Large Low Load FT1"/>
    <s v="33EN"/>
    <s v="N/A"/>
    <n v="1670"/>
    <s v="GAS/T FIRM COMMERCIAL"/>
    <n v="9"/>
    <n v="13761.64"/>
    <n v="15430.63"/>
    <x v="7"/>
  </r>
  <r>
    <x v="0"/>
    <s v="NARRAGANSETT ELECTRIC"/>
    <x v="1"/>
    <x v="6"/>
    <s v="JULY"/>
    <x v="1"/>
    <s v="INDUSTRIAL"/>
    <n v="418"/>
    <s v="2321    - Gas 2321 C&amp;I Large High Load FT2"/>
    <n v="2321"/>
    <s v="N/A"/>
    <n v="1671"/>
    <s v="GAS/T FIRM INDUSTRIAL"/>
    <n v="50"/>
    <n v="108363.98"/>
    <n v="230576.59"/>
    <x v="7"/>
  </r>
  <r>
    <x v="0"/>
    <s v="NARRAGANSETT ELECTRIC"/>
    <x v="1"/>
    <x v="6"/>
    <s v="JULY"/>
    <x v="2"/>
    <s v="COMMERCIAL"/>
    <n v="417"/>
    <s v="2367    - Gas 2367 C&amp;I Large High Load"/>
    <n v="2367"/>
    <s v="N/A"/>
    <n v="300"/>
    <s v="COMMERCIAL-NO BUILDING HEAT"/>
    <n v="22"/>
    <n v="57766.33"/>
    <n v="56289.21"/>
    <x v="7"/>
  </r>
  <r>
    <x v="0"/>
    <s v="NARRAGANSETT ELECTRIC"/>
    <x v="1"/>
    <x v="6"/>
    <s v="JULY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6"/>
    <s v="JULY"/>
    <x v="1"/>
    <s v="INDUSTRIAL"/>
    <n v="405"/>
    <s v="2237    - Gas 2237 C&amp;I Medium"/>
    <n v="2237"/>
    <s v="N/A"/>
    <n v="400"/>
    <s v="INDUSTRIAL"/>
    <n v="23"/>
    <n v="24680.81"/>
    <n v="19696.990000000002"/>
    <x v="6"/>
  </r>
  <r>
    <x v="0"/>
    <s v="NARRAGANSETT ELECTRIC"/>
    <x v="1"/>
    <x v="6"/>
    <s v="JULY"/>
    <x v="0"/>
    <s v="RESIDENTIAL"/>
    <n v="400"/>
    <s v="1247    - Gas 1247 Res Heat"/>
    <n v="1247"/>
    <s v="N/A"/>
    <n v="207"/>
    <s v="RESIDENCE SERVICE - WITH HEAT"/>
    <n v="12"/>
    <n v="299.14"/>
    <n v="111.91"/>
    <x v="10"/>
  </r>
  <r>
    <x v="0"/>
    <s v="NARRAGANSETT ELECTRIC"/>
    <x v="1"/>
    <x v="6"/>
    <s v="JULY"/>
    <x v="2"/>
    <s v="COMMERCIAL"/>
    <n v="400"/>
    <s v="1247    - Gas 1247 Res Heat"/>
    <n v="0"/>
    <s v="N/A"/>
    <n v="0"/>
    <s v="N/A"/>
    <n v="1"/>
    <n v="622.54999999999995"/>
    <n v="489.87"/>
    <x v="9"/>
  </r>
  <r>
    <x v="0"/>
    <s v="NARRAGANSETT ELECTRIC"/>
    <x v="1"/>
    <x v="6"/>
    <s v="JULY"/>
    <x v="1"/>
    <s v="INDUSTRIAL"/>
    <n v="409"/>
    <s v="3367    - Gas 3367 C&amp;I Large Low Load"/>
    <n v="3367"/>
    <s v="N/A"/>
    <n v="400"/>
    <s v="INDUSTRIAL"/>
    <n v="6"/>
    <n v="13884.54"/>
    <n v="9849.94"/>
    <x v="7"/>
  </r>
  <r>
    <x v="0"/>
    <s v="NARRAGANSETT ELECTRIC"/>
    <x v="1"/>
    <x v="6"/>
    <s v="JULY"/>
    <x v="1"/>
    <s v="INDUSTRIAL"/>
    <n v="417"/>
    <s v="2367    - Gas 2367 C&amp;I Large High Load"/>
    <n v="2367"/>
    <s v="N/A"/>
    <n v="400"/>
    <s v="INDUSTRIAL"/>
    <n v="25"/>
    <n v="75793.08"/>
    <n v="76621.7"/>
    <x v="7"/>
  </r>
  <r>
    <x v="0"/>
    <s v="NARRAGANSETT ELECTRIC"/>
    <x v="1"/>
    <x v="6"/>
    <s v="JULY"/>
    <x v="2"/>
    <s v="COMMERCIAL"/>
    <n v="425"/>
    <s v="58ENLL  - Gas 58ENLL Default C&amp;I Large Low Load"/>
    <s v="58LL"/>
    <s v="N/A"/>
    <n v="1675"/>
    <s v="GAS/T DEFAULT SERVICE"/>
    <n v="4"/>
    <n v="4700.1899999999996"/>
    <n v="1396.72"/>
    <x v="7"/>
  </r>
  <r>
    <x v="0"/>
    <s v="NARRAGANSETT ELECTRIC"/>
    <x v="1"/>
    <x v="6"/>
    <s v="JULY"/>
    <x v="2"/>
    <s v="COMMERCIAL"/>
    <n v="428"/>
    <s v="58ENXLH - Gas 58ENXLH Default C&amp;I Extra Large High Load"/>
    <s v="58XH"/>
    <s v="N/A"/>
    <n v="1675"/>
    <s v="GAS/T DEFAULT SERVICE"/>
    <n v="1"/>
    <n v="14145.87"/>
    <n v="15491.26"/>
    <x v="7"/>
  </r>
  <r>
    <x v="0"/>
    <s v="NARRAGANSETT ELECTRIC"/>
    <x v="1"/>
    <x v="6"/>
    <s v="JULY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6"/>
    <s v="JULY"/>
    <x v="2"/>
    <s v="COMMERCIAL"/>
    <n v="432"/>
    <s v="02EN    - Gas 02EN Marketer Charges FT2"/>
    <s v="02EN"/>
    <s v="N/A"/>
    <n v="1674"/>
    <s v="GAS/T MARKETER TRAN 2"/>
    <n v="3"/>
    <n v="288759.17"/>
    <n v="0"/>
    <x v="9"/>
  </r>
  <r>
    <x v="0"/>
    <s v="NARRAGANSETT ELECTRIC"/>
    <x v="1"/>
    <x v="6"/>
    <s v="JULY"/>
    <x v="2"/>
    <s v="COMMERCIAL"/>
    <n v="404"/>
    <s v="2107    - Gas 2107 C&amp;I Small"/>
    <n v="2107"/>
    <s v="N/A"/>
    <n v="300"/>
    <s v="COMMERCIAL-NO BUILDING HEAT"/>
    <n v="17680"/>
    <n v="851969.52"/>
    <n v="343007.8"/>
    <x v="8"/>
  </r>
  <r>
    <x v="0"/>
    <s v="NARRAGANSETT ELECTRIC"/>
    <x v="1"/>
    <x v="6"/>
    <s v="JULY"/>
    <x v="2"/>
    <s v="COMMERCIAL"/>
    <n v="407"/>
    <s v="22EN    - Gas 22EN C&amp;I Medium FT1"/>
    <s v="22EN"/>
    <s v="N/A"/>
    <n v="1670"/>
    <s v="GAS/T FIRM COMMERCIAL"/>
    <n v="325"/>
    <n v="136474.99"/>
    <n v="166725.14000000001"/>
    <x v="6"/>
  </r>
  <r>
    <x v="0"/>
    <s v="NARRAGANSETT ELECTRIC"/>
    <x v="1"/>
    <x v="6"/>
    <s v="JULY"/>
    <x v="2"/>
    <s v="COMMERCIAL"/>
    <n v="406"/>
    <s v="2221    - Gas 2221 C&amp;I Medium FT2"/>
    <n v="2221"/>
    <s v="N/A"/>
    <n v="1670"/>
    <s v="GAS/T FIRM COMMERCIAL"/>
    <n v="1405"/>
    <n v="449171.87"/>
    <n v="442169.97"/>
    <x v="6"/>
  </r>
  <r>
    <x v="0"/>
    <s v="NARRAGANSETT ELECTRIC"/>
    <x v="1"/>
    <x v="6"/>
    <s v="JULY"/>
    <x v="4"/>
    <s v="STEAM-HEAT"/>
    <n v="402"/>
    <s v="1301    - Gas 1301 Res Low Inc Heat"/>
    <n v="1301"/>
    <s v="N/A"/>
    <n v="207"/>
    <s v="RESIDENCE SERVICE - WITH HEAT"/>
    <n v="19815"/>
    <n v="590973.39"/>
    <n v="420381.38"/>
    <x v="11"/>
  </r>
  <r>
    <x v="0"/>
    <s v="NARRAGANSETT ELECTRIC"/>
    <x v="1"/>
    <x v="6"/>
    <s v="JULY"/>
    <x v="0"/>
    <s v="RESIDENTIAL"/>
    <n v="403"/>
    <s v="1101    - Gas 1101 Res Low Inc Non Heat"/>
    <n v="1101"/>
    <s v="N/A"/>
    <n v="200"/>
    <s v="RESIDENCE SERVICE - NO HEAT"/>
    <n v="572"/>
    <n v="13214.51"/>
    <n v="7128.43"/>
    <x v="11"/>
  </r>
  <r>
    <x v="0"/>
    <s v="NARRAGANSETT ELECTRIC"/>
    <x v="1"/>
    <x v="6"/>
    <s v="JULY"/>
    <x v="1"/>
    <s v="INDUSTRIAL"/>
    <n v="415"/>
    <s v="34EN    - Gas 34EN C&amp;I Extra Large Low Load FT1"/>
    <s v="34EN"/>
    <s v="N/A"/>
    <n v="1670"/>
    <s v="GAS/T FIRM COMMERCIAL"/>
    <n v="3"/>
    <n v="9707.82"/>
    <n v="17947.84"/>
    <x v="7"/>
  </r>
  <r>
    <x v="0"/>
    <s v="NARRAGANSETT ELECTRIC"/>
    <x v="1"/>
    <x v="6"/>
    <s v="JULY"/>
    <x v="1"/>
    <s v="INDUSTRIAL"/>
    <n v="414"/>
    <s v="3421    - Gas 3421 C&amp;I Extra Large Low Load FT2"/>
    <n v="3421"/>
    <s v="N/A"/>
    <n v="1670"/>
    <s v="GAS/T FIRM COMMERCIAL"/>
    <n v="1"/>
    <n v="2356.75"/>
    <n v="0"/>
    <x v="7"/>
  </r>
  <r>
    <x v="0"/>
    <s v="NARRAGANSETT ELECTRIC"/>
    <x v="1"/>
    <x v="6"/>
    <s v="JULY"/>
    <x v="2"/>
    <s v="COMMERCIAL"/>
    <n v="410"/>
    <s v="3321    - Gas 3321 C&amp;I Large Low Load FT2"/>
    <n v="3321"/>
    <s v="N/A"/>
    <n v="1670"/>
    <s v="GAS/T FIRM COMMERCIAL"/>
    <n v="200"/>
    <n v="237152.34"/>
    <n v="160102.54999999999"/>
    <x v="7"/>
  </r>
  <r>
    <x v="0"/>
    <s v="NARRAGANSETT ELECTRIC"/>
    <x v="1"/>
    <x v="6"/>
    <s v="JULY"/>
    <x v="2"/>
    <s v="COMMERCIAL"/>
    <n v="412"/>
    <s v="3331    - Gas 3331 C&amp;I Large Low Load TSS"/>
    <n v="3331"/>
    <s v="N/A"/>
    <n v="300"/>
    <s v="COMMERCIAL-NO BUILDING HEAT"/>
    <n v="3"/>
    <n v="4718.62"/>
    <n v="1167.69"/>
    <x v="7"/>
  </r>
  <r>
    <x v="0"/>
    <s v="NARRAGANSETT ELECTRIC"/>
    <x v="1"/>
    <x v="6"/>
    <s v="JULY"/>
    <x v="2"/>
    <s v="COMMERCIAL"/>
    <n v="423"/>
    <s v="24EN    - Gas 24EN C&amp;I Extra Large High Load FT1"/>
    <s v="24EN"/>
    <s v="N/A"/>
    <n v="1671"/>
    <s v="GAS/T FIRM INDUSTRIAL"/>
    <n v="13"/>
    <n v="172658.14"/>
    <n v="985644.72"/>
    <x v="7"/>
  </r>
  <r>
    <x v="0"/>
    <s v="NARRAGANSETT ELECTRIC"/>
    <x v="1"/>
    <x v="6"/>
    <s v="JULY"/>
    <x v="1"/>
    <s v="INDUSTRIAL"/>
    <n v="422"/>
    <s v="2421    - Gas 2421 C&amp;I Extra Large High Load FT2"/>
    <n v="2421"/>
    <s v="N/A"/>
    <n v="1671"/>
    <s v="GAS/T FIRM INDUSTRIAL"/>
    <n v="13"/>
    <n v="87443.1"/>
    <n v="319912.07"/>
    <x v="7"/>
  </r>
  <r>
    <x v="0"/>
    <s v="NARRAGANSETT ELECTRIC"/>
    <x v="1"/>
    <x v="6"/>
    <s v="JULY"/>
    <x v="2"/>
    <s v="COMMERCIAL"/>
    <n v="418"/>
    <s v="2321    - Gas 2321 C&amp;I Large High Load FT2"/>
    <n v="2321"/>
    <s v="N/A"/>
    <n v="1671"/>
    <s v="GAS/T FIRM INDUSTRIAL"/>
    <n v="40"/>
    <n v="78530.460000000006"/>
    <n v="159170.51999999999"/>
    <x v="7"/>
  </r>
  <r>
    <x v="0"/>
    <s v="NARRAGANSETT ELECTRIC"/>
    <x v="1"/>
    <x v="6"/>
    <s v="JULY"/>
    <x v="2"/>
    <s v="COMMERCIAL"/>
    <n v="422"/>
    <s v="2421    - Gas 2421 C&amp;I Extra Large High Load FT2"/>
    <n v="2421"/>
    <s v="N/A"/>
    <n v="1671"/>
    <s v="GAS/T FIRM INDUSTRIAL"/>
    <n v="2"/>
    <n v="5785.32"/>
    <n v="19073.439999999999"/>
    <x v="7"/>
  </r>
  <r>
    <x v="0"/>
    <s v="NARRAGANSETT ELECTRIC"/>
    <x v="1"/>
    <x v="6"/>
    <s v="JULY"/>
    <x v="2"/>
    <s v="COMMERCIAL"/>
    <n v="421"/>
    <s v="2496    - Gas 2496 C&amp;I Extra Large High Load"/>
    <n v="2496"/>
    <s v="N/A"/>
    <n v="300"/>
    <s v="COMMERCIAL-NO BUILDING HEAT"/>
    <n v="1"/>
    <n v="45905.46"/>
    <n v="64515.11"/>
    <x v="7"/>
  </r>
  <r>
    <x v="0"/>
    <s v="NARRAGANSETT ELECTRIC"/>
    <x v="1"/>
    <x v="6"/>
    <s v="JULY"/>
    <x v="1"/>
    <s v="INDUSTRIAL"/>
    <n v="421"/>
    <s v="2496    - Gas 2496 C&amp;I Extra Large High Load"/>
    <n v="2496"/>
    <s v="N/A"/>
    <n v="400"/>
    <s v="INDUSTRIAL"/>
    <n v="2"/>
    <n v="26652.39"/>
    <n v="32816.75"/>
    <x v="7"/>
  </r>
  <r>
    <x v="0"/>
    <s v="NARRAGANSETT ELECTRIC"/>
    <x v="1"/>
    <x v="6"/>
    <s v="JULY"/>
    <x v="1"/>
    <s v="INDUSTRIAL"/>
    <n v="407"/>
    <s v="22EN    - Gas 22EN C&amp;I Medium FT1"/>
    <s v="22EN"/>
    <s v="N/A"/>
    <n v="1670"/>
    <s v="GAS/T FIRM COMMERCIAL"/>
    <n v="8"/>
    <n v="5236.6499999999996"/>
    <n v="8617.5499999999993"/>
    <x v="6"/>
  </r>
  <r>
    <x v="0"/>
    <s v="NARRAGANSETT ELECTRIC"/>
    <x v="1"/>
    <x v="6"/>
    <s v="JULY"/>
    <x v="2"/>
    <s v="COMMERCIAL"/>
    <n v="408"/>
    <s v="2231    - Gas 2231 C&amp;I Medium TSS"/>
    <n v="2231"/>
    <s v="N/A"/>
    <n v="300"/>
    <s v="COMMERCIAL-NO BUILDING HEAT"/>
    <n v="39"/>
    <n v="7199.09"/>
    <n v="582.72"/>
    <x v="6"/>
  </r>
  <r>
    <x v="0"/>
    <s v="NARRAGANSETT ELECTRIC"/>
    <x v="1"/>
    <x v="6"/>
    <s v="JULY"/>
    <x v="2"/>
    <s v="COMMERCIAL"/>
    <n v="405"/>
    <s v="2237    - Gas 2237 C&amp;I Medium"/>
    <n v="2237"/>
    <s v="N/A"/>
    <n v="300"/>
    <s v="COMMERCIAL-NO BUILDING HEAT"/>
    <n v="3218"/>
    <n v="1342402.88"/>
    <n v="831298.98"/>
    <x v="6"/>
  </r>
  <r>
    <x v="0"/>
    <s v="NARRAGANSETT ELECTRIC"/>
    <x v="1"/>
    <x v="6"/>
    <s v="JULY"/>
    <x v="1"/>
    <s v="INDUSTRIAL"/>
    <n v="419"/>
    <s v="23EN    - Gas 23EN C&amp;I Large High Load FT1"/>
    <s v="23EN"/>
    <s v="N/A"/>
    <n v="1671"/>
    <s v="GAS/T FIRM INDUSTRIAL"/>
    <n v="47"/>
    <n v="104793.41"/>
    <n v="220682.68"/>
    <x v="7"/>
  </r>
  <r>
    <x v="0"/>
    <s v="NARRAGANSETT ELECTRIC"/>
    <x v="1"/>
    <x v="6"/>
    <s v="JULY"/>
    <x v="2"/>
    <s v="COMMERCIAL"/>
    <n v="442"/>
    <s v="77EN    - Gas 77EN Non-Firm Trans Extra Large High"/>
    <s v="77EN"/>
    <s v="N/A"/>
    <n v="1672"/>
    <s v="GAS/T C&amp;I NON FIRM"/>
    <n v="8"/>
    <n v="199335.73"/>
    <n v="1314476.79"/>
    <x v="7"/>
  </r>
  <r>
    <x v="0"/>
    <s v="NARRAGANSETT ELECTRIC"/>
    <x v="1"/>
    <x v="6"/>
    <s v="JULY"/>
    <x v="2"/>
    <s v="COMMERCIAL"/>
    <n v="439"/>
    <s v="14EN    - Gas 14EN Non-Firm Sales Extra Large Low"/>
    <s v="14EN"/>
    <s v="N/A"/>
    <n v="300"/>
    <s v="COMMERCIAL-NO BUILDING HEAT"/>
    <n v="1"/>
    <n v="644.35"/>
    <n v="0"/>
    <x v="7"/>
  </r>
  <r>
    <x v="0"/>
    <s v="NARRAGANSETT ELECTRIC"/>
    <x v="1"/>
    <x v="6"/>
    <s v="JULY"/>
    <x v="2"/>
    <s v="COMMERCIAL"/>
    <n v="441"/>
    <s v="17EN    - Gas 17EN Non-Firm Sales Extra Large High"/>
    <s v="17EN"/>
    <s v="N/A"/>
    <n v="300"/>
    <s v="COMMERCIAL-NO BUILDING HEAT"/>
    <n v="1"/>
    <n v="24923.7"/>
    <n v="83739.520000000004"/>
    <x v="7"/>
  </r>
  <r>
    <x v="0"/>
    <s v="NARRAGANSETT ELECTRIC"/>
    <x v="1"/>
    <x v="6"/>
    <s v="JULY"/>
    <x v="2"/>
    <s v="COMMERCIAL"/>
    <n v="443"/>
    <s v="2121    - Gas 2121 C&amp;I Small FT2"/>
    <n v="2121"/>
    <s v="N/A"/>
    <n v="1670"/>
    <s v="GAS/T FIRM COMMERCIAL"/>
    <n v="798"/>
    <n v="36263.370000000003"/>
    <n v="40092.26"/>
    <x v="8"/>
  </r>
  <r>
    <x v="0"/>
    <s v="NARRAGANSETT ELECTRIC"/>
    <x v="1"/>
    <x v="6"/>
    <s v="JULY"/>
    <x v="2"/>
    <s v="COMMERCIAL"/>
    <n v="440"/>
    <s v="74EN    - Gas 74EN Non-Firm Trans Extra Large Low"/>
    <s v="74EN"/>
    <s v="N/A"/>
    <n v="1672"/>
    <s v="GAS/T C&amp;I NON FIRM"/>
    <n v="1"/>
    <n v="25680.11"/>
    <n v="154377.60999999999"/>
    <x v="7"/>
  </r>
  <r>
    <x v="0"/>
    <s v="NARRAGANSETT ELECTRIC"/>
    <x v="1"/>
    <x v="6"/>
    <s v="JULY"/>
    <x v="4"/>
    <s v="STEAM-HEAT"/>
    <n v="400"/>
    <s v="1247    - Gas 1247 Res Heat"/>
    <n v="1247"/>
    <s v="N/A"/>
    <n v="207"/>
    <s v="RESIDENCE SERVICE - WITH HEAT"/>
    <n v="200695"/>
    <n v="7877015.7800000003"/>
    <n v="4026609.67"/>
    <x v="10"/>
  </r>
  <r>
    <x v="0"/>
    <s v="NARRAGANSETT ELECTRIC"/>
    <x v="1"/>
    <x v="6"/>
    <s v="JULY"/>
    <x v="0"/>
    <s v="RESIDENTIAL"/>
    <n v="401"/>
    <s v="1012    - Gas 1012 Res Non Heat"/>
    <n v="1012"/>
    <s v="N/A"/>
    <n v="200"/>
    <s v="RESIDENCE SERVICE - NO HEAT"/>
    <n v="15679"/>
    <n v="432196.4"/>
    <n v="150045.6"/>
    <x v="10"/>
  </r>
  <r>
    <x v="0"/>
    <s v="NARRAGANSETT ELECTRIC"/>
    <x v="1"/>
    <x v="6"/>
    <s v="JULY"/>
    <x v="2"/>
    <s v="COMMERCIAL"/>
    <n v="415"/>
    <s v="34EN    - Gas 34EN C&amp;I Extra Large Low Load FT1"/>
    <s v="34EN"/>
    <s v="N/A"/>
    <n v="1670"/>
    <s v="GAS/T FIRM COMMERCIAL"/>
    <n v="23"/>
    <n v="118833.23"/>
    <n v="177009.57"/>
    <x v="7"/>
  </r>
  <r>
    <x v="0"/>
    <s v="NARRAGANSETT ELECTRIC"/>
    <x v="1"/>
    <x v="6"/>
    <s v="JULY"/>
    <x v="1"/>
    <s v="INDUSTRIAL"/>
    <n v="410"/>
    <s v="3321    - Gas 3321 C&amp;I Large Low Load FT2"/>
    <n v="3321"/>
    <s v="N/A"/>
    <n v="1670"/>
    <s v="GAS/T FIRM COMMERCIAL"/>
    <n v="22"/>
    <n v="27343.71"/>
    <n v="23422.1"/>
    <x v="7"/>
  </r>
  <r>
    <x v="0"/>
    <s v="NARRAGANSETT ELECTRIC"/>
    <x v="1"/>
    <x v="6"/>
    <s v="JULY"/>
    <x v="2"/>
    <s v="COMMERCIAL"/>
    <n v="409"/>
    <s v="3367    - Gas 3367 C&amp;I Large Low Load"/>
    <n v="3367"/>
    <s v="N/A"/>
    <n v="300"/>
    <s v="COMMERCIAL-NO BUILDING HEAT"/>
    <n v="87"/>
    <n v="148705.69"/>
    <n v="83141.53"/>
    <x v="7"/>
  </r>
  <r>
    <x v="0"/>
    <s v="NARRAGANSETT ELECTRIC"/>
    <x v="1"/>
    <x v="6"/>
    <s v="JULY"/>
    <x v="1"/>
    <s v="INDUSTRIAL"/>
    <n v="443"/>
    <s v="2121    - Gas 2121 C&amp;I Small FT2"/>
    <n v="2121"/>
    <s v="N/A"/>
    <n v="1670"/>
    <s v="GAS/T FIRM COMMERCIAL"/>
    <n v="2"/>
    <n v="57.03"/>
    <n v="9.24"/>
    <x v="8"/>
  </r>
  <r>
    <x v="0"/>
    <s v="NARRAGANSETT ELECTRIC"/>
    <x v="1"/>
    <x v="6"/>
    <s v="JULY"/>
    <x v="2"/>
    <s v="COMMERCIAL"/>
    <n v="444"/>
    <s v="2131    - Gas 2131 C&amp;I Small TSS"/>
    <n v="2131"/>
    <s v="N/A"/>
    <n v="300"/>
    <s v="COMMERCIAL-NO BUILDING HEAT"/>
    <n v="10"/>
    <n v="617.05999999999995"/>
    <n v="270.08"/>
    <x v="8"/>
  </r>
  <r>
    <x v="0"/>
    <s v="NARRAGANSETT ELECTRIC"/>
    <x v="1"/>
    <x v="6"/>
    <s v="JULY"/>
    <x v="2"/>
    <s v="COMMERCIAL"/>
    <n v="419"/>
    <s v="23EN    - Gas 23EN C&amp;I Large High Load FT1"/>
    <s v="23EN"/>
    <s v="N/A"/>
    <n v="1671"/>
    <s v="GAS/T FIRM INDUSTRIAL"/>
    <n v="4"/>
    <n v="14090.86"/>
    <n v="34134.81"/>
    <x v="7"/>
  </r>
  <r>
    <x v="0"/>
    <s v="NARRAGANSETT ELECTRIC"/>
    <x v="1"/>
    <x v="6"/>
    <s v="JULY"/>
    <x v="0"/>
    <s v="RESIDENTIAL"/>
    <n v="404"/>
    <s v="2107    - Gas 2107 C&amp;I Small"/>
    <n v="0"/>
    <s v="N/A"/>
    <n v="0"/>
    <s v="N/A"/>
    <n v="1"/>
    <n v="33.979999999999997"/>
    <n v="7.18"/>
    <x v="9"/>
  </r>
  <r>
    <x v="0"/>
    <s v="NARRAGANSETT ELECTRIC"/>
    <x v="1"/>
    <x v="6"/>
    <s v="JULY"/>
    <x v="2"/>
    <s v="COMMERCIAL"/>
    <n v="431"/>
    <s v="01EN    - Gas 01EN Marketer Charges FT1"/>
    <s v="01EN"/>
    <s v="N/A"/>
    <n v="1673"/>
    <s v="GAS/T MARKETER TRAN 1"/>
    <n v="3"/>
    <n v="86259.839999999997"/>
    <n v="0"/>
    <x v="9"/>
  </r>
  <r>
    <x v="0"/>
    <s v="NARRAGANSETT ELECTRIC"/>
    <x v="1"/>
    <x v="6"/>
    <s v="JULY"/>
    <x v="2"/>
    <s v="COMMERCIAL"/>
    <n v="414"/>
    <s v="3421    - Gas 3421 C&amp;I Extra Large Low Load FT2"/>
    <n v="3421"/>
    <s v="N/A"/>
    <n v="1670"/>
    <s v="GAS/T FIRM COMMERCIAL"/>
    <n v="3"/>
    <n v="7657.24"/>
    <n v="5029.53"/>
    <x v="7"/>
  </r>
  <r>
    <x v="0"/>
    <s v="NARRAGANSETT ELECTRIC"/>
    <x v="1"/>
    <x v="6"/>
    <s v="JULY"/>
    <x v="2"/>
    <s v="COMMERCIAL"/>
    <n v="411"/>
    <s v="33EN    - Gas 33EN C&amp;I Large Low Load FT1"/>
    <s v="33EN"/>
    <s v="N/A"/>
    <n v="1670"/>
    <s v="GAS/T FIRM COMMERCIAL"/>
    <n v="107"/>
    <n v="145126.71"/>
    <n v="136086.79"/>
    <x v="7"/>
  </r>
  <r>
    <x v="0"/>
    <s v="NARRAGANSETT ELECTRIC"/>
    <x v="1"/>
    <x v="6"/>
    <s v="JULY"/>
    <x v="1"/>
    <s v="INDUSTRIAL"/>
    <n v="423"/>
    <s v="24EN    - Gas 24EN C&amp;I Extra Large High Load FT1"/>
    <s v="24EN"/>
    <s v="N/A"/>
    <n v="1671"/>
    <s v="GAS/T FIRM INDUSTRIAL"/>
    <n v="50"/>
    <n v="683894.04"/>
    <n v="2873694.83"/>
    <x v="7"/>
  </r>
  <r>
    <x v="0"/>
    <s v="NARRAGANSETT ELECTRIC"/>
    <x v="1"/>
    <x v="7"/>
    <s v="AUGUST"/>
    <x v="3"/>
    <s v="STRT-AND-HWY-LT"/>
    <n v="610"/>
    <s v="S14     - Lighting S-14 Co Owned St Lighting-Std Ofr"/>
    <s v="S14"/>
    <s v="LIGHTING S-14"/>
    <n v="700"/>
    <s v="PUBLIC STREET &amp; HIWAY LIGHTING"/>
    <n v="11"/>
    <n v="9505.2999999999993"/>
    <n v="14581"/>
    <x v="3"/>
  </r>
  <r>
    <x v="0"/>
    <s v="NARRAGANSETT ELECTRIC"/>
    <x v="1"/>
    <x v="7"/>
    <s v="AUGUST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7"/>
    <s v="AUGUST"/>
    <x v="2"/>
    <s v="COMMERCIAL"/>
    <n v="705"/>
    <s v="G3F-G   - Elec G-32 200 kW Dem PK/OP-Std Ofr"/>
    <s v="G32"/>
    <s v="ELEC G-32"/>
    <n v="300"/>
    <s v="COMMERCIAL-NO BUILDING HEAT"/>
    <n v="83"/>
    <n v="1544776.55"/>
    <n v="9112420"/>
    <x v="1"/>
  </r>
  <r>
    <x v="0"/>
    <s v="NARRAGANSETT ELECTRIC"/>
    <x v="1"/>
    <x v="7"/>
    <s v="AUGUST"/>
    <x v="1"/>
    <s v="INDUSTRIAL"/>
    <n v="700"/>
    <s v="G32     - Elec G-32 200 kW Dem PK/SH/OP-Std Ofr"/>
    <s v="G32"/>
    <s v="ELEC G-32"/>
    <n v="460"/>
    <s v="INDUSTRIAL GENERAL - 60 HERTZ"/>
    <n v="37"/>
    <n v="361003.56"/>
    <n v="2160688"/>
    <x v="1"/>
  </r>
  <r>
    <x v="0"/>
    <s v="NARRAGANSETT ELECTRIC"/>
    <x v="1"/>
    <x v="7"/>
    <s v="AUGUST"/>
    <x v="2"/>
    <s v="COMMERCIAL"/>
    <n v="616"/>
    <s v="S10     - Lighting S-10 T&amp;D Private Lighting(Clsd)"/>
    <s v="S10"/>
    <s v="LIGHTING S-10"/>
    <n v="4532"/>
    <s v="DELIVERY ONLY - COMMERCIAL"/>
    <n v="321"/>
    <n v="16330.41"/>
    <n v="79906"/>
    <x v="3"/>
  </r>
  <r>
    <x v="0"/>
    <s v="NARRAGANSETT ELECTRIC"/>
    <x v="1"/>
    <x v="7"/>
    <s v="AUGUST"/>
    <x v="0"/>
    <s v="RESIDENTIAL"/>
    <n v="13"/>
    <s v="G02     - Elec G-02 Large C&amp;I-Std Ofr"/>
    <s v="G02"/>
    <s v="ELEC G-02"/>
    <n v="200"/>
    <s v="RESIDENCE SERVICE - NO HEAT"/>
    <n v="8"/>
    <n v="7387.96"/>
    <n v="37524"/>
    <x v="5"/>
  </r>
  <r>
    <x v="0"/>
    <s v="NARRAGANSETT ELECTRIC"/>
    <x v="1"/>
    <x v="7"/>
    <s v="AUGUST"/>
    <x v="1"/>
    <s v="INDUSTRIAL"/>
    <n v="13"/>
    <s v="G02     - Elec G-02 Large C&amp;I-Std Ofr"/>
    <s v="G02"/>
    <s v="ELEC G-02"/>
    <n v="460"/>
    <s v="INDUSTRIAL GENERAL - 60 HERTZ"/>
    <n v="281"/>
    <n v="701806.77"/>
    <n v="3695414"/>
    <x v="5"/>
  </r>
  <r>
    <x v="0"/>
    <s v="NARRAGANSETT ELECTRIC"/>
    <x v="1"/>
    <x v="7"/>
    <s v="AUGUST"/>
    <x v="0"/>
    <s v="RESIDENTIAL"/>
    <n v="5"/>
    <s v="C06     - Elec C-06 Small C&amp;I-Std Ofr"/>
    <s v="C06"/>
    <s v="ELEC C-06"/>
    <n v="200"/>
    <s v="RESIDENCE SERVICE - NO HEAT"/>
    <n v="908"/>
    <n v="111867.58"/>
    <n v="516562"/>
    <x v="2"/>
  </r>
  <r>
    <x v="0"/>
    <s v="NARRAGANSETT ELECTRIC"/>
    <x v="1"/>
    <x v="7"/>
    <s v="AUGUST"/>
    <x v="0"/>
    <s v="RESIDENTIAL"/>
    <n v="34"/>
    <s v="C08     - Elec C-06 Sm C&amp;I Unmetered-Std Ofr"/>
    <s v="C08"/>
    <s v="ELEC C-06 UNMETERED"/>
    <n v="200"/>
    <s v="RESIDENCE SERVICE - NO HEAT"/>
    <n v="2"/>
    <n v="70.56"/>
    <n v="180"/>
    <x v="2"/>
  </r>
  <r>
    <x v="0"/>
    <s v="NARRAGANSETT ELECTRIC"/>
    <x v="1"/>
    <x v="7"/>
    <s v="AUGUST"/>
    <x v="1"/>
    <s v="INDUSTRIAL"/>
    <n v="5"/>
    <s v="C06     - Elec C-06 Small C&amp;I-Std Ofr"/>
    <s v="C06"/>
    <s v="ELEC C-06"/>
    <n v="460"/>
    <s v="INDUSTRIAL GENERAL - 60 HERTZ"/>
    <n v="781"/>
    <n v="286792.34999999998"/>
    <n v="1447773"/>
    <x v="2"/>
  </r>
  <r>
    <x v="0"/>
    <s v="NARRAGANSETT ELECTRIC"/>
    <x v="1"/>
    <x v="7"/>
    <s v="AUGUST"/>
    <x v="0"/>
    <s v="RESIDENTIAL"/>
    <n v="1"/>
    <s v="A16     - Elec A-16 Residential-Std Ofr"/>
    <s v="A16"/>
    <s v="ELEC A-16"/>
    <n v="200"/>
    <s v="RESIDENCE SERVICE - NO HEAT"/>
    <n v="356323"/>
    <n v="70229845.969999999"/>
    <n v="333835722"/>
    <x v="0"/>
  </r>
  <r>
    <x v="0"/>
    <s v="NARRAGANSETT ELECTRIC"/>
    <x v="1"/>
    <x v="7"/>
    <s v="AUGUST"/>
    <x v="2"/>
    <s v="COMMERCIAL"/>
    <n v="628"/>
    <s v="S10     - Lighting S-10 Private Lightg-Std Ofr Variable"/>
    <s v="S10"/>
    <s v="LIGHTING S-10"/>
    <n v="300"/>
    <s v="COMMERCIAL-NO BUILDING HEAT"/>
    <n v="1089"/>
    <n v="66276.800000000003"/>
    <n v="225660"/>
    <x v="3"/>
  </r>
  <r>
    <x v="0"/>
    <s v="NARRAGANSETT ELECTRIC"/>
    <x v="1"/>
    <x v="7"/>
    <s v="AUGUST"/>
    <x v="3"/>
    <s v="STRT-AND-HWY-LT"/>
    <n v="605"/>
    <s v="S10     - Lighting S-10 Private Lightg-Std Ofr(Clsd)"/>
    <s v="S10"/>
    <s v="LIGHTING S-10"/>
    <n v="700"/>
    <s v="PUBLIC STREET &amp; HIWAY LIGHTING"/>
    <n v="16"/>
    <n v="903.22"/>
    <n v="3108"/>
    <x v="3"/>
  </r>
  <r>
    <x v="0"/>
    <s v="NARRAGANSETT ELECTRIC"/>
    <x v="1"/>
    <x v="7"/>
    <s v="AUGUST"/>
    <x v="2"/>
    <s v="COMMERCIAL"/>
    <n v="629"/>
    <s v="S14     - Lighting S-14 Co Lighting-Std Ofr Variable"/>
    <s v="S14"/>
    <s v="LIGHTING S-14"/>
    <n v="300"/>
    <s v="COMMERCIAL-NO BUILDING HEAT"/>
    <n v="8"/>
    <n v="237.12"/>
    <n v="816"/>
    <x v="3"/>
  </r>
  <r>
    <x v="0"/>
    <s v="NARRAGANSETT ELECTRIC"/>
    <x v="1"/>
    <x v="7"/>
    <s v="AUGUST"/>
    <x v="1"/>
    <s v="INDUSTRIAL"/>
    <n v="711"/>
    <s v="G3F-G   - Elec G-32 T&amp;D 200 kW Dem PK/OP"/>
    <s v="G32"/>
    <s v="ELEC G-32"/>
    <n v="4552"/>
    <s v="DELIVERY ONLY - INDUSTRIAL"/>
    <n v="75"/>
    <n v="1228487.27"/>
    <n v="14999149"/>
    <x v="1"/>
  </r>
  <r>
    <x v="0"/>
    <s v="NARRAGANSETT ELECTRIC"/>
    <x v="1"/>
    <x v="7"/>
    <s v="AUGUST"/>
    <x v="1"/>
    <s v="INDUSTRIAL"/>
    <n v="954"/>
    <s v="G02     - Elec G-02 T&amp;D Large C&amp;I"/>
    <s v="G02"/>
    <s v="ELEC G-02"/>
    <n v="4552"/>
    <s v="DELIVERY ONLY - INDUSTRIAL"/>
    <n v="184"/>
    <n v="414158.41"/>
    <n v="4123584"/>
    <x v="5"/>
  </r>
  <r>
    <x v="0"/>
    <s v="NARRAGANSETT ELECTRIC"/>
    <x v="1"/>
    <x v="7"/>
    <s v="AUGUST"/>
    <x v="2"/>
    <s v="COMMERCIAL"/>
    <n v="53"/>
    <s v="G02     - Elec G-02 Large C&amp;I-Std Ofr Fixed"/>
    <s v="G02"/>
    <s v="ELEC G-02"/>
    <n v="300"/>
    <s v="COMMERCIAL-NO BUILDING HEAT"/>
    <n v="162"/>
    <n v="419802.28"/>
    <n v="2295811"/>
    <x v="5"/>
  </r>
  <r>
    <x v="0"/>
    <s v="NARRAGANSETT ELECTRIC"/>
    <x v="1"/>
    <x v="7"/>
    <s v="AUGUST"/>
    <x v="2"/>
    <s v="COMMERCIAL"/>
    <n v="6"/>
    <s v="A60     - Elec A-60 Resi Low Income-Std Ofr"/>
    <s v="A60"/>
    <s v="ELEC A-60"/>
    <n v="300"/>
    <s v="COMMERCIAL-NO BUILDING HEAT"/>
    <n v="2"/>
    <n v="139.54"/>
    <n v="871"/>
    <x v="4"/>
  </r>
  <r>
    <x v="0"/>
    <s v="NARRAGANSETT ELECTRIC"/>
    <x v="1"/>
    <x v="7"/>
    <s v="AUGUST"/>
    <x v="2"/>
    <s v="COMMERCIAL"/>
    <n v="903"/>
    <s v="A16     - Elec A-16 T&amp;D Residential"/>
    <s v="A16"/>
    <s v="ELEC A-16"/>
    <n v="4532"/>
    <s v="DELIVERY ONLY - COMMERCIAL"/>
    <n v="103"/>
    <n v="38089.360000000001"/>
    <n v="321265"/>
    <x v="0"/>
  </r>
  <r>
    <x v="0"/>
    <s v="NARRAGANSETT ELECTRIC"/>
    <x v="1"/>
    <x v="7"/>
    <s v="AUGUST"/>
    <x v="3"/>
    <s v="STRT-AND-HWY-LT"/>
    <n v="619"/>
    <s v="S5T     - Lighting S-05 T&amp;D Cust Owned"/>
    <s v="S5A"/>
    <s v="N/A"/>
    <n v="4562"/>
    <s v="DELIVERY ONLY - STREET LIGHT"/>
    <n v="118"/>
    <n v="88500.69"/>
    <n v="806290"/>
    <x v="3"/>
  </r>
  <r>
    <x v="0"/>
    <s v="NARRAGANSETT ELECTRIC"/>
    <x v="1"/>
    <x v="7"/>
    <s v="AUGUST"/>
    <x v="2"/>
    <s v="COMMERCIAL"/>
    <n v="617"/>
    <s v="S14     - Lighting S-14 T&amp;D Co Owned St Lighting"/>
    <s v="S14"/>
    <s v="LIGHTING S-14"/>
    <n v="4532"/>
    <s v="DELIVERY ONLY - COMMERCIAL"/>
    <n v="1"/>
    <n v="765.33"/>
    <n v="3503"/>
    <x v="3"/>
  </r>
  <r>
    <x v="0"/>
    <s v="NARRAGANSETT ELECTRIC"/>
    <x v="1"/>
    <x v="7"/>
    <s v="AUGUST"/>
    <x v="1"/>
    <s v="INDUSTRIAL"/>
    <n v="710"/>
    <s v="G32     - Elec G-32 T&amp;D 200 kW Dem PK/SH/OP"/>
    <s v="G32"/>
    <s v="ELEC G-32"/>
    <n v="4552"/>
    <s v="DELIVERY ONLY - INDUSTRIAL"/>
    <n v="98"/>
    <n v="2091999.75"/>
    <n v="25774394"/>
    <x v="1"/>
  </r>
  <r>
    <x v="0"/>
    <s v="NARRAGANSETT ELECTRIC"/>
    <x v="1"/>
    <x v="7"/>
    <s v="AUGUST"/>
    <x v="3"/>
    <s v="STRT-AND-HWY-LT"/>
    <n v="616"/>
    <s v="S10     - Lighting S-10 T&amp;D Private Lighting(Clsd)"/>
    <s v="S10"/>
    <s v="LIGHTING S-10"/>
    <n v="4562"/>
    <s v="DELIVERY ONLY - STREET LIGHT"/>
    <n v="72"/>
    <n v="4173.75"/>
    <n v="21452"/>
    <x v="3"/>
  </r>
  <r>
    <x v="0"/>
    <s v="NARRAGANSETT ELECTRIC"/>
    <x v="1"/>
    <x v="7"/>
    <s v="AUGUST"/>
    <x v="2"/>
    <s v="COMMERCIAL"/>
    <n v="13"/>
    <s v="G02     - Elec G-02 Large C&amp;I-Std Ofr"/>
    <s v="G02"/>
    <s v="ELEC G-02"/>
    <n v="300"/>
    <s v="COMMERCIAL-NO BUILDING HEAT"/>
    <n v="3670"/>
    <n v="7549493.4699999997"/>
    <n v="41992637"/>
    <x v="5"/>
  </r>
  <r>
    <x v="0"/>
    <s v="NARRAGANSETT ELECTRIC"/>
    <x v="1"/>
    <x v="7"/>
    <s v="AUGUST"/>
    <x v="1"/>
    <s v="INDUSTRIAL"/>
    <n v="53"/>
    <s v="G02     - Elec G-02 Large C&amp;I-Std Ofr Fixed"/>
    <s v="G02"/>
    <s v="ELEC G-02"/>
    <n v="460"/>
    <s v="INDUSTRIAL GENERAL - 60 HERTZ"/>
    <n v="9"/>
    <n v="19627.45"/>
    <n v="97265"/>
    <x v="5"/>
  </r>
  <r>
    <x v="0"/>
    <s v="NARRAGANSETT ELECTRIC"/>
    <x v="1"/>
    <x v="7"/>
    <s v="AUGUST"/>
    <x v="0"/>
    <s v="RESIDENTIAL"/>
    <n v="905"/>
    <s v="A60     - Elec A-60 T&amp;D Resi Low Income"/>
    <s v="A60"/>
    <s v="ELEC A-60"/>
    <n v="4512"/>
    <s v="DELIVERY ONLY - RESIDENTIAL"/>
    <n v="4778"/>
    <n v="194743.99"/>
    <n v="3290048"/>
    <x v="4"/>
  </r>
  <r>
    <x v="0"/>
    <s v="NARRAGANSETT ELECTRIC"/>
    <x v="1"/>
    <x v="7"/>
    <s v="AUGUST"/>
    <x v="0"/>
    <s v="RESIDENTIAL"/>
    <n v="903"/>
    <s v="A16     - Elec A-16 T&amp;D Residential"/>
    <s v="A16"/>
    <s v="ELEC A-16"/>
    <n v="4512"/>
    <s v="DELIVERY ONLY - RESIDENTIAL"/>
    <n v="37494"/>
    <n v="4000373.38"/>
    <n v="32270936"/>
    <x v="0"/>
  </r>
  <r>
    <x v="0"/>
    <s v="NARRAGANSETT ELECTRIC"/>
    <x v="1"/>
    <x v="7"/>
    <s v="AUGUST"/>
    <x v="2"/>
    <s v="COMMERCIAL"/>
    <n v="924"/>
    <s v="X01     - Elec X01 T&amp;D Elec Propulsion"/>
    <s v="X01"/>
    <s v="ELEC X01"/>
    <n v="4532"/>
    <s v="DELIVERY ONLY - COMMERCIAL"/>
    <n v="1"/>
    <n v="126282.56"/>
    <n v="871016"/>
    <x v="1"/>
  </r>
  <r>
    <x v="0"/>
    <s v="NARRAGANSETT ELECTRIC"/>
    <x v="1"/>
    <x v="7"/>
    <s v="AUGUST"/>
    <x v="0"/>
    <s v="RESIDENTIAL"/>
    <n v="616"/>
    <s v="S10     - Lighting S-10 T&amp;D Private Lighting(Clsd)"/>
    <s v="S10"/>
    <s v="LIGHTING S-10"/>
    <n v="4512"/>
    <s v="DELIVERY ONLY - RESIDENTIAL"/>
    <n v="44"/>
    <n v="3710.47"/>
    <n v="11315"/>
    <x v="3"/>
  </r>
  <r>
    <x v="0"/>
    <s v="NARRAGANSETT ELECTRIC"/>
    <x v="1"/>
    <x v="7"/>
    <s v="AUGUST"/>
    <x v="2"/>
    <s v="COMMERCIAL"/>
    <n v="5"/>
    <s v="C06     - Elec C-06 Small C&amp;I-Std Ofr"/>
    <s v="C06"/>
    <s v="ELEC C-06"/>
    <n v="300"/>
    <s v="COMMERCIAL-NO BUILDING HEAT"/>
    <n v="39388"/>
    <n v="5415576.3600000003"/>
    <n v="48363585"/>
    <x v="2"/>
  </r>
  <r>
    <x v="0"/>
    <s v="NARRAGANSETT ELECTRIC"/>
    <x v="1"/>
    <x v="7"/>
    <s v="AUGUST"/>
    <x v="2"/>
    <s v="COMMERCIAL"/>
    <n v="117"/>
    <s v="B32     - Elec B-32 C&amp;I 200 kW Back Up Svc-Std Ofr"/>
    <s v="B32"/>
    <s v="ELEC B-32"/>
    <n v="300"/>
    <s v="COMMERCIAL-NO BUILDING HEAT"/>
    <n v="3"/>
    <n v="32786.43"/>
    <n v="216542"/>
    <x v="1"/>
  </r>
  <r>
    <x v="0"/>
    <s v="NARRAGANSETT ELECTRIC"/>
    <x v="1"/>
    <x v="7"/>
    <s v="AUGUST"/>
    <x v="1"/>
    <s v="INDUSTRIAL"/>
    <n v="950"/>
    <s v="C06     - Elec C-06 T&amp;D Small C&amp;I"/>
    <s v="C06"/>
    <s v="ELEC C-06"/>
    <n v="4552"/>
    <s v="DELIVERY ONLY - INDUSTRIAL"/>
    <n v="148"/>
    <n v="57200.78"/>
    <n v="498588"/>
    <x v="2"/>
  </r>
  <r>
    <x v="0"/>
    <s v="NARRAGANSETT ELECTRIC"/>
    <x v="1"/>
    <x v="7"/>
    <s v="AUGUST"/>
    <x v="2"/>
    <s v="COMMERCIAL"/>
    <n v="34"/>
    <s v="C08     - Elec C-06 Sm C&amp;I Unmetered-Std Ofr"/>
    <s v="C08"/>
    <s v="ELEC C-06 UNMETERED"/>
    <n v="300"/>
    <s v="COMMERCIAL-NO BUILDING HEAT"/>
    <n v="137"/>
    <n v="15327.92"/>
    <n v="70848"/>
    <x v="2"/>
  </r>
  <r>
    <x v="0"/>
    <s v="NARRAGANSETT ELECTRIC"/>
    <x v="1"/>
    <x v="7"/>
    <s v="AUGUST"/>
    <x v="2"/>
    <s v="COMMERCIAL"/>
    <n v="631"/>
    <s v="S5V     - Lighting S-05 Cust Owned-Variable"/>
    <s v="S5A"/>
    <s v="N/A"/>
    <n v="300"/>
    <s v="COMMERCIAL-NO BUILDING HEAT"/>
    <n v="1"/>
    <n v="28.19"/>
    <n v="159"/>
    <x v="3"/>
  </r>
  <r>
    <x v="0"/>
    <s v="NARRAGANSETT ELECTRIC"/>
    <x v="1"/>
    <x v="7"/>
    <s v="AUGUST"/>
    <x v="0"/>
    <s v="RESIDENTIAL"/>
    <n v="628"/>
    <s v="S10     - Lighting S-10 Private Lightg-Std Ofr Variable"/>
    <s v="S10"/>
    <s v="LIGHTING S-10"/>
    <n v="200"/>
    <s v="RESIDENCE SERVICE - NO HEAT"/>
    <n v="241"/>
    <n v="12835.6"/>
    <n v="26140"/>
    <x v="3"/>
  </r>
  <r>
    <x v="0"/>
    <s v="NARRAGANSETT ELECTRIC"/>
    <x v="1"/>
    <x v="7"/>
    <s v="AUGUST"/>
    <x v="3"/>
    <s v="STRT-AND-HWY-LT"/>
    <n v="629"/>
    <s v="S14     - Lighting S-14 Co Lighting-Std Ofr Variable"/>
    <s v="S14"/>
    <s v="LIGHTING S-14"/>
    <n v="700"/>
    <s v="PUBLIC STREET &amp; HIWAY LIGHTING"/>
    <n v="123"/>
    <n v="129504.09"/>
    <n v="248876"/>
    <x v="3"/>
  </r>
  <r>
    <x v="0"/>
    <s v="NARRAGANSETT ELECTRIC"/>
    <x v="1"/>
    <x v="7"/>
    <s v="AUGUST"/>
    <x v="3"/>
    <s v="STRT-AND-HWY-LT"/>
    <n v="617"/>
    <s v="S14     - Lighting S-14 T&amp;D Co Owned St Lighting"/>
    <s v="S14"/>
    <s v="LIGHTING S-14"/>
    <n v="4562"/>
    <s v="DELIVERY ONLY - STREET LIGHT"/>
    <n v="108"/>
    <n v="344122.77"/>
    <n v="819349"/>
    <x v="3"/>
  </r>
  <r>
    <x v="0"/>
    <s v="NARRAGANSETT ELECTRIC"/>
    <x v="1"/>
    <x v="7"/>
    <s v="AUGUST"/>
    <x v="2"/>
    <s v="COMMERCIAL"/>
    <n v="710"/>
    <s v="G32     - Elec G-32 T&amp;D 200 kW Dem PK/SH/OP"/>
    <s v="G32"/>
    <s v="ELEC G-32"/>
    <n v="4532"/>
    <s v="DELIVERY ONLY - COMMERCIAL"/>
    <n v="299"/>
    <n v="5207965.9000000004"/>
    <n v="65976022"/>
    <x v="1"/>
  </r>
  <r>
    <x v="0"/>
    <s v="NARRAGANSETT ELECTRIC"/>
    <x v="1"/>
    <x v="7"/>
    <s v="AUGUST"/>
    <x v="0"/>
    <s v="RESIDENTIAL"/>
    <n v="954"/>
    <s v="G02     - Elec G-02 T&amp;D Large C&amp;I"/>
    <s v="G02"/>
    <s v="ELEC G-02"/>
    <n v="4512"/>
    <s v="DELIVERY ONLY - RESIDENTIAL"/>
    <n v="1"/>
    <n v="1411.3"/>
    <n v="15556"/>
    <x v="5"/>
  </r>
  <r>
    <x v="0"/>
    <s v="NARRAGANSETT ELECTRIC"/>
    <x v="1"/>
    <x v="7"/>
    <s v="AUGUST"/>
    <x v="2"/>
    <s v="COMMERCIAL"/>
    <n v="55"/>
    <s v="C06     - Elec C-06 Small C&amp;I-Std Ofr Variable"/>
    <s v="C06"/>
    <s v="ELEC C-06"/>
    <n v="300"/>
    <s v="COMMERCIAL-NO BUILDING HEAT"/>
    <n v="57"/>
    <n v="-78071.17"/>
    <n v="71736"/>
    <x v="2"/>
  </r>
  <r>
    <x v="0"/>
    <s v="NARRAGANSETT ELECTRIC"/>
    <x v="1"/>
    <x v="7"/>
    <s v="AUGUST"/>
    <x v="2"/>
    <s v="COMMERCIAL"/>
    <n v="122"/>
    <s v="B32     - Elec B-32 T&amp;D C&amp;I 200 kW Back Up Svc"/>
    <s v="B32"/>
    <s v="ELEC B-32"/>
    <n v="300"/>
    <s v="COMMERCIAL-NO BUILDING HEAT"/>
    <n v="1"/>
    <n v="104099.68"/>
    <n v="527345"/>
    <x v="1"/>
  </r>
  <r>
    <x v="0"/>
    <s v="NARRAGANSETT ELECTRIC"/>
    <x v="1"/>
    <x v="7"/>
    <s v="AUGUST"/>
    <x v="1"/>
    <s v="INDUSTRIAL"/>
    <n v="122"/>
    <s v="B32     - Elec B-32 T&amp;D C&amp;I 200 kW Back Up Svc"/>
    <s v="B32"/>
    <s v="ELEC B-32"/>
    <n v="460"/>
    <s v="INDUSTRIAL GENERAL - 60 HERTZ"/>
    <n v="1"/>
    <n v="37223.620000000003"/>
    <n v="497295"/>
    <x v="1"/>
  </r>
  <r>
    <x v="0"/>
    <s v="NARRAGANSETT ELECTRIC"/>
    <x v="1"/>
    <x v="7"/>
    <s v="AUGUST"/>
    <x v="2"/>
    <s v="COMMERCIAL"/>
    <n v="54"/>
    <s v="C08     - Elec C-06 Sm C&amp;I Unmetered-Std Ofr Variable"/>
    <s v="C08"/>
    <s v="ELEC C-06 UNMETERED"/>
    <n v="300"/>
    <s v="COMMERCIAL-NO BUILDING HEAT"/>
    <n v="3"/>
    <n v="1301.4100000000001"/>
    <n v="6702"/>
    <x v="2"/>
  </r>
  <r>
    <x v="0"/>
    <s v="NARRAGANSETT ELECTRIC"/>
    <x v="1"/>
    <x v="7"/>
    <s v="AUGUST"/>
    <x v="1"/>
    <s v="INDUSTRIAL"/>
    <n v="1"/>
    <s v="A16     - Elec A-16 Residential-Std Ofr"/>
    <s v="A16"/>
    <s v="ELEC A-16"/>
    <n v="460"/>
    <s v="INDUSTRIAL GENERAL - 60 HERTZ"/>
    <n v="6"/>
    <n v="1107.93"/>
    <n v="5192"/>
    <x v="0"/>
  </r>
  <r>
    <x v="0"/>
    <s v="NARRAGANSETT ELECTRIC"/>
    <x v="1"/>
    <x v="7"/>
    <s v="AUGUST"/>
    <x v="3"/>
    <s v="STRT-AND-HWY-LT"/>
    <n v="631"/>
    <s v="S5V     - Lighting S-05 Cust Owned-Variable"/>
    <s v="S5A"/>
    <s v="N/A"/>
    <n v="700"/>
    <s v="PUBLIC STREET &amp; HIWAY LIGHTING"/>
    <n v="21"/>
    <n v="9054.81"/>
    <n v="48989"/>
    <x v="3"/>
  </r>
  <r>
    <x v="0"/>
    <s v="NARRAGANSETT ELECTRIC"/>
    <x v="1"/>
    <x v="7"/>
    <s v="AUGUST"/>
    <x v="4"/>
    <s v="STEAM-HEAT"/>
    <n v="628"/>
    <s v="S10     - Lighting S-10 Private Lightg-Std Ofr Variable"/>
    <s v="S10"/>
    <s v="LIGHTING S-10"/>
    <n v="207"/>
    <s v="RESIDENCE SERVICE - WITH HEAT"/>
    <n v="7"/>
    <n v="142.1"/>
    <n v="451"/>
    <x v="3"/>
  </r>
  <r>
    <x v="0"/>
    <s v="NARRAGANSETT ELECTRIC"/>
    <x v="1"/>
    <x v="7"/>
    <s v="AUGUST"/>
    <x v="3"/>
    <s v="STRT-AND-HWY-LT"/>
    <n v="628"/>
    <s v="S10     - Lighting S-10 Private Lightg-Std Ofr Variable"/>
    <s v="S10"/>
    <s v="LIGHTING S-10"/>
    <n v="700"/>
    <s v="PUBLIC STREET &amp; HIWAY LIGHTING"/>
    <n v="205"/>
    <n v="12188.67"/>
    <n v="42533"/>
    <x v="3"/>
  </r>
  <r>
    <x v="0"/>
    <s v="NARRAGANSETT ELECTRIC"/>
    <x v="1"/>
    <x v="7"/>
    <s v="AUGUST"/>
    <x v="2"/>
    <s v="COMMERCIAL"/>
    <n v="700"/>
    <s v="G32     - Elec G-32 200 kW Dem PK/SH/OP-Std Ofr"/>
    <s v="G32"/>
    <s v="ELEC G-32"/>
    <n v="300"/>
    <s v="COMMERCIAL-NO BUILDING HEAT"/>
    <n v="49"/>
    <n v="734627.23"/>
    <n v="4719029"/>
    <x v="1"/>
  </r>
  <r>
    <x v="0"/>
    <s v="NARRAGANSETT ELECTRIC"/>
    <x v="1"/>
    <x v="7"/>
    <s v="AUGUST"/>
    <x v="1"/>
    <s v="INDUSTRIAL"/>
    <n v="616"/>
    <s v="S10     - Lighting S-10 T&amp;D Private Lighting(Clsd)"/>
    <s v="S10"/>
    <s v="LIGHTING S-10"/>
    <n v="4552"/>
    <s v="DELIVERY ONLY - INDUSTRIAL"/>
    <n v="21"/>
    <n v="2226.59"/>
    <n v="10323"/>
    <x v="3"/>
  </r>
  <r>
    <x v="0"/>
    <s v="NARRAGANSETT ELECTRIC"/>
    <x v="1"/>
    <x v="7"/>
    <s v="AUGUST"/>
    <x v="0"/>
    <s v="RESIDENTIAL"/>
    <n v="55"/>
    <s v="C06     - Elec C-06 Small C&amp;I-Std Ofr Variable"/>
    <s v="C06"/>
    <s v="ELEC C-06"/>
    <n v="200"/>
    <s v="RESIDENCE SERVICE - NO HEAT"/>
    <n v="3"/>
    <n v="995.37"/>
    <n v="4980"/>
    <x v="2"/>
  </r>
  <r>
    <x v="0"/>
    <s v="NARRAGANSETT ELECTRIC"/>
    <x v="1"/>
    <x v="7"/>
    <s v="AUGUST"/>
    <x v="2"/>
    <s v="COMMERCIAL"/>
    <n v="950"/>
    <s v="C06     - Elec C-06 T&amp;D Small C&amp;I"/>
    <s v="C06"/>
    <s v="ELEC C-06"/>
    <n v="4532"/>
    <s v="DELIVERY ONLY - COMMERCIAL"/>
    <n v="10426"/>
    <n v="1793970.38"/>
    <n v="14784400"/>
    <x v="2"/>
  </r>
  <r>
    <x v="0"/>
    <s v="NARRAGANSETT ELECTRIC"/>
    <x v="1"/>
    <x v="7"/>
    <s v="AUGUST"/>
    <x v="0"/>
    <s v="RESIDENTIAL"/>
    <n v="950"/>
    <s v="C06     - Elec C-06 T&amp;D Small C&amp;I"/>
    <s v="C06"/>
    <s v="ELEC C-06"/>
    <n v="4512"/>
    <s v="DELIVERY ONLY - RESIDENTIAL"/>
    <n v="77"/>
    <n v="11469.27"/>
    <n v="94155"/>
    <x v="2"/>
  </r>
  <r>
    <x v="0"/>
    <s v="NARRAGANSETT ELECTRIC"/>
    <x v="1"/>
    <x v="7"/>
    <s v="AUGUST"/>
    <x v="4"/>
    <s v="STEAM-HEAT"/>
    <n v="903"/>
    <s v="A16     - Elec A-16 T&amp;D Residential"/>
    <s v="A16"/>
    <s v="ELEC A-16"/>
    <n v="4513"/>
    <s v="DELIVERY ONLY - RESIDENT HEAT"/>
    <n v="1585"/>
    <n v="166206.96"/>
    <n v="1343562"/>
    <x v="0"/>
  </r>
  <r>
    <x v="0"/>
    <s v="NARRAGANSETT ELECTRIC"/>
    <x v="1"/>
    <x v="7"/>
    <s v="AUGUST"/>
    <x v="1"/>
    <s v="INDUSTRIAL"/>
    <n v="628"/>
    <s v="S10     - Lighting S-10 Private Lightg-Std Ofr Variable"/>
    <s v="S10"/>
    <s v="LIGHTING S-10"/>
    <n v="460"/>
    <s v="INDUSTRIAL GENERAL - 60 HERTZ"/>
    <n v="54"/>
    <n v="6879.17"/>
    <n v="24532"/>
    <x v="3"/>
  </r>
  <r>
    <x v="0"/>
    <s v="NARRAGANSETT ELECTRIC"/>
    <x v="1"/>
    <x v="7"/>
    <s v="AUGUST"/>
    <x v="1"/>
    <s v="INDUSTRIAL"/>
    <n v="944"/>
    <s v="M1B     - Elec M-1 Opt B Station Pwr Delivery Svc"/>
    <s v="M1B"/>
    <s v="M-1 Opt B"/>
    <n v="4552"/>
    <s v="DELIVERY ONLY - INDUSTRIAL"/>
    <n v="1"/>
    <n v="4143.62"/>
    <n v="0"/>
    <x v="3"/>
  </r>
  <r>
    <x v="0"/>
    <s v="NARRAGANSETT ELECTRIC"/>
    <x v="1"/>
    <x v="7"/>
    <s v="AUGUST"/>
    <x v="1"/>
    <s v="INDUSTRIAL"/>
    <n v="705"/>
    <s v="G3F-G   - Elec G-32 200 kW Dem PK/OP-Std Ofr"/>
    <s v="G32"/>
    <s v="ELEC G-32"/>
    <n v="460"/>
    <s v="INDUSTRIAL GENERAL - 60 HERTZ"/>
    <n v="28"/>
    <n v="354595.92"/>
    <n v="2121805"/>
    <x v="1"/>
  </r>
  <r>
    <x v="0"/>
    <s v="NARRAGANSETT ELECTRIC"/>
    <x v="1"/>
    <x v="7"/>
    <s v="AUGUST"/>
    <x v="4"/>
    <s v="STEAM-HEAT"/>
    <n v="5"/>
    <s v="C06     - Elec C-06 Small C&amp;I-Std Ofr Fixed"/>
    <s v="C06"/>
    <s v="ELEC C-06"/>
    <n v="207"/>
    <s v="RESIDENCE SERVICE - WITH HEAT"/>
    <n v="2"/>
    <n v="267.7"/>
    <n v="1181"/>
    <x v="2"/>
  </r>
  <r>
    <x v="0"/>
    <s v="NARRAGANSETT ELECTRIC"/>
    <x v="1"/>
    <x v="7"/>
    <s v="AUGUST"/>
    <x v="4"/>
    <s v="STEAM-HEAT"/>
    <n v="6"/>
    <s v="A60     - Elec A-60 Resi Low Income-Std Ofr"/>
    <s v="A60"/>
    <s v="ELEC A-60"/>
    <n v="207"/>
    <s v="RESIDENCE SERVICE - WITH HEAT"/>
    <n v="1097"/>
    <n v="134747.51999999999"/>
    <n v="875378"/>
    <x v="4"/>
  </r>
  <r>
    <x v="0"/>
    <s v="NARRAGANSETT ELECTRIC"/>
    <x v="1"/>
    <x v="7"/>
    <s v="AUGUST"/>
    <x v="3"/>
    <s v="STRT-AND-HWY-LT"/>
    <n v="630"/>
    <s v="S5F     - Lighting S-05 Cust Owned-Fixed"/>
    <s v="S5A"/>
    <s v="N/A"/>
    <n v="700"/>
    <s v="PUBLIC STREET &amp; HIWAY LIGHTING"/>
    <n v="1"/>
    <n v="509.05"/>
    <n v="2685"/>
    <x v="3"/>
  </r>
  <r>
    <x v="0"/>
    <s v="NARRAGANSETT ELECTRIC"/>
    <x v="1"/>
    <x v="7"/>
    <s v="AUGUST"/>
    <x v="2"/>
    <s v="COMMERCIAL"/>
    <n v="605"/>
    <s v="S10     - Lighting S-10 Private Lightg-Std Ofr(Clsd)"/>
    <s v="S10"/>
    <s v="LIGHTING S-10"/>
    <n v="300"/>
    <s v="COMMERCIAL-NO BUILDING HEAT"/>
    <n v="15"/>
    <n v="629.87"/>
    <n v="2187"/>
    <x v="3"/>
  </r>
  <r>
    <x v="0"/>
    <s v="NARRAGANSETT ELECTRIC"/>
    <x v="1"/>
    <x v="7"/>
    <s v="AUGUST"/>
    <x v="2"/>
    <s v="COMMERCIAL"/>
    <n v="711"/>
    <s v="G3F-G   - Elec G-32 T&amp;D 200 kW Dem PK/OP"/>
    <s v="G32"/>
    <s v="ELEC G-32"/>
    <n v="4532"/>
    <s v="DELIVERY ONLY - COMMERCIAL"/>
    <n v="330"/>
    <n v="5874461.21"/>
    <n v="76036325"/>
    <x v="1"/>
  </r>
  <r>
    <x v="0"/>
    <s v="NARRAGANSETT ELECTRIC"/>
    <x v="1"/>
    <x v="7"/>
    <s v="AUGUST"/>
    <x v="2"/>
    <s v="COMMERCIAL"/>
    <n v="954"/>
    <s v="G02     - Elec G-02 T&amp;D Large C&amp;I"/>
    <s v="G02"/>
    <s v="ELEC G-02"/>
    <n v="4532"/>
    <s v="DELIVERY ONLY - COMMERCIAL"/>
    <n v="3675"/>
    <n v="6697454.6200000001"/>
    <n v="72644459"/>
    <x v="5"/>
  </r>
  <r>
    <x v="0"/>
    <s v="NARRAGANSETT ELECTRIC"/>
    <x v="1"/>
    <x v="7"/>
    <s v="AUGUST"/>
    <x v="3"/>
    <s v="STRT-AND-HWY-LT"/>
    <n v="627"/>
    <s v="S6A     - Lighting S-06 T&amp;D Decorative"/>
    <s v="S6A"/>
    <s v="N/A"/>
    <n v="700"/>
    <s v="PUBLIC STREET &amp; HIWAY LIGHTING"/>
    <n v="2"/>
    <n v="710.4"/>
    <n v="299"/>
    <x v="3"/>
  </r>
  <r>
    <x v="0"/>
    <s v="NARRAGANSETT ELECTRIC"/>
    <x v="1"/>
    <x v="7"/>
    <s v="AUGUST"/>
    <x v="4"/>
    <s v="STEAM-HEAT"/>
    <n v="905"/>
    <s v="A60     - Elec A-60 T&amp;D Resi Low Income"/>
    <s v="A60"/>
    <s v="ELEC A-60"/>
    <n v="4513"/>
    <s v="DELIVERY ONLY - RESIDENT HEAT"/>
    <n v="121"/>
    <n v="4738.3599999999997"/>
    <n v="79591"/>
    <x v="4"/>
  </r>
  <r>
    <x v="0"/>
    <s v="NARRAGANSETT ELECTRIC"/>
    <x v="1"/>
    <x v="7"/>
    <s v="AUGUST"/>
    <x v="1"/>
    <s v="INDUSTRIAL"/>
    <n v="6"/>
    <s v="A60     - Elec A-60 Resi Low Income-Std Ofr"/>
    <s v="A60"/>
    <s v="ELEC A-60"/>
    <n v="460"/>
    <s v="INDUSTRIAL GENERAL - 60 HERTZ"/>
    <n v="1"/>
    <n v="79.53"/>
    <n v="499"/>
    <x v="4"/>
  </r>
  <r>
    <x v="0"/>
    <s v="NARRAGANSETT ELECTRIC"/>
    <x v="1"/>
    <x v="7"/>
    <s v="AUGUST"/>
    <x v="2"/>
    <s v="COMMERCIAL"/>
    <n v="951"/>
    <s v="C08     - Elec C-06 T&amp;D Sm C&amp;I Unmetered"/>
    <s v="C08"/>
    <s v="ELEC C-06 UNMETERED"/>
    <n v="4532"/>
    <s v="DELIVERY ONLY - COMMERCIAL"/>
    <n v="114"/>
    <n v="9013.2999999999993"/>
    <n v="64900"/>
    <x v="2"/>
  </r>
  <r>
    <x v="0"/>
    <s v="NARRAGANSETT ELECTRIC"/>
    <x v="1"/>
    <x v="7"/>
    <s v="AUGUST"/>
    <x v="3"/>
    <s v="STRT-AND-HWY-LT"/>
    <n v="951"/>
    <s v="C08     - Elec C-06 T&amp;D Sm C&amp;I Unmetered"/>
    <s v="C08"/>
    <s v="ELEC C-06 UNMETERED"/>
    <n v="4562"/>
    <s v="DELIVERY ONLY - STREET LIGHT"/>
    <n v="206"/>
    <n v="9164.7999999999993"/>
    <n v="60016"/>
    <x v="2"/>
  </r>
  <r>
    <x v="0"/>
    <s v="NARRAGANSETT ELECTRIC"/>
    <x v="1"/>
    <x v="7"/>
    <s v="AUGUST"/>
    <x v="3"/>
    <s v="STRT-AND-HWY-LT"/>
    <n v="34"/>
    <s v="C08     - Elec C-06 Sm C&amp;I Unmetered-Std Ofr"/>
    <s v="C08"/>
    <s v="ELEC C-06 UNMETERED"/>
    <n v="700"/>
    <s v="PUBLIC STREET &amp; HIWAY LIGHTING"/>
    <n v="161"/>
    <n v="20981.21"/>
    <n v="99011"/>
    <x v="2"/>
  </r>
  <r>
    <x v="0"/>
    <s v="NARRAGANSETT ELECTRIC"/>
    <x v="1"/>
    <x v="7"/>
    <s v="AUGUST"/>
    <x v="4"/>
    <s v="STEAM-HEAT"/>
    <n v="1"/>
    <s v="A16     - Elec A-16 Residential-Std Ofr"/>
    <s v="A16"/>
    <s v="ELEC A-16"/>
    <n v="207"/>
    <s v="RESIDENCE SERVICE - WITH HEAT"/>
    <n v="14892"/>
    <n v="2729172.2"/>
    <n v="13003675"/>
    <x v="0"/>
  </r>
  <r>
    <x v="0"/>
    <s v="NARRAGANSETT ELECTRIC"/>
    <x v="1"/>
    <x v="7"/>
    <s v="AUGUST"/>
    <x v="2"/>
    <s v="COMMERCIAL"/>
    <n v="1"/>
    <s v="A16     - Elec A-16 Residential-Std Ofr"/>
    <s v="A16"/>
    <s v="ELEC A-16"/>
    <n v="300"/>
    <s v="COMMERCIAL-NO BUILDING HEAT"/>
    <n v="805"/>
    <n v="259411.87"/>
    <n v="1246260"/>
    <x v="0"/>
  </r>
  <r>
    <x v="0"/>
    <s v="NARRAGANSETT ELECTRIC"/>
    <x v="1"/>
    <x v="7"/>
    <s v="AUGUST"/>
    <x v="0"/>
    <s v="RESIDENTIAL"/>
    <n v="6"/>
    <s v="A60     - Elec A-60 Resi Low Income-Std Ofr"/>
    <s v="A60"/>
    <s v="ELEC A-60"/>
    <n v="200"/>
    <s v="RESIDENCE SERVICE - NO HEAT"/>
    <n v="28683"/>
    <n v="3809559.77"/>
    <n v="24783435"/>
    <x v="4"/>
  </r>
  <r>
    <x v="0"/>
    <s v="NARRAGANSETT ELECTRIC"/>
    <x v="1"/>
    <x v="7"/>
    <s v="AUGUST"/>
    <x v="0"/>
    <s v="RESIDENTIAL"/>
    <n v="400"/>
    <s v="1247    - Gas 1247 Res Heat"/>
    <n v="1247"/>
    <s v="N/A"/>
    <n v="207"/>
    <s v="RESIDENCE SERVICE - WITH HEAT"/>
    <n v="12"/>
    <n v="177.18"/>
    <n v="85.18"/>
    <x v="10"/>
  </r>
  <r>
    <x v="0"/>
    <s v="NARRAGANSETT ELECTRIC"/>
    <x v="1"/>
    <x v="7"/>
    <s v="AUGUST"/>
    <x v="0"/>
    <s v="RESIDENTIAL"/>
    <n v="401"/>
    <s v="1012    - Gas 1012 Res Non Heat"/>
    <n v="1012"/>
    <s v="N/A"/>
    <n v="200"/>
    <s v="RESIDENCE SERVICE - NO HEAT"/>
    <n v="16289"/>
    <n v="443872.33"/>
    <n v="138497.15"/>
    <x v="10"/>
  </r>
  <r>
    <x v="0"/>
    <s v="NARRAGANSETT ELECTRIC"/>
    <x v="1"/>
    <x v="7"/>
    <s v="AUGUST"/>
    <x v="2"/>
    <s v="COMMERCIAL"/>
    <n v="443"/>
    <s v="2121    - Gas 2121 C&amp;I Small FT2"/>
    <n v="2121"/>
    <s v="N/A"/>
    <n v="1670"/>
    <s v="GAS/T FIRM COMMERCIAL"/>
    <n v="826"/>
    <n v="44786.84"/>
    <n v="37404.870000000003"/>
    <x v="8"/>
  </r>
  <r>
    <x v="0"/>
    <s v="NARRAGANSETT ELECTRIC"/>
    <x v="1"/>
    <x v="7"/>
    <s v="AUGUST"/>
    <x v="1"/>
    <s v="INDUSTRIAL"/>
    <n v="443"/>
    <s v="2121    - Gas 2121 C&amp;I Small FT2"/>
    <n v="2121"/>
    <s v="N/A"/>
    <n v="1670"/>
    <s v="GAS/T FIRM COMMERCIAL"/>
    <n v="2"/>
    <n v="44.19"/>
    <n v="2.0499999999999998"/>
    <x v="8"/>
  </r>
  <r>
    <x v="0"/>
    <s v="NARRAGANSETT ELECTRIC"/>
    <x v="1"/>
    <x v="7"/>
    <s v="AUGUST"/>
    <x v="2"/>
    <s v="COMMERCIAL"/>
    <n v="431"/>
    <s v="01EN    - Gas 01EN Marketer Charges FT1"/>
    <s v="01EN"/>
    <s v="N/A"/>
    <n v="1673"/>
    <s v="GAS/T MARKETER TRAN 1"/>
    <n v="3"/>
    <n v="-33624.639999999999"/>
    <n v="0"/>
    <x v="9"/>
  </r>
  <r>
    <x v="0"/>
    <s v="NARRAGANSETT ELECTRIC"/>
    <x v="1"/>
    <x v="7"/>
    <s v="AUGUST"/>
    <x v="1"/>
    <s v="INDUSTRIAL"/>
    <n v="410"/>
    <s v="3321    - Gas 3321 C&amp;I Large Low Load FT2"/>
    <n v="3321"/>
    <s v="N/A"/>
    <n v="1670"/>
    <s v="GAS/T FIRM COMMERCIAL"/>
    <n v="22"/>
    <n v="28010.38"/>
    <n v="22321.75"/>
    <x v="7"/>
  </r>
  <r>
    <x v="0"/>
    <s v="NARRAGANSETT ELECTRIC"/>
    <x v="1"/>
    <x v="7"/>
    <s v="AUGUST"/>
    <x v="1"/>
    <s v="INDUSTRIAL"/>
    <n v="417"/>
    <s v="2367    - Gas 2367 C&amp;I Large High Load"/>
    <n v="2367"/>
    <s v="N/A"/>
    <n v="400"/>
    <s v="INDUSTRIAL"/>
    <n v="24"/>
    <n v="62593.17"/>
    <n v="61391.11"/>
    <x v="7"/>
  </r>
  <r>
    <x v="0"/>
    <s v="NARRAGANSETT ELECTRIC"/>
    <x v="1"/>
    <x v="7"/>
    <s v="AUGUST"/>
    <x v="2"/>
    <s v="COMMERCIAL"/>
    <n v="432"/>
    <s v="02EN    - Gas 02EN Marketer Charges FT2"/>
    <s v="02EN"/>
    <s v="N/A"/>
    <n v="1674"/>
    <s v="GAS/T MARKETER TRAN 2"/>
    <n v="3"/>
    <n v="283602.01"/>
    <n v="0"/>
    <x v="9"/>
  </r>
  <r>
    <x v="0"/>
    <s v="NARRAGANSETT ELECTRIC"/>
    <x v="1"/>
    <x v="7"/>
    <s v="AUGUST"/>
    <x v="2"/>
    <s v="COMMERCIAL"/>
    <n v="404"/>
    <s v="2107    - Gas 2107 C&amp;I Small"/>
    <n v="2107"/>
    <s v="N/A"/>
    <n v="300"/>
    <s v="COMMERCIAL-NO BUILDING HEAT"/>
    <n v="18268"/>
    <n v="903304.05"/>
    <n v="361823.32"/>
    <x v="8"/>
  </r>
  <r>
    <x v="0"/>
    <s v="NARRAGANSETT ELECTRIC"/>
    <x v="1"/>
    <x v="7"/>
    <s v="AUGUST"/>
    <x v="4"/>
    <s v="STEAM-HEAT"/>
    <n v="400"/>
    <s v="1247    - Gas 1247 Res Heat"/>
    <n v="1247"/>
    <s v="N/A"/>
    <n v="207"/>
    <s v="RESIDENCE SERVICE - WITH HEAT"/>
    <n v="211330"/>
    <n v="7723228.1900000004"/>
    <n v="3647041.89"/>
    <x v="10"/>
  </r>
  <r>
    <x v="0"/>
    <s v="NARRAGANSETT ELECTRIC"/>
    <x v="1"/>
    <x v="7"/>
    <s v="AUGUST"/>
    <x v="2"/>
    <s v="COMMERCIAL"/>
    <n v="400"/>
    <s v="1247    - Gas 1247 Res Heat"/>
    <n v="0"/>
    <s v="N/A"/>
    <n v="0"/>
    <s v="N/A"/>
    <n v="1"/>
    <n v="544.79999999999995"/>
    <n v="427.23"/>
    <x v="9"/>
  </r>
  <r>
    <x v="0"/>
    <s v="NARRAGANSETT ELECTRIC"/>
    <x v="1"/>
    <x v="7"/>
    <s v="AUGUST"/>
    <x v="2"/>
    <s v="COMMERCIAL"/>
    <n v="415"/>
    <s v="34EN    - Gas 34EN C&amp;I Extra Large Low Load FT1"/>
    <s v="34EN"/>
    <s v="N/A"/>
    <n v="1670"/>
    <s v="GAS/T FIRM COMMERCIAL"/>
    <n v="23"/>
    <n v="118276.98"/>
    <n v="173281.57"/>
    <x v="7"/>
  </r>
  <r>
    <x v="0"/>
    <s v="NARRAGANSETT ELECTRIC"/>
    <x v="1"/>
    <x v="7"/>
    <s v="AUGUST"/>
    <x v="1"/>
    <s v="INDUSTRIAL"/>
    <n v="414"/>
    <s v="3421    - Gas 3421 C&amp;I Extra Large Low Load FT2"/>
    <n v="3421"/>
    <s v="N/A"/>
    <n v="1670"/>
    <s v="GAS/T FIRM COMMERCIAL"/>
    <n v="1"/>
    <n v="2356.75"/>
    <n v="0"/>
    <x v="7"/>
  </r>
  <r>
    <x v="0"/>
    <s v="NARRAGANSETT ELECTRIC"/>
    <x v="1"/>
    <x v="7"/>
    <s v="AUGUST"/>
    <x v="2"/>
    <s v="COMMERCIAL"/>
    <n v="408"/>
    <s v="2231    - Gas 2231 C&amp;I Medium TSS"/>
    <n v="2231"/>
    <s v="N/A"/>
    <n v="300"/>
    <s v="COMMERCIAL-NO BUILDING HEAT"/>
    <n v="57"/>
    <n v="20334.84"/>
    <n v="8388.7000000000007"/>
    <x v="6"/>
  </r>
  <r>
    <x v="0"/>
    <s v="NARRAGANSETT ELECTRIC"/>
    <x v="1"/>
    <x v="7"/>
    <s v="AUGUST"/>
    <x v="1"/>
    <s v="INDUSTRIAL"/>
    <n v="419"/>
    <s v="23EN    - Gas 23EN C&amp;I Large High Load FT1"/>
    <s v="23EN"/>
    <s v="N/A"/>
    <n v="1671"/>
    <s v="GAS/T FIRM INDUSTRIAL"/>
    <n v="47"/>
    <n v="105008.43"/>
    <n v="221487.86"/>
    <x v="7"/>
  </r>
  <r>
    <x v="0"/>
    <s v="NARRAGANSETT ELECTRIC"/>
    <x v="1"/>
    <x v="7"/>
    <s v="AUGUST"/>
    <x v="2"/>
    <s v="COMMERCIAL"/>
    <n v="418"/>
    <s v="2321    - Gas 2321 C&amp;I Large High Load FT2"/>
    <n v="2321"/>
    <s v="N/A"/>
    <n v="1671"/>
    <s v="GAS/T FIRM INDUSTRIAL"/>
    <n v="44"/>
    <n v="74451.19"/>
    <n v="135227.48000000001"/>
    <x v="7"/>
  </r>
  <r>
    <x v="0"/>
    <s v="NARRAGANSETT ELECTRIC"/>
    <x v="1"/>
    <x v="7"/>
    <s v="AUGUST"/>
    <x v="2"/>
    <s v="COMMERCIAL"/>
    <n v="441"/>
    <s v="17EN    - Gas 17EN Non-Firm Sales Extra Large High"/>
    <s v="17EN"/>
    <s v="N/A"/>
    <n v="300"/>
    <s v="COMMERCIAL-NO BUILDING HEAT"/>
    <n v="1"/>
    <n v="15084.31"/>
    <n v="47437.13"/>
    <x v="7"/>
  </r>
  <r>
    <x v="0"/>
    <s v="NARRAGANSETT ELECTRIC"/>
    <x v="1"/>
    <x v="7"/>
    <s v="AUGUST"/>
    <x v="2"/>
    <s v="COMMERCIAL"/>
    <n v="407"/>
    <s v="22EN    - Gas 22EN C&amp;I Medium FT1"/>
    <s v="22EN"/>
    <s v="N/A"/>
    <n v="1670"/>
    <s v="GAS/T FIRM COMMERCIAL"/>
    <n v="325"/>
    <n v="136457.12"/>
    <n v="167127.9"/>
    <x v="6"/>
  </r>
  <r>
    <x v="0"/>
    <s v="NARRAGANSETT ELECTRIC"/>
    <x v="1"/>
    <x v="7"/>
    <s v="AUGUST"/>
    <x v="1"/>
    <s v="INDUSTRIAL"/>
    <n v="406"/>
    <s v="2221    - Gas 2221 C&amp;I Medium FT2"/>
    <n v="2221"/>
    <s v="N/A"/>
    <n v="1670"/>
    <s v="GAS/T FIRM COMMERCIAL"/>
    <n v="22"/>
    <n v="14024.54"/>
    <n v="22674.55"/>
    <x v="6"/>
  </r>
  <r>
    <x v="0"/>
    <s v="NARRAGANSETT ELECTRIC"/>
    <x v="1"/>
    <x v="7"/>
    <s v="AUGUST"/>
    <x v="2"/>
    <s v="COMMERCIAL"/>
    <n v="440"/>
    <s v="74EN    - Gas 74EN Non-Firm Trans Extra Large Low"/>
    <s v="74EN"/>
    <s v="N/A"/>
    <n v="1672"/>
    <s v="GAS/T C&amp;I NON FIRM"/>
    <n v="1"/>
    <n v="22702.84"/>
    <n v="136033.32999999999"/>
    <x v="7"/>
  </r>
  <r>
    <x v="0"/>
    <s v="NARRAGANSETT ELECTRIC"/>
    <x v="1"/>
    <x v="7"/>
    <s v="AUGUST"/>
    <x v="1"/>
    <s v="INDUSTRIAL"/>
    <n v="411"/>
    <s v="33EN    - Gas 33EN C&amp;I Large Low Load FT1"/>
    <s v="33EN"/>
    <s v="N/A"/>
    <n v="1670"/>
    <s v="GAS/T FIRM COMMERCIAL"/>
    <n v="8"/>
    <n v="14431.99"/>
    <n v="19383.560000000001"/>
    <x v="7"/>
  </r>
  <r>
    <x v="0"/>
    <s v="NARRAGANSETT ELECTRIC"/>
    <x v="1"/>
    <x v="7"/>
    <s v="AUGUST"/>
    <x v="1"/>
    <s v="INDUSTRIAL"/>
    <n v="409"/>
    <s v="3367    - Gas 3367 C&amp;I Large Low Load"/>
    <n v="3367"/>
    <s v="N/A"/>
    <n v="400"/>
    <s v="INDUSTRIAL"/>
    <n v="5"/>
    <n v="11590.52"/>
    <n v="8321.7800000000007"/>
    <x v="7"/>
  </r>
  <r>
    <x v="0"/>
    <s v="NARRAGANSETT ELECTRIC"/>
    <x v="1"/>
    <x v="7"/>
    <s v="AUGUST"/>
    <x v="2"/>
    <s v="COMMERCIAL"/>
    <n v="422"/>
    <s v="2421    - Gas 2421 C&amp;I Extra Large High Load FT2"/>
    <n v="2421"/>
    <s v="N/A"/>
    <n v="1671"/>
    <s v="GAS/T FIRM INDUSTRIAL"/>
    <n v="1"/>
    <n v="3074.63"/>
    <n v="6997.97"/>
    <x v="7"/>
  </r>
  <r>
    <x v="0"/>
    <s v="NARRAGANSETT ELECTRIC"/>
    <x v="1"/>
    <x v="7"/>
    <s v="AUGUST"/>
    <x v="2"/>
    <s v="COMMERCIAL"/>
    <n v="406"/>
    <s v="2221    - Gas 2221 C&amp;I Medium FT2"/>
    <n v="2221"/>
    <s v="N/A"/>
    <n v="1670"/>
    <s v="GAS/T FIRM COMMERCIAL"/>
    <n v="1433"/>
    <n v="460704.07"/>
    <n v="431296.24"/>
    <x v="6"/>
  </r>
  <r>
    <x v="0"/>
    <s v="NARRAGANSETT ELECTRIC"/>
    <x v="1"/>
    <x v="7"/>
    <s v="AUGUST"/>
    <x v="2"/>
    <s v="COMMERCIAL"/>
    <n v="442"/>
    <s v="77EN    - Gas 77EN Non-Firm Trans Extra Large High"/>
    <s v="77EN"/>
    <s v="N/A"/>
    <n v="1672"/>
    <s v="GAS/T C&amp;I NON FIRM"/>
    <n v="8"/>
    <n v="219446.95"/>
    <n v="1537629.51"/>
    <x v="7"/>
  </r>
  <r>
    <x v="0"/>
    <s v="NARRAGANSETT ELECTRIC"/>
    <x v="1"/>
    <x v="7"/>
    <s v="AUGUST"/>
    <x v="2"/>
    <s v="COMMERCIAL"/>
    <n v="413"/>
    <s v="3496    - Gas 3496 C&amp;I Extra Large Low Load"/>
    <n v="3496"/>
    <s v="N/A"/>
    <n v="300"/>
    <s v="COMMERCIAL-NO BUILDING HEAT"/>
    <n v="6"/>
    <n v="11116.84"/>
    <n v="3118.93"/>
    <x v="7"/>
  </r>
  <r>
    <x v="0"/>
    <s v="NARRAGANSETT ELECTRIC"/>
    <x v="1"/>
    <x v="7"/>
    <s v="AUGUST"/>
    <x v="2"/>
    <s v="COMMERCIAL"/>
    <n v="439"/>
    <s v="14EN    - Gas 14EN Non-Firm Sales Extra Large Low"/>
    <s v="14EN"/>
    <s v="N/A"/>
    <n v="300"/>
    <s v="COMMERCIAL-NO BUILDING HEAT"/>
    <n v="1"/>
    <n v="644.35"/>
    <n v="0"/>
    <x v="7"/>
  </r>
  <r>
    <x v="0"/>
    <s v="NARRAGANSETT ELECTRIC"/>
    <x v="1"/>
    <x v="7"/>
    <s v="AUGUST"/>
    <x v="0"/>
    <s v="RESIDENTIAL"/>
    <n v="403"/>
    <s v="1101    - Gas 1101 Res Low Inc Non Heat"/>
    <n v="1101"/>
    <s v="N/A"/>
    <n v="200"/>
    <s v="RESIDENCE SERVICE - NO HEAT"/>
    <n v="583"/>
    <n v="13198.65"/>
    <n v="6399.13"/>
    <x v="11"/>
  </r>
  <r>
    <x v="0"/>
    <s v="NARRAGANSETT ELECTRIC"/>
    <x v="1"/>
    <x v="7"/>
    <s v="AUGUST"/>
    <x v="2"/>
    <s v="COMMERCIAL"/>
    <n v="409"/>
    <s v="3367    - Gas 3367 C&amp;I Large Low Load"/>
    <n v="3367"/>
    <s v="N/A"/>
    <n v="300"/>
    <s v="COMMERCIAL-NO BUILDING HEAT"/>
    <n v="90"/>
    <n v="128142.63"/>
    <n v="61187.199999999997"/>
    <x v="7"/>
  </r>
  <r>
    <x v="0"/>
    <s v="NARRAGANSETT ELECTRIC"/>
    <x v="1"/>
    <x v="7"/>
    <s v="AUGUST"/>
    <x v="1"/>
    <s v="INDUSTRIAL"/>
    <n v="415"/>
    <s v="34EN    - Gas 34EN C&amp;I Extra Large Low Load FT1"/>
    <s v="34EN"/>
    <s v="N/A"/>
    <n v="1670"/>
    <s v="GAS/T FIRM COMMERCIAL"/>
    <n v="3"/>
    <n v="9259.5300000000007"/>
    <n v="14949"/>
    <x v="7"/>
  </r>
  <r>
    <x v="0"/>
    <s v="NARRAGANSETT ELECTRIC"/>
    <x v="1"/>
    <x v="7"/>
    <s v="AUGUST"/>
    <x v="1"/>
    <s v="INDUSTRIAL"/>
    <n v="408"/>
    <s v="2231    - Gas 2231 C&amp;I Medium TSS"/>
    <n v="2231"/>
    <s v="N/A"/>
    <n v="400"/>
    <s v="INDUSTRIAL"/>
    <n v="1"/>
    <n v="2820.09"/>
    <n v="2627.06"/>
    <x v="6"/>
  </r>
  <r>
    <x v="0"/>
    <s v="NARRAGANSETT ELECTRIC"/>
    <x v="1"/>
    <x v="7"/>
    <s v="AUGUST"/>
    <x v="2"/>
    <s v="COMMERCIAL"/>
    <n v="419"/>
    <s v="23EN    - Gas 23EN C&amp;I Large High Load FT1"/>
    <s v="23EN"/>
    <s v="N/A"/>
    <n v="1671"/>
    <s v="GAS/T FIRM INDUSTRIAL"/>
    <n v="4"/>
    <n v="8411.1299999999992"/>
    <n v="18898.84"/>
    <x v="7"/>
  </r>
  <r>
    <x v="0"/>
    <s v="NARRAGANSETT ELECTRIC"/>
    <x v="1"/>
    <x v="7"/>
    <s v="AUGUST"/>
    <x v="1"/>
    <s v="INDUSTRIAL"/>
    <n v="418"/>
    <s v="2321    - Gas 2321 C&amp;I Large High Load FT2"/>
    <n v="2321"/>
    <s v="N/A"/>
    <n v="1671"/>
    <s v="GAS/T FIRM INDUSTRIAL"/>
    <n v="53"/>
    <n v="105074.76"/>
    <n v="215818.5"/>
    <x v="7"/>
  </r>
  <r>
    <x v="0"/>
    <s v="NARRAGANSETT ELECTRIC"/>
    <x v="1"/>
    <x v="7"/>
    <s v="AUGUST"/>
    <x v="1"/>
    <s v="INDUSTRIAL"/>
    <n v="422"/>
    <s v="2421    - Gas 2421 C&amp;I Extra Large High Load FT2"/>
    <n v="2421"/>
    <s v="N/A"/>
    <n v="1671"/>
    <s v="GAS/T FIRM INDUSTRIAL"/>
    <n v="13"/>
    <n v="78682.06"/>
    <n v="257414.65"/>
    <x v="7"/>
  </r>
  <r>
    <x v="0"/>
    <s v="NARRAGANSETT ELECTRIC"/>
    <x v="1"/>
    <x v="7"/>
    <s v="AUGUST"/>
    <x v="2"/>
    <s v="COMMERCIAL"/>
    <n v="421"/>
    <s v="2496    - Gas 2496 C&amp;I Extra Large High Load"/>
    <n v="2496"/>
    <s v="N/A"/>
    <n v="300"/>
    <s v="COMMERCIAL-NO BUILDING HEAT"/>
    <n v="1"/>
    <n v="21120.32"/>
    <n v="23617.91"/>
    <x v="7"/>
  </r>
  <r>
    <x v="0"/>
    <s v="NARRAGANSETT ELECTRIC"/>
    <x v="1"/>
    <x v="7"/>
    <s v="AUGUST"/>
    <x v="1"/>
    <s v="INDUSTRIAL"/>
    <n v="407"/>
    <s v="22EN    - Gas 22EN C&amp;I Medium FT1"/>
    <s v="22EN"/>
    <s v="N/A"/>
    <n v="1670"/>
    <s v="GAS/T FIRM COMMERCIAL"/>
    <n v="7"/>
    <n v="5043.51"/>
    <n v="8779.81"/>
    <x v="6"/>
  </r>
  <r>
    <x v="0"/>
    <s v="NARRAGANSETT ELECTRIC"/>
    <x v="1"/>
    <x v="7"/>
    <s v="AUGUST"/>
    <x v="1"/>
    <s v="INDUSTRIAL"/>
    <n v="404"/>
    <s v="2107    - Gas 2107 C&amp;I Small"/>
    <n v="2107"/>
    <s v="N/A"/>
    <n v="400"/>
    <s v="INDUSTRIAL"/>
    <n v="7"/>
    <n v="1746.81"/>
    <n v="1380.27"/>
    <x v="8"/>
  </r>
  <r>
    <x v="0"/>
    <s v="NARRAGANSETT ELECTRIC"/>
    <x v="1"/>
    <x v="7"/>
    <s v="AUGUST"/>
    <x v="2"/>
    <s v="COMMERCIAL"/>
    <n v="444"/>
    <s v="2131    - Gas 2131 C&amp;I Small TSS"/>
    <n v="2131"/>
    <s v="N/A"/>
    <n v="300"/>
    <s v="COMMERCIAL-NO BUILDING HEAT"/>
    <n v="15"/>
    <n v="1204.99"/>
    <n v="698.33"/>
    <x v="8"/>
  </r>
  <r>
    <x v="0"/>
    <s v="NARRAGANSETT ELECTRIC"/>
    <x v="1"/>
    <x v="7"/>
    <s v="AUGUST"/>
    <x v="4"/>
    <s v="STEAM-HEAT"/>
    <n v="402"/>
    <s v="1301    - Gas 1301 Res Low Inc Heat"/>
    <n v="1301"/>
    <s v="N/A"/>
    <n v="207"/>
    <s v="RESIDENCE SERVICE - WITH HEAT"/>
    <n v="21023"/>
    <n v="583338.04"/>
    <n v="387177.11"/>
    <x v="11"/>
  </r>
  <r>
    <x v="0"/>
    <s v="NARRAGANSETT ELECTRIC"/>
    <x v="1"/>
    <x v="7"/>
    <s v="AUGUST"/>
    <x v="2"/>
    <s v="COMMERCIAL"/>
    <n v="411"/>
    <s v="33EN    - Gas 33EN C&amp;I Large Low Load FT1"/>
    <s v="33EN"/>
    <s v="N/A"/>
    <n v="1670"/>
    <s v="GAS/T FIRM COMMERCIAL"/>
    <n v="107"/>
    <n v="139603.18"/>
    <n v="121875.01"/>
    <x v="7"/>
  </r>
  <r>
    <x v="0"/>
    <s v="NARRAGANSETT ELECTRIC"/>
    <x v="1"/>
    <x v="7"/>
    <s v="AUGUST"/>
    <x v="2"/>
    <s v="COMMERCIAL"/>
    <n v="412"/>
    <s v="3331    - Gas 3331 C&amp;I Large Low Load TSS"/>
    <n v="3331"/>
    <s v="N/A"/>
    <n v="300"/>
    <s v="COMMERCIAL-NO BUILDING HEAT"/>
    <n v="4"/>
    <n v="4893.51"/>
    <n v="247.5"/>
    <x v="7"/>
  </r>
  <r>
    <x v="0"/>
    <s v="NARRAGANSETT ELECTRIC"/>
    <x v="1"/>
    <x v="7"/>
    <s v="AUGUST"/>
    <x v="2"/>
    <s v="COMMERCIAL"/>
    <n v="423"/>
    <s v="24EN    - Gas 24EN C&amp;I Extra Large High Load FT1"/>
    <s v="24EN"/>
    <s v="N/A"/>
    <n v="1671"/>
    <s v="GAS/T FIRM INDUSTRIAL"/>
    <n v="14"/>
    <n v="176912.48"/>
    <n v="1015005.63"/>
    <x v="7"/>
  </r>
  <r>
    <x v="0"/>
    <s v="NARRAGANSETT ELECTRIC"/>
    <x v="1"/>
    <x v="7"/>
    <s v="AUGUST"/>
    <x v="1"/>
    <s v="INDUSTRIAL"/>
    <n v="423"/>
    <s v="24EN    - Gas 24EN C&amp;I Extra Large High Load FT1"/>
    <s v="24EN"/>
    <s v="N/A"/>
    <n v="1671"/>
    <s v="GAS/T FIRM INDUSTRIAL"/>
    <n v="50"/>
    <n v="686300.88"/>
    <n v="2942912.58"/>
    <x v="7"/>
  </r>
  <r>
    <x v="0"/>
    <s v="NARRAGANSETT ELECTRIC"/>
    <x v="1"/>
    <x v="7"/>
    <s v="AUGUST"/>
    <x v="2"/>
    <s v="COMMERCIAL"/>
    <n v="428"/>
    <s v="58ENXLH - Gas 58ENXLH Default C&amp;I Extra Large High Load"/>
    <s v="58XH"/>
    <s v="N/A"/>
    <n v="1675"/>
    <s v="GAS/T DEFAULT SERVICE"/>
    <n v="1"/>
    <n v="13506.21"/>
    <n v="14553.61"/>
    <x v="7"/>
  </r>
  <r>
    <x v="0"/>
    <s v="NARRAGANSETT ELECTRIC"/>
    <x v="1"/>
    <x v="7"/>
    <s v="AUGUST"/>
    <x v="4"/>
    <s v="STEAM-HEAT"/>
    <n v="401"/>
    <s v="1012    - Gas 1012 Res Non Heat"/>
    <n v="1012"/>
    <s v="N/A"/>
    <n v="200"/>
    <s v="RESIDENCE SERVICE - NO HEAT"/>
    <n v="9"/>
    <n v="398.52"/>
    <n v="172.52"/>
    <x v="10"/>
  </r>
  <r>
    <x v="0"/>
    <s v="NARRAGANSETT ELECTRIC"/>
    <x v="1"/>
    <x v="7"/>
    <s v="AUGUST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7"/>
    <s v="AUGUST"/>
    <x v="2"/>
    <s v="COMMERCIAL"/>
    <n v="410"/>
    <s v="3321    - Gas 3321 C&amp;I Large Low Load FT2"/>
    <n v="3321"/>
    <s v="N/A"/>
    <n v="1670"/>
    <s v="GAS/T FIRM COMMERCIAL"/>
    <n v="208"/>
    <n v="226994.11"/>
    <n v="127985.42"/>
    <x v="7"/>
  </r>
  <r>
    <x v="0"/>
    <s v="NARRAGANSETT ELECTRIC"/>
    <x v="1"/>
    <x v="7"/>
    <s v="AUGUST"/>
    <x v="2"/>
    <s v="COMMERCIAL"/>
    <n v="405"/>
    <s v="2237    - Gas 2237 C&amp;I Medium"/>
    <n v="2237"/>
    <s v="N/A"/>
    <n v="300"/>
    <s v="COMMERCIAL-NO BUILDING HEAT"/>
    <n v="3317"/>
    <n v="1345801.05"/>
    <n v="801887.07"/>
    <x v="6"/>
  </r>
  <r>
    <x v="0"/>
    <s v="NARRAGANSETT ELECTRIC"/>
    <x v="1"/>
    <x v="7"/>
    <s v="AUGUST"/>
    <x v="2"/>
    <s v="COMMERCIAL"/>
    <n v="417"/>
    <s v="2367    - Gas 2367 C&amp;I Large High Load"/>
    <n v="2367"/>
    <s v="N/A"/>
    <n v="300"/>
    <s v="COMMERCIAL-NO BUILDING HEAT"/>
    <n v="27"/>
    <n v="58504.95"/>
    <n v="51657.98"/>
    <x v="7"/>
  </r>
  <r>
    <x v="0"/>
    <s v="NARRAGANSETT ELECTRIC"/>
    <x v="1"/>
    <x v="7"/>
    <s v="AUGUST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7"/>
    <s v="AUGUST"/>
    <x v="0"/>
    <s v="RESIDENTIAL"/>
    <n v="404"/>
    <s v="2107    - Gas 2107 C&amp;I Small"/>
    <n v="0"/>
    <s v="N/A"/>
    <n v="0"/>
    <s v="N/A"/>
    <n v="1"/>
    <n v="32.81"/>
    <n v="6.16"/>
    <x v="9"/>
  </r>
  <r>
    <x v="0"/>
    <s v="NARRAGANSETT ELECTRIC"/>
    <x v="1"/>
    <x v="7"/>
    <s v="AUGUST"/>
    <x v="2"/>
    <s v="COMMERCIAL"/>
    <n v="414"/>
    <s v="3421    - Gas 3421 C&amp;I Extra Large Low Load FT2"/>
    <n v="3421"/>
    <s v="N/A"/>
    <n v="1670"/>
    <s v="GAS/T FIRM COMMERCIAL"/>
    <n v="3"/>
    <n v="7278.72"/>
    <n v="2497.04"/>
    <x v="7"/>
  </r>
  <r>
    <x v="0"/>
    <s v="NARRAGANSETT ELECTRIC"/>
    <x v="1"/>
    <x v="7"/>
    <s v="AUGUST"/>
    <x v="1"/>
    <s v="INDUSTRIAL"/>
    <n v="405"/>
    <s v="2237    - Gas 2237 C&amp;I Medium"/>
    <n v="2237"/>
    <s v="N/A"/>
    <n v="400"/>
    <s v="INDUSTRIAL"/>
    <n v="24"/>
    <n v="22887.9"/>
    <n v="17380.689999999999"/>
    <x v="6"/>
  </r>
  <r>
    <x v="0"/>
    <s v="NARRAGANSETT ELECTRIC"/>
    <x v="1"/>
    <x v="7"/>
    <s v="AUGUST"/>
    <x v="1"/>
    <s v="INDUSTRIAL"/>
    <n v="420"/>
    <s v="2331    - Gas 2331 C&amp;I Large High Load TSS"/>
    <n v="2331"/>
    <s v="N/A"/>
    <n v="400"/>
    <s v="INDUSTRIAL"/>
    <n v="1"/>
    <n v="763.97"/>
    <n v="522.74"/>
    <x v="7"/>
  </r>
  <r>
    <x v="0"/>
    <s v="NARRAGANSETT ELECTRIC"/>
    <x v="1"/>
    <x v="7"/>
    <s v="AUGUST"/>
    <x v="1"/>
    <s v="INDUSTRIAL"/>
    <n v="421"/>
    <s v="2496    - Gas 2496 C&amp;I Extra Large High Load"/>
    <n v="2496"/>
    <s v="N/A"/>
    <n v="400"/>
    <s v="INDUSTRIAL"/>
    <n v="2"/>
    <n v="13940.62"/>
    <n v="15631.96"/>
    <x v="7"/>
  </r>
  <r>
    <x v="0"/>
    <s v="NARRAGANSETT ELECTRIC"/>
    <x v="1"/>
    <x v="7"/>
    <s v="AUGUST"/>
    <x v="2"/>
    <s v="COMMERCIAL"/>
    <n v="425"/>
    <s v="58ENLL  - Gas 58ENLL Default C&amp;I Large Low Load"/>
    <s v="58LL"/>
    <s v="N/A"/>
    <n v="1675"/>
    <s v="GAS/T DEFAULT SERVICE"/>
    <n v="4"/>
    <n v="4742.63"/>
    <n v="1441.9"/>
    <x v="7"/>
  </r>
  <r>
    <x v="1"/>
    <m/>
    <x v="2"/>
    <x v="12"/>
    <m/>
    <x v="5"/>
    <m/>
    <m/>
    <m/>
    <m/>
    <m/>
    <m/>
    <m/>
    <m/>
    <m/>
    <m/>
    <x v="12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65">
  <r>
    <s v="LINE 1"/>
    <x v="0"/>
    <n v="49"/>
    <s v="E1-Residential"/>
    <n v="409538"/>
    <x v="0"/>
    <x v="0"/>
    <x v="0"/>
  </r>
  <r>
    <s v="LINE 1"/>
    <x v="0"/>
    <n v="49"/>
    <s v="E2-Low Income Residential"/>
    <n v="33286"/>
    <x v="1"/>
    <x v="0"/>
    <x v="0"/>
  </r>
  <r>
    <s v="LINE 1"/>
    <x v="0"/>
    <n v="49"/>
    <s v="E3-Small C&amp;I"/>
    <n v="52718"/>
    <x v="2"/>
    <x v="0"/>
    <x v="0"/>
  </r>
  <r>
    <s v="LINE 1"/>
    <x v="0"/>
    <n v="49"/>
    <s v="E4-Medium C&amp;I"/>
    <n v="8161"/>
    <x v="3"/>
    <x v="0"/>
    <x v="0"/>
  </r>
  <r>
    <s v="LINE 1"/>
    <x v="0"/>
    <n v="49"/>
    <s v="E5-Large C&amp;I"/>
    <n v="1050"/>
    <x v="4"/>
    <x v="0"/>
    <x v="0"/>
  </r>
  <r>
    <s v="LINE 1"/>
    <x v="0"/>
    <n v="49"/>
    <s v="E6-OTHER"/>
    <n v="316"/>
    <x v="5"/>
    <x v="0"/>
    <x v="0"/>
  </r>
  <r>
    <s v="LINE 1"/>
    <x v="0"/>
    <n v="49"/>
    <s v="G1-Residential"/>
    <n v="225719"/>
    <x v="0"/>
    <x v="0"/>
    <x v="1"/>
  </r>
  <r>
    <s v="LINE 1"/>
    <x v="0"/>
    <n v="49"/>
    <s v="G2-Low Income Residential"/>
    <n v="21254"/>
    <x v="1"/>
    <x v="0"/>
    <x v="1"/>
  </r>
  <r>
    <s v="LINE 1"/>
    <x v="0"/>
    <n v="49"/>
    <s v="G3-Small C&amp;I"/>
    <n v="19125"/>
    <x v="2"/>
    <x v="0"/>
    <x v="1"/>
  </r>
  <r>
    <s v="LINE 1"/>
    <x v="0"/>
    <n v="49"/>
    <s v="G4-Medium C&amp;I"/>
    <n v="5068"/>
    <x v="3"/>
    <x v="0"/>
    <x v="1"/>
  </r>
  <r>
    <s v="LINE 1"/>
    <x v="0"/>
    <n v="49"/>
    <s v="G5-Large C&amp;I"/>
    <n v="782"/>
    <x v="4"/>
    <x v="0"/>
    <x v="1"/>
  </r>
  <r>
    <s v="LINE 1"/>
    <x v="0"/>
    <n v="49"/>
    <s v="G6-OTHER"/>
    <n v="28"/>
    <x v="5"/>
    <x v="0"/>
    <x v="1"/>
  </r>
  <r>
    <s v="LINE 2"/>
    <x v="0"/>
    <n v="49"/>
    <s v="E1-Residential"/>
    <n v="90003"/>
    <x v="0"/>
    <x v="1"/>
    <x v="0"/>
  </r>
  <r>
    <s v="LINE 2"/>
    <x v="0"/>
    <n v="49"/>
    <s v="E2-Low Income Residential"/>
    <n v="14564"/>
    <x v="1"/>
    <x v="1"/>
    <x v="0"/>
  </r>
  <r>
    <s v="LINE 2"/>
    <x v="0"/>
    <n v="49"/>
    <s v="E3-Small C&amp;I"/>
    <n v="8744"/>
    <x v="2"/>
    <x v="1"/>
    <x v="0"/>
  </r>
  <r>
    <s v="LINE 2"/>
    <x v="0"/>
    <n v="49"/>
    <s v="E4-Medium C&amp;I"/>
    <n v="1204"/>
    <x v="3"/>
    <x v="1"/>
    <x v="0"/>
  </r>
  <r>
    <s v="LINE 2"/>
    <x v="0"/>
    <n v="49"/>
    <s v="E5-Large C&amp;I"/>
    <n v="101"/>
    <x v="4"/>
    <x v="1"/>
    <x v="0"/>
  </r>
  <r>
    <s v="LINE 2"/>
    <x v="0"/>
    <n v="49"/>
    <s v="G1-Residential"/>
    <n v="49624"/>
    <x v="0"/>
    <x v="1"/>
    <x v="1"/>
  </r>
  <r>
    <s v="LINE 2"/>
    <x v="0"/>
    <n v="49"/>
    <s v="G2-Low Income Residential"/>
    <n v="6952"/>
    <x v="1"/>
    <x v="1"/>
    <x v="1"/>
  </r>
  <r>
    <s v="LINE 2"/>
    <x v="0"/>
    <n v="49"/>
    <s v="G3-Small C&amp;I"/>
    <n v="3125"/>
    <x v="2"/>
    <x v="1"/>
    <x v="1"/>
  </r>
  <r>
    <s v="LINE 2"/>
    <x v="0"/>
    <n v="49"/>
    <s v="G4-Medium C&amp;I"/>
    <n v="634"/>
    <x v="3"/>
    <x v="1"/>
    <x v="1"/>
  </r>
  <r>
    <s v="LINE 2"/>
    <x v="0"/>
    <n v="49"/>
    <s v="G5-Large C&amp;I"/>
    <n v="99"/>
    <x v="4"/>
    <x v="1"/>
    <x v="1"/>
  </r>
  <r>
    <s v="LINE 3"/>
    <x v="0"/>
    <n v="49"/>
    <s v="E1-Residential"/>
    <n v="37692"/>
    <x v="0"/>
    <x v="2"/>
    <x v="0"/>
  </r>
  <r>
    <s v="LINE 3"/>
    <x v="0"/>
    <n v="49"/>
    <s v="E2-Low Income Residential"/>
    <n v="3558"/>
    <x v="1"/>
    <x v="2"/>
    <x v="0"/>
  </r>
  <r>
    <s v="LINE 3"/>
    <x v="0"/>
    <n v="49"/>
    <s v="E3-Small C&amp;I"/>
    <n v="3922"/>
    <x v="2"/>
    <x v="2"/>
    <x v="0"/>
  </r>
  <r>
    <s v="LINE 3"/>
    <x v="0"/>
    <n v="49"/>
    <s v="E4-Medium C&amp;I"/>
    <n v="685"/>
    <x v="3"/>
    <x v="2"/>
    <x v="0"/>
  </r>
  <r>
    <s v="LINE 3"/>
    <x v="0"/>
    <n v="49"/>
    <s v="E5-Large C&amp;I"/>
    <n v="70"/>
    <x v="4"/>
    <x v="2"/>
    <x v="0"/>
  </r>
  <r>
    <s v="LINE 3"/>
    <x v="0"/>
    <n v="49"/>
    <s v="G1-Residential"/>
    <n v="15363"/>
    <x v="0"/>
    <x v="2"/>
    <x v="1"/>
  </r>
  <r>
    <s v="LINE 3"/>
    <x v="0"/>
    <n v="49"/>
    <s v="G2-Low Income Residential"/>
    <n v="887"/>
    <x v="1"/>
    <x v="2"/>
    <x v="1"/>
  </r>
  <r>
    <s v="LINE 3"/>
    <x v="0"/>
    <n v="49"/>
    <s v="G3-Small C&amp;I"/>
    <n v="1377"/>
    <x v="2"/>
    <x v="2"/>
    <x v="1"/>
  </r>
  <r>
    <s v="LINE 3"/>
    <x v="0"/>
    <n v="49"/>
    <s v="G4-Medium C&amp;I"/>
    <n v="324"/>
    <x v="3"/>
    <x v="2"/>
    <x v="1"/>
  </r>
  <r>
    <s v="LINE 3"/>
    <x v="0"/>
    <n v="49"/>
    <s v="G5-Large C&amp;I"/>
    <n v="48"/>
    <x v="4"/>
    <x v="2"/>
    <x v="1"/>
  </r>
  <r>
    <s v="LINE 4"/>
    <x v="0"/>
    <n v="49"/>
    <s v="E1-Residential"/>
    <n v="13846"/>
    <x v="0"/>
    <x v="3"/>
    <x v="0"/>
  </r>
  <r>
    <s v="LINE 4"/>
    <x v="0"/>
    <n v="49"/>
    <s v="E2-Low Income Residential"/>
    <n v="1635"/>
    <x v="1"/>
    <x v="3"/>
    <x v="0"/>
  </r>
  <r>
    <s v="LINE 4"/>
    <x v="0"/>
    <n v="49"/>
    <s v="E3-Small C&amp;I"/>
    <n v="1181"/>
    <x v="2"/>
    <x v="3"/>
    <x v="0"/>
  </r>
  <r>
    <s v="LINE 4"/>
    <x v="0"/>
    <n v="49"/>
    <s v="E4-Medium C&amp;I"/>
    <n v="148"/>
    <x v="3"/>
    <x v="3"/>
    <x v="0"/>
  </r>
  <r>
    <s v="LINE 4"/>
    <x v="0"/>
    <n v="49"/>
    <s v="E5-Large C&amp;I"/>
    <n v="5"/>
    <x v="4"/>
    <x v="3"/>
    <x v="0"/>
  </r>
  <r>
    <s v="LINE 4"/>
    <x v="0"/>
    <n v="49"/>
    <s v="G1-Residential"/>
    <n v="5472"/>
    <x v="0"/>
    <x v="3"/>
    <x v="1"/>
  </r>
  <r>
    <s v="LINE 4"/>
    <x v="0"/>
    <n v="49"/>
    <s v="G2-Low Income Residential"/>
    <n v="489"/>
    <x v="1"/>
    <x v="3"/>
    <x v="1"/>
  </r>
  <r>
    <s v="LINE 4"/>
    <x v="0"/>
    <n v="49"/>
    <s v="G3-Small C&amp;I"/>
    <n v="385"/>
    <x v="2"/>
    <x v="3"/>
    <x v="1"/>
  </r>
  <r>
    <s v="LINE 4"/>
    <x v="0"/>
    <n v="49"/>
    <s v="G4-Medium C&amp;I"/>
    <n v="71"/>
    <x v="3"/>
    <x v="3"/>
    <x v="1"/>
  </r>
  <r>
    <s v="LINE 4"/>
    <x v="0"/>
    <n v="49"/>
    <s v="G5-Large C&amp;I"/>
    <n v="10"/>
    <x v="4"/>
    <x v="3"/>
    <x v="1"/>
  </r>
  <r>
    <s v="LINE 5"/>
    <x v="0"/>
    <n v="49"/>
    <s v="E1-Residential"/>
    <n v="38465"/>
    <x v="0"/>
    <x v="4"/>
    <x v="0"/>
  </r>
  <r>
    <s v="LINE 5"/>
    <x v="0"/>
    <n v="49"/>
    <s v="E2-Low Income Residential"/>
    <n v="9371"/>
    <x v="1"/>
    <x v="4"/>
    <x v="0"/>
  </r>
  <r>
    <s v="LINE 5"/>
    <x v="0"/>
    <n v="49"/>
    <s v="E3-Small C&amp;I"/>
    <n v="3641"/>
    <x v="2"/>
    <x v="4"/>
    <x v="0"/>
  </r>
  <r>
    <s v="LINE 5"/>
    <x v="0"/>
    <n v="49"/>
    <s v="E4-Medium C&amp;I"/>
    <n v="371"/>
    <x v="3"/>
    <x v="4"/>
    <x v="0"/>
  </r>
  <r>
    <s v="LINE 5"/>
    <x v="0"/>
    <n v="49"/>
    <s v="E5-Large C&amp;I"/>
    <n v="26"/>
    <x v="4"/>
    <x v="4"/>
    <x v="0"/>
  </r>
  <r>
    <s v="LINE 5"/>
    <x v="0"/>
    <n v="49"/>
    <s v="G1-Residential"/>
    <n v="28789"/>
    <x v="0"/>
    <x v="4"/>
    <x v="1"/>
  </r>
  <r>
    <s v="LINE 5"/>
    <x v="0"/>
    <n v="49"/>
    <s v="G2-Low Income Residential"/>
    <n v="5576"/>
    <x v="1"/>
    <x v="4"/>
    <x v="1"/>
  </r>
  <r>
    <s v="LINE 5"/>
    <x v="0"/>
    <n v="49"/>
    <s v="G3-Small C&amp;I"/>
    <n v="1363"/>
    <x v="2"/>
    <x v="4"/>
    <x v="1"/>
  </r>
  <r>
    <s v="LINE 5"/>
    <x v="0"/>
    <n v="49"/>
    <s v="G4-Medium C&amp;I"/>
    <n v="239"/>
    <x v="3"/>
    <x v="4"/>
    <x v="1"/>
  </r>
  <r>
    <s v="LINE 5"/>
    <x v="0"/>
    <n v="49"/>
    <s v="G5-Large C&amp;I"/>
    <n v="41"/>
    <x v="4"/>
    <x v="4"/>
    <x v="1"/>
  </r>
  <r>
    <s v="LINE 6"/>
    <x v="0"/>
    <n v="49"/>
    <s v="E1-Residential"/>
    <n v="16952397"/>
    <x v="0"/>
    <x v="5"/>
    <x v="0"/>
  </r>
  <r>
    <s v="LINE 6"/>
    <x v="0"/>
    <n v="49"/>
    <s v="E2-Low Income Residential"/>
    <n v="2081193"/>
    <x v="1"/>
    <x v="5"/>
    <x v="0"/>
  </r>
  <r>
    <s v="LINE 6"/>
    <x v="0"/>
    <n v="49"/>
    <s v="E3-Small C&amp;I"/>
    <n v="2032482"/>
    <x v="2"/>
    <x v="5"/>
    <x v="0"/>
  </r>
  <r>
    <s v="LINE 6"/>
    <x v="0"/>
    <n v="49"/>
    <s v="E4-Medium C&amp;I"/>
    <n v="2409394"/>
    <x v="3"/>
    <x v="5"/>
    <x v="0"/>
  </r>
  <r>
    <s v="LINE 6"/>
    <x v="0"/>
    <n v="49"/>
    <s v="E5-Large C&amp;I"/>
    <n v="1863188"/>
    <x v="4"/>
    <x v="5"/>
    <x v="0"/>
  </r>
  <r>
    <s v="LINE 6"/>
    <x v="0"/>
    <n v="49"/>
    <s v="E6-OTHER"/>
    <n v="0"/>
    <x v="5"/>
    <x v="5"/>
    <x v="0"/>
  </r>
  <r>
    <s v="LINE 6"/>
    <x v="0"/>
    <n v="49"/>
    <s v="G1-Residential"/>
    <n v="2052523"/>
    <x v="0"/>
    <x v="5"/>
    <x v="1"/>
  </r>
  <r>
    <s v="LINE 6"/>
    <x v="0"/>
    <n v="49"/>
    <s v="G2-Low Income Residential"/>
    <n v="250403"/>
    <x v="1"/>
    <x v="5"/>
    <x v="1"/>
  </r>
  <r>
    <s v="LINE 6"/>
    <x v="0"/>
    <n v="49"/>
    <s v="G3-Small C&amp;I"/>
    <n v="176435"/>
    <x v="2"/>
    <x v="5"/>
    <x v="1"/>
  </r>
  <r>
    <s v="LINE 6"/>
    <x v="0"/>
    <n v="49"/>
    <s v="G4-Medium C&amp;I"/>
    <n v="280501"/>
    <x v="3"/>
    <x v="5"/>
    <x v="1"/>
  </r>
  <r>
    <s v="LINE 6"/>
    <x v="0"/>
    <n v="49"/>
    <s v="G5-Large C&amp;I"/>
    <n v="324496"/>
    <x v="4"/>
    <x v="5"/>
    <x v="1"/>
  </r>
  <r>
    <s v="LINE 6"/>
    <x v="0"/>
    <n v="49"/>
    <s v="G6-OTHER"/>
    <n v="0"/>
    <x v="5"/>
    <x v="5"/>
    <x v="1"/>
  </r>
  <r>
    <s v="LINE 7"/>
    <x v="0"/>
    <n v="49"/>
    <s v="E1-Residential"/>
    <n v="7643274"/>
    <x v="0"/>
    <x v="6"/>
    <x v="0"/>
  </r>
  <r>
    <s v="LINE 7"/>
    <x v="0"/>
    <n v="49"/>
    <s v="E2-Low Income Residential"/>
    <n v="1288769"/>
    <x v="1"/>
    <x v="6"/>
    <x v="0"/>
  </r>
  <r>
    <s v="LINE 7"/>
    <x v="0"/>
    <n v="49"/>
    <s v="E3-Small C&amp;I"/>
    <n v="843151"/>
    <x v="2"/>
    <x v="6"/>
    <x v="0"/>
  </r>
  <r>
    <s v="LINE 7"/>
    <x v="0"/>
    <n v="49"/>
    <s v="E4-Medium C&amp;I"/>
    <n v="773168"/>
    <x v="3"/>
    <x v="6"/>
    <x v="0"/>
  </r>
  <r>
    <s v="LINE 7"/>
    <x v="0"/>
    <n v="49"/>
    <s v="E5-Large C&amp;I"/>
    <n v="378147"/>
    <x v="4"/>
    <x v="6"/>
    <x v="0"/>
  </r>
  <r>
    <s v="LINE 7"/>
    <x v="0"/>
    <n v="49"/>
    <s v="E6-OTHER"/>
    <n v="0"/>
    <x v="5"/>
    <x v="6"/>
    <x v="0"/>
  </r>
  <r>
    <s v="LINE 7"/>
    <x v="0"/>
    <n v="49"/>
    <s v="G1-Residential"/>
    <n v="1436172"/>
    <x v="0"/>
    <x v="6"/>
    <x v="1"/>
  </r>
  <r>
    <s v="LINE 7"/>
    <x v="0"/>
    <n v="49"/>
    <s v="G2-Low Income Residential"/>
    <n v="226585"/>
    <x v="1"/>
    <x v="6"/>
    <x v="1"/>
  </r>
  <r>
    <s v="LINE 7"/>
    <x v="0"/>
    <n v="49"/>
    <s v="G3-Small C&amp;I"/>
    <n v="93639"/>
    <x v="2"/>
    <x v="6"/>
    <x v="1"/>
  </r>
  <r>
    <s v="LINE 7"/>
    <x v="0"/>
    <n v="49"/>
    <s v="G4-Medium C&amp;I"/>
    <n v="128885"/>
    <x v="3"/>
    <x v="6"/>
    <x v="1"/>
  </r>
  <r>
    <s v="LINE 7"/>
    <x v="0"/>
    <n v="49"/>
    <s v="G5-Large C&amp;I"/>
    <n v="125812"/>
    <x v="4"/>
    <x v="6"/>
    <x v="1"/>
  </r>
  <r>
    <s v="LINE 7"/>
    <x v="0"/>
    <n v="49"/>
    <s v="G6-OTHER"/>
    <n v="0"/>
    <x v="5"/>
    <x v="6"/>
    <x v="1"/>
  </r>
  <r>
    <s v="LINE 8"/>
    <x v="0"/>
    <n v="49"/>
    <s v="E1-Residential"/>
    <n v="32812687"/>
    <x v="0"/>
    <x v="7"/>
    <x v="0"/>
  </r>
  <r>
    <s v="LINE 8"/>
    <x v="0"/>
    <n v="49"/>
    <s v="E2-Low Income Residential"/>
    <n v="11601575"/>
    <x v="1"/>
    <x v="7"/>
    <x v="0"/>
  </r>
  <r>
    <s v="LINE 8"/>
    <x v="0"/>
    <n v="49"/>
    <s v="E3-Small C&amp;I"/>
    <n v="3280573"/>
    <x v="2"/>
    <x v="7"/>
    <x v="0"/>
  </r>
  <r>
    <s v="LINE 8"/>
    <x v="0"/>
    <n v="49"/>
    <s v="E4-Medium C&amp;I"/>
    <n v="1834437"/>
    <x v="3"/>
    <x v="7"/>
    <x v="0"/>
  </r>
  <r>
    <s v="LINE 8"/>
    <x v="0"/>
    <n v="49"/>
    <s v="E5-Large C&amp;I"/>
    <n v="485776"/>
    <x v="4"/>
    <x v="7"/>
    <x v="0"/>
  </r>
  <r>
    <s v="LINE 8"/>
    <x v="0"/>
    <n v="49"/>
    <s v="E6-OTHER"/>
    <n v="0"/>
    <x v="5"/>
    <x v="7"/>
    <x v="0"/>
  </r>
  <r>
    <s v="LINE 8"/>
    <x v="0"/>
    <n v="49"/>
    <s v="G1-Residential"/>
    <n v="22454090"/>
    <x v="0"/>
    <x v="7"/>
    <x v="1"/>
  </r>
  <r>
    <s v="LINE 8"/>
    <x v="0"/>
    <n v="49"/>
    <s v="G2-Low Income Residential"/>
    <n v="6019572"/>
    <x v="1"/>
    <x v="7"/>
    <x v="1"/>
  </r>
  <r>
    <s v="LINE 8"/>
    <x v="0"/>
    <n v="49"/>
    <s v="G3-Small C&amp;I"/>
    <n v="943743"/>
    <x v="2"/>
    <x v="7"/>
    <x v="1"/>
  </r>
  <r>
    <s v="LINE 8"/>
    <x v="0"/>
    <n v="49"/>
    <s v="G4-Medium C&amp;I"/>
    <n v="924360"/>
    <x v="3"/>
    <x v="7"/>
    <x v="1"/>
  </r>
  <r>
    <s v="LINE 8"/>
    <x v="0"/>
    <n v="49"/>
    <s v="G5-Large C&amp;I"/>
    <n v="771637"/>
    <x v="4"/>
    <x v="7"/>
    <x v="1"/>
  </r>
  <r>
    <s v="LINE 8"/>
    <x v="0"/>
    <n v="49"/>
    <s v="G6-OTHER"/>
    <n v="0"/>
    <x v="5"/>
    <x v="7"/>
    <x v="1"/>
  </r>
  <r>
    <s v="LINE 9"/>
    <x v="0"/>
    <n v="49"/>
    <s v="E1-Residential"/>
    <n v="57408358"/>
    <x v="0"/>
    <x v="8"/>
    <x v="0"/>
  </r>
  <r>
    <s v="LINE 9"/>
    <x v="0"/>
    <n v="49"/>
    <s v="E2-Low Income Residential"/>
    <n v="14971538"/>
    <x v="1"/>
    <x v="8"/>
    <x v="0"/>
  </r>
  <r>
    <s v="LINE 9"/>
    <x v="0"/>
    <n v="49"/>
    <s v="E3-Small C&amp;I"/>
    <n v="6156206"/>
    <x v="2"/>
    <x v="8"/>
    <x v="0"/>
  </r>
  <r>
    <s v="LINE 9"/>
    <x v="0"/>
    <n v="49"/>
    <s v="E4-Medium C&amp;I"/>
    <n v="5016999"/>
    <x v="3"/>
    <x v="8"/>
    <x v="0"/>
  </r>
  <r>
    <s v="LINE 9"/>
    <x v="0"/>
    <n v="49"/>
    <s v="E5-Large C&amp;I"/>
    <n v="2727112"/>
    <x v="4"/>
    <x v="8"/>
    <x v="0"/>
  </r>
  <r>
    <s v="LINE 9"/>
    <x v="0"/>
    <n v="49"/>
    <s v="E6-OTHER"/>
    <n v="0"/>
    <x v="5"/>
    <x v="8"/>
    <x v="0"/>
  </r>
  <r>
    <s v="LINE 9"/>
    <x v="0"/>
    <n v="49"/>
    <s v="G1-Residential"/>
    <n v="25942785"/>
    <x v="0"/>
    <x v="8"/>
    <x v="1"/>
  </r>
  <r>
    <s v="LINE 9"/>
    <x v="0"/>
    <n v="49"/>
    <s v="G2-Low Income Residential"/>
    <n v="6496560"/>
    <x v="1"/>
    <x v="8"/>
    <x v="1"/>
  </r>
  <r>
    <s v="LINE 9"/>
    <x v="0"/>
    <n v="49"/>
    <s v="G3-Small C&amp;I"/>
    <n v="1213817"/>
    <x v="2"/>
    <x v="8"/>
    <x v="1"/>
  </r>
  <r>
    <s v="LINE 9"/>
    <x v="0"/>
    <n v="49"/>
    <s v="G4-Medium C&amp;I"/>
    <n v="1333746"/>
    <x v="3"/>
    <x v="8"/>
    <x v="1"/>
  </r>
  <r>
    <s v="LINE 9"/>
    <x v="0"/>
    <n v="49"/>
    <s v="G5-Large C&amp;I"/>
    <n v="1221946"/>
    <x v="4"/>
    <x v="8"/>
    <x v="1"/>
  </r>
  <r>
    <s v="LINE 9"/>
    <x v="0"/>
    <n v="49"/>
    <s v="G6-OTHER"/>
    <n v="0"/>
    <x v="5"/>
    <x v="8"/>
    <x v="1"/>
  </r>
  <r>
    <s v="LINE 13"/>
    <x v="0"/>
    <n v="49"/>
    <s v="E1-Residential"/>
    <n v="53857225"/>
    <x v="0"/>
    <x v="9"/>
    <x v="0"/>
  </r>
  <r>
    <s v="LINE 13"/>
    <x v="0"/>
    <n v="49"/>
    <s v="E2-Low Income Residential"/>
    <n v="3194831"/>
    <x v="1"/>
    <x v="9"/>
    <x v="0"/>
  </r>
  <r>
    <s v="LINE 13"/>
    <x v="0"/>
    <n v="49"/>
    <s v="E3-Small C&amp;I"/>
    <n v="10332229"/>
    <x v="2"/>
    <x v="9"/>
    <x v="0"/>
  </r>
  <r>
    <s v="LINE 13"/>
    <x v="0"/>
    <n v="49"/>
    <s v="E4-Medium C&amp;I"/>
    <n v="22458894"/>
    <x v="3"/>
    <x v="9"/>
    <x v="0"/>
  </r>
  <r>
    <s v="LINE 13"/>
    <x v="0"/>
    <n v="49"/>
    <s v="E5-Large C&amp;I"/>
    <n v="20684955"/>
    <x v="4"/>
    <x v="9"/>
    <x v="0"/>
  </r>
  <r>
    <s v="LINE 13"/>
    <x v="0"/>
    <n v="49"/>
    <s v="E6-OTHER"/>
    <n v="31682"/>
    <x v="5"/>
    <x v="9"/>
    <x v="0"/>
  </r>
  <r>
    <s v="LINE 13"/>
    <x v="0"/>
    <n v="49"/>
    <s v="G1-Residential"/>
    <n v="8203395"/>
    <x v="0"/>
    <x v="9"/>
    <x v="1"/>
  </r>
  <r>
    <s v="LINE 13"/>
    <x v="0"/>
    <n v="49"/>
    <s v="G2-Low Income Residential"/>
    <n v="435257"/>
    <x v="1"/>
    <x v="9"/>
    <x v="1"/>
  </r>
  <r>
    <s v="LINE 13"/>
    <x v="0"/>
    <n v="49"/>
    <s v="G3-Small C&amp;I"/>
    <n v="850492"/>
    <x v="2"/>
    <x v="9"/>
    <x v="1"/>
  </r>
  <r>
    <s v="LINE 13"/>
    <x v="0"/>
    <n v="49"/>
    <s v="G4-Medium C&amp;I"/>
    <n v="2833917"/>
    <x v="3"/>
    <x v="9"/>
    <x v="1"/>
  </r>
  <r>
    <s v="LINE 13"/>
    <x v="0"/>
    <n v="49"/>
    <s v="G5-Large C&amp;I"/>
    <n v="2407858"/>
    <x v="4"/>
    <x v="9"/>
    <x v="1"/>
  </r>
  <r>
    <s v="LINE 13"/>
    <x v="0"/>
    <n v="49"/>
    <s v="G6-OTHER"/>
    <n v="10939"/>
    <x v="5"/>
    <x v="9"/>
    <x v="1"/>
  </r>
  <r>
    <s v="LINE 14"/>
    <x v="0"/>
    <n v="49"/>
    <s v="E1-Residential"/>
    <n v="57385886"/>
    <x v="0"/>
    <x v="10"/>
    <x v="0"/>
  </r>
  <r>
    <s v="LINE 14"/>
    <x v="0"/>
    <n v="49"/>
    <s v="E2-Low Income Residential"/>
    <n v="2667713"/>
    <x v="1"/>
    <x v="10"/>
    <x v="0"/>
  </r>
  <r>
    <s v="LINE 14"/>
    <x v="0"/>
    <n v="49"/>
    <s v="E3-Small C&amp;I"/>
    <n v="10312956"/>
    <x v="2"/>
    <x v="10"/>
    <x v="0"/>
  </r>
  <r>
    <s v="LINE 14"/>
    <x v="0"/>
    <n v="49"/>
    <s v="E4-Medium C&amp;I"/>
    <n v="18289533"/>
    <x v="3"/>
    <x v="10"/>
    <x v="0"/>
  </r>
  <r>
    <s v="LINE 14"/>
    <x v="0"/>
    <n v="49"/>
    <s v="E5-Large C&amp;I"/>
    <n v="22821467"/>
    <x v="4"/>
    <x v="10"/>
    <x v="0"/>
  </r>
  <r>
    <s v="LINE 14"/>
    <x v="0"/>
    <n v="49"/>
    <s v="E6-OTHER"/>
    <n v="12931"/>
    <x v="5"/>
    <x v="10"/>
    <x v="0"/>
  </r>
  <r>
    <s v="LINE 14"/>
    <x v="0"/>
    <n v="49"/>
    <s v="G1-Residential"/>
    <n v="8407405"/>
    <x v="0"/>
    <x v="10"/>
    <x v="1"/>
  </r>
  <r>
    <s v="LINE 14"/>
    <x v="0"/>
    <n v="49"/>
    <s v="G2-Low Income Residential"/>
    <n v="595914"/>
    <x v="1"/>
    <x v="10"/>
    <x v="1"/>
  </r>
  <r>
    <s v="LINE 14"/>
    <x v="0"/>
    <n v="49"/>
    <s v="G3-Small C&amp;I"/>
    <n v="1057000"/>
    <x v="2"/>
    <x v="10"/>
    <x v="1"/>
  </r>
  <r>
    <s v="LINE 14"/>
    <x v="0"/>
    <n v="49"/>
    <s v="G4-Medium C&amp;I"/>
    <n v="1861469"/>
    <x v="3"/>
    <x v="10"/>
    <x v="1"/>
  </r>
  <r>
    <s v="LINE 14"/>
    <x v="0"/>
    <n v="49"/>
    <s v="G5-Large C&amp;I"/>
    <n v="2271728"/>
    <x v="4"/>
    <x v="10"/>
    <x v="1"/>
  </r>
  <r>
    <s v="LINE 14"/>
    <x v="0"/>
    <n v="49"/>
    <s v="G6-OTHER"/>
    <n v="12168"/>
    <x v="5"/>
    <x v="10"/>
    <x v="1"/>
  </r>
  <r>
    <s v="LINE 15"/>
    <x v="0"/>
    <n v="49"/>
    <s v="E1-Residential"/>
    <n v="328336"/>
    <x v="0"/>
    <x v="11"/>
    <x v="0"/>
  </r>
  <r>
    <s v="LINE 15"/>
    <x v="0"/>
    <n v="49"/>
    <s v="E2-Low Income Residential"/>
    <n v="25930"/>
    <x v="1"/>
    <x v="11"/>
    <x v="0"/>
  </r>
  <r>
    <s v="LINE 15"/>
    <x v="0"/>
    <n v="49"/>
    <s v="E3-Small C&amp;I"/>
    <n v="48297"/>
    <x v="2"/>
    <x v="11"/>
    <x v="0"/>
  </r>
  <r>
    <s v="LINE 15"/>
    <x v="0"/>
    <n v="49"/>
    <s v="E4-Medium C&amp;I"/>
    <n v="9396"/>
    <x v="3"/>
    <x v="11"/>
    <x v="0"/>
  </r>
  <r>
    <s v="LINE 15"/>
    <x v="0"/>
    <n v="49"/>
    <s v="E5-Large C&amp;I"/>
    <n v="1613"/>
    <x v="4"/>
    <x v="11"/>
    <x v="0"/>
  </r>
  <r>
    <s v="LINE 15"/>
    <x v="0"/>
    <n v="49"/>
    <s v="E6-OTHER"/>
    <n v="3"/>
    <x v="5"/>
    <x v="11"/>
    <x v="0"/>
  </r>
  <r>
    <s v="LINE 15"/>
    <x v="0"/>
    <n v="49"/>
    <s v="G1-Residential"/>
    <n v="172598"/>
    <x v="0"/>
    <x v="11"/>
    <x v="1"/>
  </r>
  <r>
    <s v="LINE 15"/>
    <x v="0"/>
    <n v="49"/>
    <s v="G2-Low Income Residential"/>
    <n v="18120"/>
    <x v="1"/>
    <x v="11"/>
    <x v="1"/>
  </r>
  <r>
    <s v="LINE 15"/>
    <x v="0"/>
    <n v="49"/>
    <s v="G3-Small C&amp;I"/>
    <n v="16428"/>
    <x v="2"/>
    <x v="11"/>
    <x v="1"/>
  </r>
  <r>
    <s v="LINE 15"/>
    <x v="0"/>
    <n v="49"/>
    <s v="G4-Medium C&amp;I"/>
    <n v="5048"/>
    <x v="3"/>
    <x v="11"/>
    <x v="1"/>
  </r>
  <r>
    <s v="LINE 15"/>
    <x v="0"/>
    <n v="49"/>
    <s v="G5-Large C&amp;I"/>
    <n v="801"/>
    <x v="4"/>
    <x v="11"/>
    <x v="1"/>
  </r>
  <r>
    <s v="LINE 15"/>
    <x v="0"/>
    <n v="49"/>
    <s v="G6-OTHER"/>
    <n v="24"/>
    <x v="5"/>
    <x v="11"/>
    <x v="1"/>
  </r>
  <r>
    <s v="LINE 17"/>
    <x v="0"/>
    <n v="49"/>
    <s v="E1-Residential"/>
    <n v="171"/>
    <x v="0"/>
    <x v="12"/>
    <x v="0"/>
  </r>
  <r>
    <s v="LINE 17"/>
    <x v="0"/>
    <n v="49"/>
    <s v="E2-Low Income Residential"/>
    <n v="1206"/>
    <x v="1"/>
    <x v="12"/>
    <x v="0"/>
  </r>
  <r>
    <s v="LINE 17"/>
    <x v="0"/>
    <n v="49"/>
    <s v="G1-Residential"/>
    <n v="66"/>
    <x v="0"/>
    <x v="12"/>
    <x v="1"/>
  </r>
  <r>
    <s v="LINE 17"/>
    <x v="0"/>
    <n v="49"/>
    <s v="G2-Low Income Residential"/>
    <n v="499"/>
    <x v="1"/>
    <x v="12"/>
    <x v="1"/>
  </r>
  <r>
    <s v="LINE 19"/>
    <x v="0"/>
    <n v="49"/>
    <s v="E1-Residential"/>
    <n v="5145"/>
    <x v="0"/>
    <x v="13"/>
    <x v="0"/>
  </r>
  <r>
    <s v="LINE 19"/>
    <x v="0"/>
    <n v="49"/>
    <s v="E2-Low Income Residential"/>
    <n v="1541"/>
    <x v="1"/>
    <x v="13"/>
    <x v="0"/>
  </r>
  <r>
    <s v="LINE 19"/>
    <x v="0"/>
    <n v="49"/>
    <s v="E3-Small C&amp;I"/>
    <n v="392"/>
    <x v="2"/>
    <x v="13"/>
    <x v="0"/>
  </r>
  <r>
    <s v="LINE 19"/>
    <x v="0"/>
    <n v="49"/>
    <s v="E4-Medium C&amp;I"/>
    <n v="97"/>
    <x v="3"/>
    <x v="13"/>
    <x v="0"/>
  </r>
  <r>
    <s v="LINE 19"/>
    <x v="0"/>
    <n v="49"/>
    <s v="E5-Large C&amp;I"/>
    <n v="5"/>
    <x v="4"/>
    <x v="13"/>
    <x v="0"/>
  </r>
  <r>
    <s v="LINE 19"/>
    <x v="0"/>
    <n v="49"/>
    <s v="G1-Residential"/>
    <n v="2910"/>
    <x v="0"/>
    <x v="13"/>
    <x v="1"/>
  </r>
  <r>
    <s v="LINE 19"/>
    <x v="0"/>
    <n v="49"/>
    <s v="G2-Low Income Residential"/>
    <n v="606"/>
    <x v="1"/>
    <x v="13"/>
    <x v="1"/>
  </r>
  <r>
    <s v="LINE 19"/>
    <x v="0"/>
    <n v="49"/>
    <s v="G3-Small C&amp;I"/>
    <n v="144"/>
    <x v="2"/>
    <x v="13"/>
    <x v="1"/>
  </r>
  <r>
    <s v="LINE 19"/>
    <x v="0"/>
    <n v="49"/>
    <s v="G4-Medium C&amp;I"/>
    <n v="44"/>
    <x v="3"/>
    <x v="13"/>
    <x v="1"/>
  </r>
  <r>
    <s v="LINE 19"/>
    <x v="0"/>
    <n v="49"/>
    <s v="G5-Large C&amp;I"/>
    <n v="8"/>
    <x v="4"/>
    <x v="13"/>
    <x v="1"/>
  </r>
  <r>
    <s v="LINE 20"/>
    <x v="0"/>
    <n v="49"/>
    <s v="E1-Residential"/>
    <n v="41536092"/>
    <x v="0"/>
    <x v="14"/>
    <x v="0"/>
  </r>
  <r>
    <s v="LINE 20"/>
    <x v="0"/>
    <n v="49"/>
    <s v="E2-Low Income Residential"/>
    <n v="2628614"/>
    <x v="1"/>
    <x v="14"/>
    <x v="0"/>
  </r>
  <r>
    <s v="LINE 20"/>
    <x v="0"/>
    <n v="49"/>
    <s v="E3-Small C&amp;I"/>
    <n v="7607765"/>
    <x v="2"/>
    <x v="14"/>
    <x v="0"/>
  </r>
  <r>
    <s v="LINE 20"/>
    <x v="0"/>
    <n v="49"/>
    <s v="E4-Medium C&amp;I"/>
    <n v="12477860"/>
    <x v="3"/>
    <x v="14"/>
    <x v="0"/>
  </r>
  <r>
    <s v="LINE 20"/>
    <x v="0"/>
    <n v="49"/>
    <s v="E5-Large C&amp;I"/>
    <n v="15558825"/>
    <x v="4"/>
    <x v="14"/>
    <x v="0"/>
  </r>
  <r>
    <s v="LINE 20"/>
    <x v="0"/>
    <n v="49"/>
    <s v="E6-OTHER"/>
    <n v="31682"/>
    <x v="5"/>
    <x v="14"/>
    <x v="0"/>
  </r>
  <r>
    <s v="LINE 20"/>
    <x v="0"/>
    <n v="49"/>
    <s v="G1-Residential"/>
    <n v="6463279"/>
    <x v="0"/>
    <x v="14"/>
    <x v="1"/>
  </r>
  <r>
    <s v="LINE 20"/>
    <x v="0"/>
    <n v="49"/>
    <s v="G2-Low Income Residential"/>
    <n v="385246"/>
    <x v="1"/>
    <x v="14"/>
    <x v="1"/>
  </r>
  <r>
    <s v="LINE 20"/>
    <x v="0"/>
    <n v="49"/>
    <s v="G3-Small C&amp;I"/>
    <n v="654284"/>
    <x v="2"/>
    <x v="14"/>
    <x v="1"/>
  </r>
  <r>
    <s v="LINE 20"/>
    <x v="0"/>
    <n v="49"/>
    <s v="G4-Medium C&amp;I"/>
    <n v="1276883"/>
    <x v="3"/>
    <x v="14"/>
    <x v="1"/>
  </r>
  <r>
    <s v="LINE 20"/>
    <x v="0"/>
    <n v="49"/>
    <s v="G5-Large C&amp;I"/>
    <n v="1470047"/>
    <x v="4"/>
    <x v="14"/>
    <x v="1"/>
  </r>
  <r>
    <s v="LINE 20"/>
    <x v="0"/>
    <n v="49"/>
    <s v="G6-OTHER"/>
    <n v="10939"/>
    <x v="5"/>
    <x v="14"/>
    <x v="1"/>
  </r>
  <r>
    <m/>
    <x v="1"/>
    <m/>
    <m/>
    <m/>
    <x v="6"/>
    <x v="15"/>
    <x v="2"/>
  </r>
  <r>
    <m/>
    <x v="1"/>
    <m/>
    <m/>
    <m/>
    <x v="6"/>
    <x v="15"/>
    <x v="2"/>
  </r>
  <r>
    <m/>
    <x v="1"/>
    <m/>
    <m/>
    <m/>
    <x v="6"/>
    <x v="15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F699C30-1040-4A65-A4D6-9C4C4729A1BC}" name="PivotTable4" cacheId="26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>
  <location ref="J2:L91" firstHeaderRow="1" firstDataRow="3" firstDataCol="1"/>
  <pivotFields count="8">
    <pivotField showAll="0" defaultSubtotal="0"/>
    <pivotField axis="axisCol" showAll="0" defaultSubtotal="0">
      <items count="22">
        <item x="1"/>
        <item m="1" x="14"/>
        <item m="1" x="19"/>
        <item m="1" x="17"/>
        <item m="1" x="15"/>
        <item m="1" x="10"/>
        <item m="1" x="8"/>
        <item m="1" x="6"/>
        <item m="1" x="5"/>
        <item m="1" x="12"/>
        <item m="1" x="11"/>
        <item m="1" x="9"/>
        <item m="1" x="7"/>
        <item m="1" x="4"/>
        <item m="1" x="3"/>
        <item m="1" x="2"/>
        <item m="1" x="21"/>
        <item m="1" x="20"/>
        <item m="1" x="18"/>
        <item m="1" x="16"/>
        <item m="1" x="13"/>
        <item x="0"/>
      </items>
    </pivotField>
    <pivotField showAll="0" defaultSubtotal="0"/>
    <pivotField showAll="0" defaultSubtotal="0"/>
    <pivotField dataField="1" showAll="0" defaultSubtotal="0"/>
    <pivotField axis="axisRow" subtotalTop="0" showAll="0" defaultSubtotal="0">
      <items count="7">
        <item x="4"/>
        <item x="1"/>
        <item x="3"/>
        <item h="1" x="5"/>
        <item x="0"/>
        <item x="2"/>
        <item h="1" x="6"/>
      </items>
    </pivotField>
    <pivotField axis="axisRow" subtotalTop="0" showAll="0" defaultSubtotal="0">
      <items count="16">
        <item x="0"/>
        <item x="1"/>
        <item x="2"/>
        <item x="3"/>
        <item x="4"/>
        <item x="5"/>
        <item x="6"/>
        <item x="7"/>
        <item x="8"/>
        <item x="15"/>
        <item x="9"/>
        <item x="10"/>
        <item x="11"/>
        <item x="13"/>
        <item x="12"/>
        <item x="14"/>
      </items>
    </pivotField>
    <pivotField axis="axisCol" subtotalTop="0" showAll="0" defaultSubtotal="0">
      <items count="3">
        <item x="0"/>
        <item x="1"/>
        <item x="2"/>
      </items>
    </pivotField>
  </pivotFields>
  <rowFields count="2">
    <field x="6"/>
    <field x="5"/>
  </rowFields>
  <rowItems count="87">
    <i>
      <x/>
    </i>
    <i r="1">
      <x/>
    </i>
    <i r="1">
      <x v="1"/>
    </i>
    <i r="1">
      <x v="2"/>
    </i>
    <i r="1">
      <x v="4"/>
    </i>
    <i r="1">
      <x v="5"/>
    </i>
    <i>
      <x v="1"/>
    </i>
    <i r="1">
      <x/>
    </i>
    <i r="1">
      <x v="1"/>
    </i>
    <i r="1">
      <x v="2"/>
    </i>
    <i r="1">
      <x v="4"/>
    </i>
    <i r="1">
      <x v="5"/>
    </i>
    <i>
      <x v="2"/>
    </i>
    <i r="1">
      <x/>
    </i>
    <i r="1">
      <x v="1"/>
    </i>
    <i r="1">
      <x v="2"/>
    </i>
    <i r="1">
      <x v="4"/>
    </i>
    <i r="1">
      <x v="5"/>
    </i>
    <i>
      <x v="3"/>
    </i>
    <i r="1">
      <x/>
    </i>
    <i r="1">
      <x v="1"/>
    </i>
    <i r="1">
      <x v="2"/>
    </i>
    <i r="1">
      <x v="4"/>
    </i>
    <i r="1">
      <x v="5"/>
    </i>
    <i>
      <x v="4"/>
    </i>
    <i r="1">
      <x/>
    </i>
    <i r="1">
      <x v="1"/>
    </i>
    <i r="1">
      <x v="2"/>
    </i>
    <i r="1">
      <x v="4"/>
    </i>
    <i r="1">
      <x v="5"/>
    </i>
    <i>
      <x v="5"/>
    </i>
    <i r="1">
      <x/>
    </i>
    <i r="1">
      <x v="1"/>
    </i>
    <i r="1">
      <x v="2"/>
    </i>
    <i r="1">
      <x v="4"/>
    </i>
    <i r="1">
      <x v="5"/>
    </i>
    <i>
      <x v="6"/>
    </i>
    <i r="1">
      <x/>
    </i>
    <i r="1">
      <x v="1"/>
    </i>
    <i r="1">
      <x v="2"/>
    </i>
    <i r="1">
      <x v="4"/>
    </i>
    <i r="1">
      <x v="5"/>
    </i>
    <i>
      <x v="7"/>
    </i>
    <i r="1">
      <x/>
    </i>
    <i r="1">
      <x v="1"/>
    </i>
    <i r="1">
      <x v="2"/>
    </i>
    <i r="1">
      <x v="4"/>
    </i>
    <i r="1">
      <x v="5"/>
    </i>
    <i>
      <x v="8"/>
    </i>
    <i r="1">
      <x/>
    </i>
    <i r="1">
      <x v="1"/>
    </i>
    <i r="1">
      <x v="2"/>
    </i>
    <i r="1">
      <x v="4"/>
    </i>
    <i r="1">
      <x v="5"/>
    </i>
    <i>
      <x v="10"/>
    </i>
    <i r="1">
      <x/>
    </i>
    <i r="1">
      <x v="1"/>
    </i>
    <i r="1">
      <x v="2"/>
    </i>
    <i r="1">
      <x v="4"/>
    </i>
    <i r="1">
      <x v="5"/>
    </i>
    <i>
      <x v="11"/>
    </i>
    <i r="1">
      <x/>
    </i>
    <i r="1">
      <x v="1"/>
    </i>
    <i r="1">
      <x v="2"/>
    </i>
    <i r="1">
      <x v="4"/>
    </i>
    <i r="1">
      <x v="5"/>
    </i>
    <i>
      <x v="12"/>
    </i>
    <i r="1">
      <x/>
    </i>
    <i r="1">
      <x v="1"/>
    </i>
    <i r="1">
      <x v="2"/>
    </i>
    <i r="1">
      <x v="4"/>
    </i>
    <i r="1">
      <x v="5"/>
    </i>
    <i>
      <x v="13"/>
    </i>
    <i r="1">
      <x/>
    </i>
    <i r="1">
      <x v="1"/>
    </i>
    <i r="1">
      <x v="2"/>
    </i>
    <i r="1">
      <x v="4"/>
    </i>
    <i r="1">
      <x v="5"/>
    </i>
    <i>
      <x v="14"/>
    </i>
    <i r="1">
      <x v="1"/>
    </i>
    <i r="1">
      <x v="4"/>
    </i>
    <i>
      <x v="15"/>
    </i>
    <i r="1">
      <x/>
    </i>
    <i r="1">
      <x v="1"/>
    </i>
    <i r="1">
      <x v="2"/>
    </i>
    <i r="1">
      <x v="4"/>
    </i>
    <i r="1">
      <x v="5"/>
    </i>
  </rowItems>
  <colFields count="2">
    <field x="1"/>
    <field x="7"/>
  </colFields>
  <colItems count="2">
    <i>
      <x v="21"/>
      <x/>
    </i>
    <i r="1">
      <x v="1"/>
    </i>
  </colItems>
  <dataFields count="1">
    <dataField name="Sum of VALUE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0F6C68C-821A-4139-AA85-B9C158A6AB37}" name="PivotTable14" cacheId="19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>
  <location ref="V4:AE19" firstHeaderRow="1" firstDataRow="3" firstDataCol="1" rowPageCount="2" colPageCount="1"/>
  <pivotFields count="17">
    <pivotField axis="axisPage" multipleItemSelectionAllowed="1" showAll="0" defaultSubtotal="0">
      <items count="4">
        <item m="1" x="3"/>
        <item m="1" x="2"/>
        <item x="1"/>
        <item x="0"/>
      </items>
    </pivotField>
    <pivotField showAll="0" defaultSubtotal="0"/>
    <pivotField axis="axisCol" showAll="0" defaultSubtotal="0">
      <items count="3">
        <item h="1" x="0"/>
        <item x="1"/>
        <item x="2"/>
      </items>
    </pivotField>
    <pivotField axis="axisCol" showAll="0" defaultSubtota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</items>
    </pivotField>
    <pivotField showAll="0" defaultSubtotal="0"/>
    <pivotField axis="axisPage" multipleItemSelectionAllowed="1" showAll="0" defaultSubtotal="0">
      <items count="12">
        <item x="0"/>
        <item x="2"/>
        <item x="1"/>
        <item x="3"/>
        <item x="4"/>
        <item m="1" x="9"/>
        <item m="1" x="11"/>
        <item m="1" x="10"/>
        <item m="1" x="6"/>
        <item m="1" x="8"/>
        <item m="1" x="7"/>
        <item x="5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axis="axisRow" showAll="0" sortType="ascending" defaultSubtotal="0">
      <items count="21">
        <item m="1" x="17"/>
        <item m="1" x="20"/>
        <item m="1" x="16"/>
        <item m="1" x="15"/>
        <item m="1" x="13"/>
        <item x="0"/>
        <item x="4"/>
        <item x="2"/>
        <item x="5"/>
        <item x="1"/>
        <item x="3"/>
        <item x="10"/>
        <item x="11"/>
        <item x="8"/>
        <item x="6"/>
        <item x="7"/>
        <item x="9"/>
        <item m="1" x="18"/>
        <item m="1" x="19"/>
        <item m="1" x="14"/>
        <item x="12"/>
      </items>
    </pivotField>
  </pivotFields>
  <rowFields count="1">
    <field x="16"/>
  </rowFields>
  <rowItems count="13"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20"/>
    </i>
  </rowItems>
  <colFields count="2">
    <field x="2"/>
    <field x="3"/>
  </colFields>
  <colItems count="9"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2"/>
      <x v="12"/>
    </i>
  </colItems>
  <pageFields count="2">
    <pageField fld="0" hier="-1"/>
    <pageField fld="5" hier="-1"/>
  </pageFields>
  <dataFields count="1">
    <dataField name="Sum of KWH Quantity" fld="1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E046A64-373D-4EE9-A85E-18005D5B60F6}" name="PivotTable1" cacheId="18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>
  <location ref="G4:H44" firstHeaderRow="1" firstDataRow="2" firstDataCol="1"/>
  <pivotFields count="5">
    <pivotField axis="axisRow" showAll="0">
      <items count="18">
        <item x="0"/>
        <item x="1"/>
        <item x="2"/>
        <item x="3"/>
        <item x="4"/>
        <item x="5"/>
        <item x="6"/>
        <item x="7"/>
        <item x="8"/>
        <item x="9"/>
        <item x="16"/>
        <item x="10"/>
        <item x="11"/>
        <item x="13"/>
        <item x="12"/>
        <item x="14"/>
        <item x="15"/>
        <item t="default"/>
      </items>
    </pivotField>
    <pivotField axis="axisCol" numFmtId="14" showAll="0">
      <items count="22">
        <item h="1" m="1" x="19"/>
        <item h="1" m="1" x="20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x="18"/>
        <item t="default"/>
      </items>
    </pivotField>
    <pivotField multipleItemSelectionAllowed="1" showAll="0"/>
    <pivotField axis="axisRow" showAll="0" sortType="ascending">
      <items count="22">
        <item m="1" x="19"/>
        <item m="1" x="18"/>
        <item m="1" x="13"/>
        <item m="1" x="20"/>
        <item m="1" x="17"/>
        <item m="1" x="15"/>
        <item m="1" x="14"/>
        <item m="1" x="16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  <pivotField dataField="1" showAll="0"/>
  </pivotFields>
  <rowFields count="2">
    <field x="0"/>
    <field x="3"/>
  </rowFields>
  <rowItems count="39">
    <i>
      <x v="9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>
      <x v="11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>
      <x v="12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</rowItems>
  <colFields count="1">
    <field x="1"/>
  </colFields>
  <colItems count="1">
    <i>
      <x v="20"/>
    </i>
  </colItems>
  <dataFields count="1">
    <dataField name="Sum of VALUE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file:///\\NYHCBDRS03\Shared\Credit%20and%20Collections\Reporting\FY21\Revenue%20by%20Month%20(All%20Co's)\NARR%20Revenue%20Download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80ED62-9771-4746-916A-615CD882A6E1}">
  <dimension ref="A1:F48"/>
  <sheetViews>
    <sheetView topLeftCell="A31" workbookViewId="0">
      <selection activeCell="D48" sqref="D48"/>
    </sheetView>
  </sheetViews>
  <sheetFormatPr defaultRowHeight="15" x14ac:dyDescent="0.25"/>
  <cols>
    <col min="1" max="1" width="18.140625" style="190" customWidth="1"/>
    <col min="2" max="2" width="94.85546875" style="183" customWidth="1"/>
    <col min="4" max="6" width="17.7109375" customWidth="1"/>
  </cols>
  <sheetData>
    <row r="1" spans="1:6" ht="15.75" thickBot="1" x14ac:dyDescent="0.3"/>
    <row r="2" spans="1:6" ht="15.75" thickBot="1" x14ac:dyDescent="0.3">
      <c r="A2" s="273" t="s">
        <v>165</v>
      </c>
      <c r="B2" s="274"/>
    </row>
    <row r="3" spans="1:6" ht="30" x14ac:dyDescent="0.25">
      <c r="A3" s="191" t="s">
        <v>64</v>
      </c>
      <c r="B3" s="188" t="s">
        <v>68</v>
      </c>
    </row>
    <row r="4" spans="1:6" ht="30" x14ac:dyDescent="0.25">
      <c r="A4" s="191" t="s">
        <v>65</v>
      </c>
      <c r="B4" s="188" t="s">
        <v>69</v>
      </c>
    </row>
    <row r="5" spans="1:6" x14ac:dyDescent="0.25">
      <c r="A5" s="191" t="s">
        <v>66</v>
      </c>
      <c r="B5" s="188" t="s">
        <v>70</v>
      </c>
    </row>
    <row r="6" spans="1:6" x14ac:dyDescent="0.25">
      <c r="A6" s="191" t="s">
        <v>67</v>
      </c>
      <c r="B6" s="188" t="s">
        <v>71</v>
      </c>
    </row>
    <row r="7" spans="1:6" x14ac:dyDescent="0.25">
      <c r="A7" s="191" t="s">
        <v>73</v>
      </c>
      <c r="B7" s="188" t="s">
        <v>72</v>
      </c>
    </row>
    <row r="8" spans="1:6" x14ac:dyDescent="0.25">
      <c r="A8" s="189"/>
    </row>
    <row r="9" spans="1:6" x14ac:dyDescent="0.25">
      <c r="A9" s="189"/>
    </row>
    <row r="10" spans="1:6" ht="15.75" thickBot="1" x14ac:dyDescent="0.3">
      <c r="A10" s="189"/>
    </row>
    <row r="11" spans="1:6" ht="15.75" thickBot="1" x14ac:dyDescent="0.3">
      <c r="A11" s="273" t="s">
        <v>188</v>
      </c>
      <c r="B11" s="274"/>
      <c r="D11" s="275" t="s">
        <v>189</v>
      </c>
      <c r="E11" s="276"/>
      <c r="F11" s="277"/>
    </row>
    <row r="12" spans="1:6" ht="30" x14ac:dyDescent="0.25">
      <c r="A12" s="189" t="s">
        <v>74</v>
      </c>
      <c r="B12" s="183" t="s">
        <v>174</v>
      </c>
      <c r="D12" s="195" t="s">
        <v>75</v>
      </c>
      <c r="E12" s="195" t="s">
        <v>76</v>
      </c>
      <c r="F12" s="195" t="s">
        <v>77</v>
      </c>
    </row>
    <row r="13" spans="1:6" x14ac:dyDescent="0.25">
      <c r="A13" s="189" t="s">
        <v>81</v>
      </c>
      <c r="B13" s="183" t="s">
        <v>175</v>
      </c>
      <c r="D13" s="192">
        <v>43525</v>
      </c>
      <c r="E13" s="193">
        <v>43554</v>
      </c>
      <c r="F13" s="193">
        <v>43554</v>
      </c>
    </row>
    <row r="14" spans="1:6" x14ac:dyDescent="0.25">
      <c r="A14" s="189" t="s">
        <v>82</v>
      </c>
      <c r="B14" s="183" t="s">
        <v>176</v>
      </c>
      <c r="D14" s="192">
        <v>43556</v>
      </c>
      <c r="E14" s="193">
        <v>43582</v>
      </c>
      <c r="F14" s="193">
        <v>43582</v>
      </c>
    </row>
    <row r="15" spans="1:6" x14ac:dyDescent="0.25">
      <c r="A15" s="189" t="s">
        <v>83</v>
      </c>
      <c r="B15" s="183" t="s">
        <v>177</v>
      </c>
      <c r="D15" s="192">
        <v>43586</v>
      </c>
      <c r="E15" s="193">
        <v>43610</v>
      </c>
      <c r="F15" s="193">
        <v>43617</v>
      </c>
    </row>
    <row r="16" spans="1:6" x14ac:dyDescent="0.25">
      <c r="A16" s="189" t="s">
        <v>92</v>
      </c>
      <c r="B16" s="183" t="s">
        <v>178</v>
      </c>
      <c r="D16" s="192">
        <v>43617</v>
      </c>
      <c r="E16" s="193">
        <v>43645</v>
      </c>
      <c r="F16" s="193">
        <v>43645</v>
      </c>
    </row>
    <row r="17" spans="1:6" x14ac:dyDescent="0.25">
      <c r="A17" s="189" t="s">
        <v>93</v>
      </c>
      <c r="B17" s="183" t="s">
        <v>179</v>
      </c>
      <c r="D17" s="192">
        <v>43647</v>
      </c>
      <c r="E17" s="193">
        <v>43673</v>
      </c>
      <c r="F17" s="193">
        <v>43673</v>
      </c>
    </row>
    <row r="18" spans="1:6" x14ac:dyDescent="0.25">
      <c r="A18" s="189" t="s">
        <v>94</v>
      </c>
      <c r="B18" s="183" t="s">
        <v>180</v>
      </c>
      <c r="D18" s="192">
        <v>43678</v>
      </c>
      <c r="E18" s="193">
        <v>43708</v>
      </c>
      <c r="F18" s="193">
        <v>43708</v>
      </c>
    </row>
    <row r="19" spans="1:6" x14ac:dyDescent="0.25">
      <c r="A19" s="189" t="s">
        <v>95</v>
      </c>
      <c r="B19" s="183" t="s">
        <v>181</v>
      </c>
      <c r="D19" s="192">
        <v>43709</v>
      </c>
      <c r="E19" s="193">
        <v>43736</v>
      </c>
      <c r="F19" s="193">
        <v>43736</v>
      </c>
    </row>
    <row r="20" spans="1:6" ht="30" x14ac:dyDescent="0.25">
      <c r="A20" s="189" t="s">
        <v>96</v>
      </c>
      <c r="B20" s="183" t="s">
        <v>182</v>
      </c>
      <c r="D20" s="192">
        <v>43739</v>
      </c>
      <c r="E20" s="193">
        <v>43764</v>
      </c>
      <c r="F20" s="193">
        <v>43764</v>
      </c>
    </row>
    <row r="21" spans="1:6" x14ac:dyDescent="0.25">
      <c r="A21" s="189" t="s">
        <v>97</v>
      </c>
      <c r="B21" s="183" t="s">
        <v>187</v>
      </c>
      <c r="D21" s="192">
        <v>43770</v>
      </c>
      <c r="E21" s="193">
        <v>43799</v>
      </c>
      <c r="F21" s="193">
        <v>43799</v>
      </c>
    </row>
    <row r="22" spans="1:6" ht="30" x14ac:dyDescent="0.25">
      <c r="A22" s="189" t="s">
        <v>98</v>
      </c>
      <c r="B22" s="183" t="s">
        <v>169</v>
      </c>
      <c r="D22" s="192">
        <v>43800</v>
      </c>
      <c r="E22" s="193">
        <v>43820</v>
      </c>
      <c r="F22" s="193">
        <v>43827</v>
      </c>
    </row>
    <row r="23" spans="1:6" x14ac:dyDescent="0.25">
      <c r="A23" s="189" t="s">
        <v>99</v>
      </c>
      <c r="B23" s="183" t="s">
        <v>170</v>
      </c>
      <c r="D23" s="192">
        <v>43831</v>
      </c>
      <c r="E23" s="193">
        <v>43855</v>
      </c>
      <c r="F23" s="193">
        <v>43862</v>
      </c>
    </row>
    <row r="24" spans="1:6" x14ac:dyDescent="0.25">
      <c r="A24" s="189" t="s">
        <v>100</v>
      </c>
      <c r="B24" s="183" t="s">
        <v>186</v>
      </c>
      <c r="D24" s="192">
        <v>43862</v>
      </c>
      <c r="E24" s="193">
        <v>43890</v>
      </c>
      <c r="F24" s="193">
        <v>43890</v>
      </c>
    </row>
    <row r="25" spans="1:6" ht="30" x14ac:dyDescent="0.25">
      <c r="A25" s="189" t="s">
        <v>101</v>
      </c>
      <c r="B25" s="183" t="s">
        <v>171</v>
      </c>
      <c r="D25" s="192">
        <v>43891</v>
      </c>
      <c r="E25" s="193">
        <v>43918</v>
      </c>
      <c r="F25" s="193">
        <v>43918</v>
      </c>
    </row>
    <row r="26" spans="1:6" x14ac:dyDescent="0.25">
      <c r="A26" s="189" t="s">
        <v>102</v>
      </c>
      <c r="B26" s="183" t="s">
        <v>172</v>
      </c>
      <c r="D26" s="192">
        <v>43922</v>
      </c>
      <c r="E26" s="194" t="s">
        <v>86</v>
      </c>
      <c r="F26" s="193">
        <v>43953</v>
      </c>
    </row>
    <row r="27" spans="1:6" x14ac:dyDescent="0.25">
      <c r="A27" s="189" t="s">
        <v>103</v>
      </c>
      <c r="B27" s="183" t="s">
        <v>173</v>
      </c>
      <c r="D27" s="192">
        <v>43952</v>
      </c>
      <c r="E27" s="194" t="s">
        <v>86</v>
      </c>
      <c r="F27" s="193">
        <v>43981</v>
      </c>
    </row>
    <row r="28" spans="1:6" x14ac:dyDescent="0.25">
      <c r="A28" s="189" t="s">
        <v>104</v>
      </c>
      <c r="B28" s="183" t="s">
        <v>183</v>
      </c>
      <c r="D28" s="192">
        <v>43983</v>
      </c>
      <c r="E28" s="194" t="s">
        <v>86</v>
      </c>
      <c r="F28" s="193">
        <v>44009</v>
      </c>
    </row>
    <row r="29" spans="1:6" x14ac:dyDescent="0.25">
      <c r="A29" s="189" t="s">
        <v>105</v>
      </c>
      <c r="B29" s="183" t="s">
        <v>185</v>
      </c>
      <c r="D29" s="192">
        <v>44013</v>
      </c>
      <c r="E29" s="194" t="s">
        <v>86</v>
      </c>
      <c r="F29" s="193">
        <v>44044</v>
      </c>
    </row>
    <row r="30" spans="1:6" x14ac:dyDescent="0.25">
      <c r="A30" s="189" t="s">
        <v>106</v>
      </c>
      <c r="B30" s="183" t="s">
        <v>184</v>
      </c>
      <c r="D30" s="192">
        <v>44044</v>
      </c>
      <c r="E30" s="194" t="s">
        <v>86</v>
      </c>
      <c r="F30" s="193">
        <v>44072</v>
      </c>
    </row>
    <row r="31" spans="1:6" x14ac:dyDescent="0.25">
      <c r="D31" s="192">
        <v>44075</v>
      </c>
      <c r="E31" s="194" t="s">
        <v>86</v>
      </c>
      <c r="F31" s="193">
        <v>44100</v>
      </c>
    </row>
    <row r="32" spans="1:6" x14ac:dyDescent="0.25">
      <c r="D32" s="196"/>
      <c r="E32" s="197"/>
      <c r="F32" s="198"/>
    </row>
    <row r="33" spans="1:6" x14ac:dyDescent="0.25">
      <c r="D33" s="196"/>
      <c r="E33" s="197"/>
      <c r="F33" s="198"/>
    </row>
    <row r="34" spans="1:6" ht="15.75" thickBot="1" x14ac:dyDescent="0.3"/>
    <row r="35" spans="1:6" ht="15.75" thickBot="1" x14ac:dyDescent="0.3">
      <c r="A35" s="273" t="s">
        <v>164</v>
      </c>
      <c r="B35" s="274"/>
    </row>
    <row r="36" spans="1:6" x14ac:dyDescent="0.25">
      <c r="A36" s="189" t="s">
        <v>90</v>
      </c>
      <c r="B36" s="183" t="s">
        <v>91</v>
      </c>
    </row>
    <row r="37" spans="1:6" x14ac:dyDescent="0.25">
      <c r="A37" s="189" t="s">
        <v>87</v>
      </c>
      <c r="B37" s="183" t="s">
        <v>88</v>
      </c>
    </row>
    <row r="38" spans="1:6" x14ac:dyDescent="0.25">
      <c r="A38" s="189"/>
      <c r="B38" s="183" t="s">
        <v>89</v>
      </c>
    </row>
    <row r="39" spans="1:6" x14ac:dyDescent="0.25">
      <c r="A39" s="189" t="s">
        <v>109</v>
      </c>
      <c r="B39" s="183" t="s">
        <v>110</v>
      </c>
    </row>
    <row r="40" spans="1:6" x14ac:dyDescent="0.25">
      <c r="A40" s="189"/>
      <c r="B40" s="183" t="s">
        <v>111</v>
      </c>
    </row>
    <row r="41" spans="1:6" x14ac:dyDescent="0.25">
      <c r="A41" s="189" t="s">
        <v>108</v>
      </c>
      <c r="B41" s="183" t="s">
        <v>112</v>
      </c>
    </row>
    <row r="42" spans="1:6" x14ac:dyDescent="0.25">
      <c r="A42" s="189"/>
      <c r="B42" s="183" t="s">
        <v>113</v>
      </c>
    </row>
    <row r="43" spans="1:6" ht="30" x14ac:dyDescent="0.25">
      <c r="A43" s="189" t="s">
        <v>107</v>
      </c>
      <c r="B43" s="183" t="s">
        <v>114</v>
      </c>
    </row>
    <row r="44" spans="1:6" ht="30" x14ac:dyDescent="0.25">
      <c r="A44" s="189"/>
      <c r="B44" s="183" t="s">
        <v>115</v>
      </c>
    </row>
    <row r="45" spans="1:6" x14ac:dyDescent="0.25">
      <c r="A45" s="189"/>
    </row>
    <row r="46" spans="1:6" x14ac:dyDescent="0.25">
      <c r="A46" s="189"/>
    </row>
    <row r="47" spans="1:6" x14ac:dyDescent="0.25">
      <c r="A47" s="189"/>
    </row>
    <row r="48" spans="1:6" ht="30" x14ac:dyDescent="0.25">
      <c r="A48" s="189" t="s">
        <v>162</v>
      </c>
      <c r="B48" s="183" t="s">
        <v>163</v>
      </c>
      <c r="D48" s="262" t="s">
        <v>576</v>
      </c>
    </row>
  </sheetData>
  <mergeCells count="4">
    <mergeCell ref="A2:B2"/>
    <mergeCell ref="A35:B35"/>
    <mergeCell ref="A11:B11"/>
    <mergeCell ref="D11:F11"/>
  </mergeCells>
  <hyperlinks>
    <hyperlink ref="D48" r:id="rId1" xr:uid="{C040B94A-E004-487C-BC85-9EF4B22D9D02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737D02-00B3-413E-A7AA-3C3715E75138}">
  <sheetPr>
    <tabColor rgb="FF0070C0"/>
    <pageSetUpPr fitToPage="1"/>
  </sheetPr>
  <dimension ref="A1:AI161"/>
  <sheetViews>
    <sheetView tabSelected="1" workbookViewId="0">
      <pane xSplit="2" ySplit="8" topLeftCell="C9" activePane="bottomRight" state="frozen"/>
      <selection sqref="A1:A1048576"/>
      <selection pane="topRight" sqref="A1:A1048576"/>
      <selection pane="bottomLeft" sqref="A1:A1048576"/>
      <selection pane="bottomRight" activeCell="C5" sqref="C5"/>
    </sheetView>
  </sheetViews>
  <sheetFormatPr defaultRowHeight="15" x14ac:dyDescent="0.25"/>
  <cols>
    <col min="1" max="1" width="4.7109375" style="170" customWidth="1"/>
    <col min="2" max="2" width="40.7109375" style="2" customWidth="1"/>
    <col min="3" max="35" width="13.7109375" style="2" customWidth="1"/>
    <col min="36" max="16384" width="9.140625" style="2"/>
  </cols>
  <sheetData>
    <row r="1" spans="1:35" ht="16.5" thickTop="1" thickBot="1" x14ac:dyDescent="0.3">
      <c r="B1" s="278" t="s">
        <v>16</v>
      </c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  <c r="Y1" s="279"/>
      <c r="Z1" s="279"/>
      <c r="AA1" s="279"/>
      <c r="AB1" s="279"/>
      <c r="AC1" s="279"/>
      <c r="AD1" s="279"/>
      <c r="AE1" s="34"/>
      <c r="AF1" s="34"/>
      <c r="AG1" s="34"/>
      <c r="AH1" s="34"/>
      <c r="AI1" s="35"/>
    </row>
    <row r="2" spans="1:35" ht="27.6" customHeight="1" thickTop="1" x14ac:dyDescent="0.35">
      <c r="B2" s="265" t="s">
        <v>166</v>
      </c>
      <c r="C2" s="282" t="s">
        <v>573</v>
      </c>
      <c r="D2" s="282"/>
      <c r="E2" s="282"/>
      <c r="F2" s="282"/>
      <c r="G2" s="282"/>
      <c r="H2" s="282"/>
      <c r="I2" s="282"/>
      <c r="J2" s="5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7"/>
      <c r="AC2" s="6"/>
      <c r="AD2" s="7"/>
    </row>
    <row r="3" spans="1:35" ht="27.6" customHeight="1" x14ac:dyDescent="0.35">
      <c r="B3" s="265" t="s">
        <v>578</v>
      </c>
      <c r="C3" s="281" t="s">
        <v>579</v>
      </c>
      <c r="D3" s="281"/>
      <c r="E3" s="281"/>
      <c r="F3" s="281"/>
      <c r="G3" s="281"/>
      <c r="H3" s="281"/>
      <c r="I3" s="281"/>
      <c r="J3" s="5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9"/>
      <c r="AC3" s="8"/>
      <c r="AD3" s="9"/>
    </row>
    <row r="4" spans="1:35" ht="27.6" customHeight="1" x14ac:dyDescent="0.35">
      <c r="B4" s="265" t="s">
        <v>0</v>
      </c>
      <c r="C4" s="280">
        <v>44100</v>
      </c>
      <c r="D4" s="280"/>
      <c r="E4" s="280"/>
      <c r="F4" s="280"/>
      <c r="G4" s="280"/>
      <c r="H4" s="280"/>
      <c r="I4" s="280"/>
      <c r="J4" s="5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10"/>
      <c r="AC4" s="8"/>
      <c r="AD4" s="10"/>
    </row>
    <row r="5" spans="1:35" x14ac:dyDescent="0.25">
      <c r="B5" s="4"/>
      <c r="C5" s="11"/>
      <c r="D5" s="11"/>
      <c r="E5" s="11"/>
      <c r="F5" s="5"/>
      <c r="G5" s="6"/>
      <c r="H5" s="5"/>
      <c r="I5" s="6"/>
      <c r="J5" s="5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10"/>
      <c r="AC5" s="8"/>
      <c r="AD5" s="10"/>
    </row>
    <row r="6" spans="1:35" ht="15.75" thickBot="1" x14ac:dyDescent="0.3">
      <c r="B6" s="12"/>
      <c r="C6" s="13"/>
      <c r="D6" s="14"/>
      <c r="E6" s="14"/>
      <c r="F6" s="15"/>
      <c r="G6" s="16"/>
      <c r="H6" s="17"/>
      <c r="I6" s="16"/>
      <c r="J6" s="18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9"/>
      <c r="AC6" s="17"/>
      <c r="AD6" s="19"/>
    </row>
    <row r="7" spans="1:35" s="3" customFormat="1" ht="15.75" thickBot="1" x14ac:dyDescent="0.3">
      <c r="A7" s="171"/>
      <c r="B7" s="20"/>
      <c r="C7" s="21">
        <v>2019</v>
      </c>
      <c r="D7" s="22"/>
      <c r="E7" s="22"/>
      <c r="F7" s="22"/>
      <c r="G7" s="22"/>
      <c r="H7" s="22"/>
      <c r="I7" s="22"/>
      <c r="J7" s="22"/>
      <c r="K7" s="22"/>
      <c r="L7" s="22"/>
      <c r="M7" s="22"/>
      <c r="N7" s="23"/>
      <c r="O7" s="24">
        <v>2020</v>
      </c>
      <c r="P7" s="22"/>
      <c r="Q7" s="22"/>
      <c r="R7" s="22"/>
      <c r="S7" s="22"/>
      <c r="T7" s="22"/>
      <c r="U7" s="25"/>
      <c r="V7" s="21" t="s">
        <v>574</v>
      </c>
      <c r="W7" s="22"/>
      <c r="X7" s="22"/>
      <c r="Y7" s="22"/>
      <c r="Z7" s="22"/>
      <c r="AA7" s="22"/>
      <c r="AB7" s="23"/>
      <c r="AC7" s="21" t="s">
        <v>575</v>
      </c>
      <c r="AD7" s="22"/>
      <c r="AE7" s="22"/>
      <c r="AF7" s="22"/>
      <c r="AG7" s="22"/>
      <c r="AH7" s="22"/>
      <c r="AI7" s="23"/>
    </row>
    <row r="8" spans="1:35" ht="15.75" thickBot="1" x14ac:dyDescent="0.3">
      <c r="B8" s="26"/>
      <c r="C8" s="27" t="s">
        <v>7</v>
      </c>
      <c r="D8" s="28" t="s">
        <v>8</v>
      </c>
      <c r="E8" s="28" t="s">
        <v>13</v>
      </c>
      <c r="F8" s="28" t="s">
        <v>9</v>
      </c>
      <c r="G8" s="28" t="s">
        <v>14</v>
      </c>
      <c r="H8" s="28" t="s">
        <v>1</v>
      </c>
      <c r="I8" s="28" t="s">
        <v>11</v>
      </c>
      <c r="J8" s="28" t="s">
        <v>2</v>
      </c>
      <c r="K8" s="28" t="s">
        <v>3</v>
      </c>
      <c r="L8" s="28" t="s">
        <v>4</v>
      </c>
      <c r="M8" s="28" t="s">
        <v>5</v>
      </c>
      <c r="N8" s="29" t="s">
        <v>6</v>
      </c>
      <c r="O8" s="30" t="s">
        <v>7</v>
      </c>
      <c r="P8" s="28" t="s">
        <v>8</v>
      </c>
      <c r="Q8" s="28" t="s">
        <v>13</v>
      </c>
      <c r="R8" s="28" t="s">
        <v>9</v>
      </c>
      <c r="S8" s="28" t="s">
        <v>10</v>
      </c>
      <c r="T8" s="28" t="s">
        <v>1</v>
      </c>
      <c r="U8" s="180">
        <v>44100</v>
      </c>
      <c r="V8" s="27" t="s">
        <v>7</v>
      </c>
      <c r="W8" s="28" t="s">
        <v>8</v>
      </c>
      <c r="X8" s="28" t="s">
        <v>13</v>
      </c>
      <c r="Y8" s="28" t="s">
        <v>9</v>
      </c>
      <c r="Z8" s="28" t="s">
        <v>10</v>
      </c>
      <c r="AA8" s="28" t="s">
        <v>1</v>
      </c>
      <c r="AB8" s="31" t="s">
        <v>11</v>
      </c>
      <c r="AC8" s="27" t="s">
        <v>7</v>
      </c>
      <c r="AD8" s="28" t="s">
        <v>8</v>
      </c>
      <c r="AE8" s="28" t="s">
        <v>13</v>
      </c>
      <c r="AF8" s="28" t="s">
        <v>9</v>
      </c>
      <c r="AG8" s="28" t="s">
        <v>10</v>
      </c>
      <c r="AH8" s="28" t="s">
        <v>1</v>
      </c>
      <c r="AI8" s="31" t="s">
        <v>11</v>
      </c>
    </row>
    <row r="9" spans="1:35" s="66" customFormat="1" x14ac:dyDescent="0.25">
      <c r="A9" s="172">
        <v>1</v>
      </c>
      <c r="B9" s="58" t="s">
        <v>12</v>
      </c>
      <c r="C9" s="59"/>
      <c r="D9" s="60"/>
      <c r="E9" s="60"/>
      <c r="F9" s="60"/>
      <c r="G9" s="60"/>
      <c r="H9" s="60"/>
      <c r="I9" s="60"/>
      <c r="J9" s="60"/>
      <c r="K9" s="60"/>
      <c r="L9" s="60"/>
      <c r="M9" s="60"/>
      <c r="N9" s="61"/>
      <c r="O9" s="59"/>
      <c r="P9" s="60"/>
      <c r="Q9" s="60"/>
      <c r="R9" s="60"/>
      <c r="S9" s="60"/>
      <c r="T9" s="60"/>
      <c r="U9" s="61"/>
      <c r="V9" s="227"/>
      <c r="W9" s="228"/>
      <c r="X9" s="229"/>
      <c r="Y9" s="229"/>
      <c r="Z9" s="229"/>
      <c r="AA9" s="229"/>
      <c r="AB9" s="230"/>
      <c r="AC9" s="62"/>
      <c r="AD9" s="63"/>
      <c r="AE9" s="64"/>
      <c r="AF9" s="64"/>
      <c r="AG9" s="64"/>
      <c r="AH9" s="64"/>
      <c r="AI9" s="65"/>
    </row>
    <row r="10" spans="1:35" s="66" customFormat="1" x14ac:dyDescent="0.25">
      <c r="A10" s="172"/>
      <c r="B10" s="67" t="s">
        <v>30</v>
      </c>
      <c r="C10" s="68">
        <f>'NECO-ELECTRIC'!C10+'NECO-GAS'!C10</f>
        <v>625131</v>
      </c>
      <c r="D10" s="69">
        <f>'NECO-ELECTRIC'!D10+'NECO-GAS'!D10</f>
        <v>625274</v>
      </c>
      <c r="E10" s="69">
        <f>'NECO-ELECTRIC'!E10+'NECO-GAS'!E10</f>
        <v>624582</v>
      </c>
      <c r="F10" s="69">
        <f>'NECO-ELECTRIC'!F10+'NECO-GAS'!F10</f>
        <v>624195</v>
      </c>
      <c r="G10" s="69">
        <f>'NECO-ELECTRIC'!G10+'NECO-GAS'!G10</f>
        <v>624379</v>
      </c>
      <c r="H10" s="69">
        <f>'NECO-ELECTRIC'!H10+'NECO-GAS'!H10</f>
        <v>624580</v>
      </c>
      <c r="I10" s="69">
        <f>'NECO-ELECTRIC'!I10+'NECO-GAS'!I10</f>
        <v>625333</v>
      </c>
      <c r="J10" s="69">
        <f>'NECO-ELECTRIC'!J10+'NECO-GAS'!J10</f>
        <v>626158</v>
      </c>
      <c r="K10" s="69">
        <f>'NECO-ELECTRIC'!K10+'NECO-GAS'!K10</f>
        <v>628946</v>
      </c>
      <c r="L10" s="69">
        <f>'NECO-ELECTRIC'!L10+'NECO-GAS'!L10</f>
        <v>631451</v>
      </c>
      <c r="M10" s="69">
        <f>'NECO-ELECTRIC'!M10+'NECO-GAS'!M10</f>
        <v>631298</v>
      </c>
      <c r="N10" s="70">
        <f>'NECO-ELECTRIC'!N10+'NECO-GAS'!N10</f>
        <v>632566</v>
      </c>
      <c r="O10" s="68">
        <f>'NECO-ELECTRIC'!O10+'NECO-GAS'!O10</f>
        <v>633812</v>
      </c>
      <c r="P10" s="69">
        <f>'NECO-ELECTRIC'!P10+'NECO-GAS'!P10</f>
        <v>635406</v>
      </c>
      <c r="Q10" s="69">
        <f>'NECO-ELECTRIC'!Q10+'NECO-GAS'!Q10</f>
        <v>634411</v>
      </c>
      <c r="R10" s="69">
        <f>'NECO-ELECTRIC'!R10+'NECO-GAS'!R10</f>
        <v>634468</v>
      </c>
      <c r="S10" s="69">
        <f>'NECO-ELECTRIC'!S10+'NECO-GAS'!S10</f>
        <v>633525</v>
      </c>
      <c r="T10" s="69">
        <f>'NECO-ELECTRIC'!T10+'NECO-GAS'!T10</f>
        <v>635109</v>
      </c>
      <c r="U10" s="70">
        <f>'NECO-ELECTRIC'!U10+'NECO-GAS'!U10</f>
        <v>635257</v>
      </c>
      <c r="V10" s="207">
        <f t="shared" ref="V10:AA15" si="0">IF(ISERROR((O10-C10)/C10)=TRUE,0,(O10-C10)/C10)</f>
        <v>1.3886689349912258E-2</v>
      </c>
      <c r="W10" s="207">
        <f t="shared" si="0"/>
        <v>1.6204096124259125E-2</v>
      </c>
      <c r="X10" s="207">
        <f t="shared" si="0"/>
        <v>1.5736924855343254E-2</v>
      </c>
      <c r="Y10" s="207">
        <f t="shared" si="0"/>
        <v>1.6457997901296869E-2</v>
      </c>
      <c r="Z10" s="207">
        <f t="shared" si="0"/>
        <v>1.4648154406218018E-2</v>
      </c>
      <c r="AA10" s="207">
        <f t="shared" si="0"/>
        <v>1.6857728393480417E-2</v>
      </c>
      <c r="AB10" s="231"/>
      <c r="AC10" s="71">
        <f>O10-C10</f>
        <v>8681</v>
      </c>
      <c r="AD10" s="72">
        <f t="shared" ref="AD10:AH14" si="1">P10-D10</f>
        <v>10132</v>
      </c>
      <c r="AE10" s="73">
        <f t="shared" si="1"/>
        <v>9829</v>
      </c>
      <c r="AF10" s="73">
        <f t="shared" si="1"/>
        <v>10273</v>
      </c>
      <c r="AG10" s="73">
        <f t="shared" si="1"/>
        <v>9146</v>
      </c>
      <c r="AH10" s="73">
        <f t="shared" si="1"/>
        <v>10529</v>
      </c>
      <c r="AI10" s="74"/>
    </row>
    <row r="11" spans="1:35" s="66" customFormat="1" x14ac:dyDescent="0.25">
      <c r="A11" s="172"/>
      <c r="B11" s="67" t="s">
        <v>31</v>
      </c>
      <c r="C11" s="68">
        <f>'NECO-ELECTRIC'!C11+'NECO-GAS'!C11</f>
        <v>54078</v>
      </c>
      <c r="D11" s="69">
        <f>'NECO-ELECTRIC'!D11+'NECO-GAS'!D11</f>
        <v>54056</v>
      </c>
      <c r="E11" s="69">
        <f>'NECO-ELECTRIC'!E11+'NECO-GAS'!E11</f>
        <v>54058</v>
      </c>
      <c r="F11" s="69">
        <f>'NECO-ELECTRIC'!F11+'NECO-GAS'!F11</f>
        <v>53983</v>
      </c>
      <c r="G11" s="69">
        <f>'NECO-ELECTRIC'!G11+'NECO-GAS'!G11</f>
        <v>53965</v>
      </c>
      <c r="H11" s="69">
        <f>'NECO-ELECTRIC'!H11+'NECO-GAS'!H11</f>
        <v>53957</v>
      </c>
      <c r="I11" s="69">
        <f>'NECO-ELECTRIC'!I11+'NECO-GAS'!I11</f>
        <v>53961</v>
      </c>
      <c r="J11" s="69">
        <f>'NECO-ELECTRIC'!J11+'NECO-GAS'!J11</f>
        <v>54079</v>
      </c>
      <c r="K11" s="69">
        <f>'NECO-ELECTRIC'!K11+'NECO-GAS'!K11</f>
        <v>54330</v>
      </c>
      <c r="L11" s="69">
        <f>'NECO-ELECTRIC'!L11+'NECO-GAS'!L11</f>
        <v>54480</v>
      </c>
      <c r="M11" s="69">
        <f>'NECO-ELECTRIC'!M11+'NECO-GAS'!M11</f>
        <v>54485</v>
      </c>
      <c r="N11" s="70">
        <f>'NECO-ELECTRIC'!N11+'NECO-GAS'!N11</f>
        <v>54544</v>
      </c>
      <c r="O11" s="68">
        <f>'NECO-ELECTRIC'!O11+'NECO-GAS'!O11</f>
        <v>54569</v>
      </c>
      <c r="P11" s="69">
        <f>'NECO-ELECTRIC'!P11+'NECO-GAS'!P11</f>
        <v>54579</v>
      </c>
      <c r="Q11" s="69">
        <f>'NECO-ELECTRIC'!Q11+'NECO-GAS'!Q11</f>
        <v>55330</v>
      </c>
      <c r="R11" s="69">
        <f>'NECO-ELECTRIC'!R11+'NECO-GAS'!R11</f>
        <v>55270</v>
      </c>
      <c r="S11" s="69">
        <f>'NECO-ELECTRIC'!S11+'NECO-GAS'!S11</f>
        <v>55948</v>
      </c>
      <c r="T11" s="69">
        <f>'NECO-ELECTRIC'!T11+'NECO-GAS'!T11</f>
        <v>54632</v>
      </c>
      <c r="U11" s="70">
        <f>'NECO-ELECTRIC'!U11+'NECO-GAS'!U11</f>
        <v>54540</v>
      </c>
      <c r="V11" s="207">
        <f t="shared" si="0"/>
        <v>9.0794777913384365E-3</v>
      </c>
      <c r="W11" s="207">
        <f t="shared" si="0"/>
        <v>9.6751516945389974E-3</v>
      </c>
      <c r="X11" s="207">
        <f t="shared" si="0"/>
        <v>2.3530282289392874E-2</v>
      </c>
      <c r="Y11" s="207">
        <f t="shared" si="0"/>
        <v>2.3840838782579702E-2</v>
      </c>
      <c r="Z11" s="207">
        <f t="shared" si="0"/>
        <v>3.6746039099416289E-2</v>
      </c>
      <c r="AA11" s="207">
        <f t="shared" si="0"/>
        <v>1.250996163611765E-2</v>
      </c>
      <c r="AB11" s="231"/>
      <c r="AC11" s="71">
        <f t="shared" ref="AC11:AC14" si="2">O11-C11</f>
        <v>491</v>
      </c>
      <c r="AD11" s="72">
        <f t="shared" si="1"/>
        <v>523</v>
      </c>
      <c r="AE11" s="73">
        <f t="shared" si="1"/>
        <v>1272</v>
      </c>
      <c r="AF11" s="73">
        <f t="shared" si="1"/>
        <v>1287</v>
      </c>
      <c r="AG11" s="73">
        <f t="shared" si="1"/>
        <v>1983</v>
      </c>
      <c r="AH11" s="73">
        <f t="shared" si="1"/>
        <v>675</v>
      </c>
      <c r="AI11" s="74"/>
    </row>
    <row r="12" spans="1:35" s="66" customFormat="1" x14ac:dyDescent="0.25">
      <c r="A12" s="172"/>
      <c r="B12" s="67" t="s">
        <v>32</v>
      </c>
      <c r="C12" s="68">
        <f>'NECO-ELECTRIC'!C12+'NECO-GAS'!C12</f>
        <v>69629</v>
      </c>
      <c r="D12" s="69">
        <f>'NECO-ELECTRIC'!D12+'NECO-GAS'!D12</f>
        <v>69667</v>
      </c>
      <c r="E12" s="69">
        <f>'NECO-ELECTRIC'!E12+'NECO-GAS'!E12</f>
        <v>69682</v>
      </c>
      <c r="F12" s="69">
        <f>'NECO-ELECTRIC'!F12+'NECO-GAS'!F12</f>
        <v>69753</v>
      </c>
      <c r="G12" s="69">
        <f>'NECO-ELECTRIC'!G12+'NECO-GAS'!G12</f>
        <v>69787</v>
      </c>
      <c r="H12" s="69">
        <f>'NECO-ELECTRIC'!H12+'NECO-GAS'!H12</f>
        <v>69882</v>
      </c>
      <c r="I12" s="69">
        <f>'NECO-ELECTRIC'!I12+'NECO-GAS'!I12</f>
        <v>70021</v>
      </c>
      <c r="J12" s="69">
        <f>'NECO-ELECTRIC'!J12+'NECO-GAS'!J12</f>
        <v>70182</v>
      </c>
      <c r="K12" s="69">
        <f>'NECO-ELECTRIC'!K12+'NECO-GAS'!K12</f>
        <v>70718</v>
      </c>
      <c r="L12" s="69">
        <f>'NECO-ELECTRIC'!L12+'NECO-GAS'!L12</f>
        <v>71096</v>
      </c>
      <c r="M12" s="69">
        <f>'NECO-ELECTRIC'!M12+'NECO-GAS'!M12</f>
        <v>71174</v>
      </c>
      <c r="N12" s="70">
        <f>'NECO-ELECTRIC'!N12+'NECO-GAS'!N12</f>
        <v>71457</v>
      </c>
      <c r="O12" s="68">
        <f>'NECO-ELECTRIC'!O12+'NECO-GAS'!O12</f>
        <v>71624</v>
      </c>
      <c r="P12" s="69">
        <f>'NECO-ELECTRIC'!P12+'NECO-GAS'!P12</f>
        <v>71858</v>
      </c>
      <c r="Q12" s="69">
        <f>'NECO-ELECTRIC'!Q12+'NECO-GAS'!Q12</f>
        <v>71815</v>
      </c>
      <c r="R12" s="69">
        <f>'NECO-ELECTRIC'!R12+'NECO-GAS'!R12</f>
        <v>71749</v>
      </c>
      <c r="S12" s="69">
        <f>'NECO-ELECTRIC'!S12+'NECO-GAS'!S12</f>
        <v>71765</v>
      </c>
      <c r="T12" s="69">
        <f>'NECO-ELECTRIC'!T12+'NECO-GAS'!T12</f>
        <v>71828</v>
      </c>
      <c r="U12" s="70">
        <f>'NECO-ELECTRIC'!U12+'NECO-GAS'!U12</f>
        <v>71843</v>
      </c>
      <c r="V12" s="207">
        <f t="shared" si="0"/>
        <v>2.8651854830602192E-2</v>
      </c>
      <c r="W12" s="207">
        <f t="shared" si="0"/>
        <v>3.1449610288945988E-2</v>
      </c>
      <c r="X12" s="207">
        <f t="shared" si="0"/>
        <v>3.0610487643867857E-2</v>
      </c>
      <c r="Y12" s="207">
        <f t="shared" si="0"/>
        <v>2.8615256691468468E-2</v>
      </c>
      <c r="Z12" s="207">
        <f t="shared" si="0"/>
        <v>2.8343387736971069E-2</v>
      </c>
      <c r="AA12" s="207">
        <f t="shared" si="0"/>
        <v>2.7846941987922497E-2</v>
      </c>
      <c r="AB12" s="231"/>
      <c r="AC12" s="71">
        <f t="shared" si="2"/>
        <v>1995</v>
      </c>
      <c r="AD12" s="72">
        <f t="shared" si="1"/>
        <v>2191</v>
      </c>
      <c r="AE12" s="73">
        <f t="shared" si="1"/>
        <v>2133</v>
      </c>
      <c r="AF12" s="73">
        <f t="shared" si="1"/>
        <v>1996</v>
      </c>
      <c r="AG12" s="73">
        <f t="shared" si="1"/>
        <v>1978</v>
      </c>
      <c r="AH12" s="73">
        <f t="shared" si="1"/>
        <v>1946</v>
      </c>
      <c r="AI12" s="74"/>
    </row>
    <row r="13" spans="1:35" s="66" customFormat="1" x14ac:dyDescent="0.25">
      <c r="A13" s="172"/>
      <c r="B13" s="67" t="s">
        <v>33</v>
      </c>
      <c r="C13" s="68">
        <f>'NECO-ELECTRIC'!C13+'NECO-GAS'!C13</f>
        <v>13174</v>
      </c>
      <c r="D13" s="69">
        <f>'NECO-ELECTRIC'!D13+'NECO-GAS'!D13</f>
        <v>13182</v>
      </c>
      <c r="E13" s="69">
        <f>'NECO-ELECTRIC'!E13+'NECO-GAS'!E13</f>
        <v>13181</v>
      </c>
      <c r="F13" s="69">
        <f>'NECO-ELECTRIC'!F13+'NECO-GAS'!F13</f>
        <v>13195</v>
      </c>
      <c r="G13" s="69">
        <f>'NECO-ELECTRIC'!G13+'NECO-GAS'!G13</f>
        <v>13210</v>
      </c>
      <c r="H13" s="69">
        <f>'NECO-ELECTRIC'!H13+'NECO-GAS'!H13</f>
        <v>13212</v>
      </c>
      <c r="I13" s="69">
        <f>'NECO-ELECTRIC'!I13+'NECO-GAS'!I13</f>
        <v>13236</v>
      </c>
      <c r="J13" s="69">
        <f>'NECO-ELECTRIC'!J13+'NECO-GAS'!J13</f>
        <v>13250</v>
      </c>
      <c r="K13" s="69">
        <f>'NECO-ELECTRIC'!K13+'NECO-GAS'!K13</f>
        <v>13294</v>
      </c>
      <c r="L13" s="69">
        <f>'NECO-ELECTRIC'!L13+'NECO-GAS'!L13</f>
        <v>13331</v>
      </c>
      <c r="M13" s="69">
        <f>'NECO-ELECTRIC'!M13+'NECO-GAS'!M13</f>
        <v>13335</v>
      </c>
      <c r="N13" s="70">
        <f>'NECO-ELECTRIC'!N13+'NECO-GAS'!N13</f>
        <v>13367</v>
      </c>
      <c r="O13" s="68">
        <f>'NECO-ELECTRIC'!O13+'NECO-GAS'!O13</f>
        <v>13374</v>
      </c>
      <c r="P13" s="69">
        <f>'NECO-ELECTRIC'!P13+'NECO-GAS'!P13</f>
        <v>13390</v>
      </c>
      <c r="Q13" s="69">
        <f>'NECO-ELECTRIC'!Q13+'NECO-GAS'!Q13</f>
        <v>13389</v>
      </c>
      <c r="R13" s="69">
        <f>'NECO-ELECTRIC'!R13+'NECO-GAS'!R13</f>
        <v>13373</v>
      </c>
      <c r="S13" s="69">
        <f>'NECO-ELECTRIC'!S13+'NECO-GAS'!S13</f>
        <v>13375</v>
      </c>
      <c r="T13" s="69">
        <f>'NECO-ELECTRIC'!T13+'NECO-GAS'!T13</f>
        <v>13269</v>
      </c>
      <c r="U13" s="70">
        <f>'NECO-ELECTRIC'!U13+'NECO-GAS'!U13</f>
        <v>13229</v>
      </c>
      <c r="V13" s="207">
        <f t="shared" si="0"/>
        <v>1.5181417944436011E-2</v>
      </c>
      <c r="W13" s="207">
        <f t="shared" si="0"/>
        <v>1.5779092702169626E-2</v>
      </c>
      <c r="X13" s="207">
        <f t="shared" si="0"/>
        <v>1.5780289811091724E-2</v>
      </c>
      <c r="Y13" s="207">
        <f t="shared" si="0"/>
        <v>1.3489958317544525E-2</v>
      </c>
      <c r="Z13" s="207">
        <f t="shared" si="0"/>
        <v>1.2490537471612415E-2</v>
      </c>
      <c r="AA13" s="207">
        <f t="shared" si="0"/>
        <v>4.3142597638510449E-3</v>
      </c>
      <c r="AB13" s="231"/>
      <c r="AC13" s="71">
        <f t="shared" si="2"/>
        <v>200</v>
      </c>
      <c r="AD13" s="72">
        <f t="shared" si="1"/>
        <v>208</v>
      </c>
      <c r="AE13" s="73">
        <f t="shared" si="1"/>
        <v>208</v>
      </c>
      <c r="AF13" s="73">
        <f t="shared" si="1"/>
        <v>178</v>
      </c>
      <c r="AG13" s="73">
        <f t="shared" si="1"/>
        <v>165</v>
      </c>
      <c r="AH13" s="73">
        <f t="shared" si="1"/>
        <v>57</v>
      </c>
      <c r="AI13" s="74"/>
    </row>
    <row r="14" spans="1:35" s="66" customFormat="1" x14ac:dyDescent="0.25">
      <c r="A14" s="172"/>
      <c r="B14" s="67" t="s">
        <v>34</v>
      </c>
      <c r="C14" s="68">
        <f>'NECO-ELECTRIC'!C14+'NECO-GAS'!C14</f>
        <v>1816</v>
      </c>
      <c r="D14" s="69">
        <f>'NECO-ELECTRIC'!D14+'NECO-GAS'!D14</f>
        <v>1816</v>
      </c>
      <c r="E14" s="69">
        <f>'NECO-ELECTRIC'!E14+'NECO-GAS'!E14</f>
        <v>1815</v>
      </c>
      <c r="F14" s="69">
        <f>'NECO-ELECTRIC'!F14+'NECO-GAS'!F14</f>
        <v>1814</v>
      </c>
      <c r="G14" s="69">
        <f>'NECO-ELECTRIC'!G14+'NECO-GAS'!G14</f>
        <v>1814</v>
      </c>
      <c r="H14" s="69">
        <f>'NECO-ELECTRIC'!H14+'NECO-GAS'!H14</f>
        <v>1815</v>
      </c>
      <c r="I14" s="69">
        <f>'NECO-ELECTRIC'!I14+'NECO-GAS'!I14</f>
        <v>1818</v>
      </c>
      <c r="J14" s="69">
        <f>'NECO-ELECTRIC'!J14+'NECO-GAS'!J14</f>
        <v>1822</v>
      </c>
      <c r="K14" s="69">
        <f>'NECO-ELECTRIC'!K14+'NECO-GAS'!K14</f>
        <v>1829</v>
      </c>
      <c r="L14" s="69">
        <f>'NECO-ELECTRIC'!L14+'NECO-GAS'!L14</f>
        <v>1833</v>
      </c>
      <c r="M14" s="69">
        <f>'NECO-ELECTRIC'!M14+'NECO-GAS'!M14</f>
        <v>1834</v>
      </c>
      <c r="N14" s="70">
        <f>'NECO-ELECTRIC'!N14+'NECO-GAS'!N14</f>
        <v>1836</v>
      </c>
      <c r="O14" s="68">
        <f>'NECO-ELECTRIC'!O14+'NECO-GAS'!O14</f>
        <v>1838</v>
      </c>
      <c r="P14" s="69">
        <f>'NECO-ELECTRIC'!P14+'NECO-GAS'!P14</f>
        <v>1840</v>
      </c>
      <c r="Q14" s="69">
        <f>'NECO-ELECTRIC'!Q14+'NECO-GAS'!Q14</f>
        <v>1836</v>
      </c>
      <c r="R14" s="69">
        <f>'NECO-ELECTRIC'!R14+'NECO-GAS'!R14</f>
        <v>1834</v>
      </c>
      <c r="S14" s="69">
        <f>'NECO-ELECTRIC'!S14+'NECO-GAS'!S14</f>
        <v>1829</v>
      </c>
      <c r="T14" s="69">
        <f>'NECO-ELECTRIC'!T14+'NECO-GAS'!T14</f>
        <v>1832</v>
      </c>
      <c r="U14" s="70">
        <f>'NECO-ELECTRIC'!U14+'NECO-GAS'!U14</f>
        <v>1832</v>
      </c>
      <c r="V14" s="207">
        <f t="shared" si="0"/>
        <v>1.2114537444933921E-2</v>
      </c>
      <c r="W14" s="207">
        <f t="shared" si="0"/>
        <v>1.3215859030837005E-2</v>
      </c>
      <c r="X14" s="207">
        <f t="shared" si="0"/>
        <v>1.1570247933884297E-2</v>
      </c>
      <c r="Y14" s="207">
        <f t="shared" si="0"/>
        <v>1.1025358324145534E-2</v>
      </c>
      <c r="Z14" s="207">
        <f t="shared" si="0"/>
        <v>8.2690187431091518E-3</v>
      </c>
      <c r="AA14" s="207">
        <f t="shared" si="0"/>
        <v>9.3663911845730027E-3</v>
      </c>
      <c r="AB14" s="231"/>
      <c r="AC14" s="71">
        <f t="shared" si="2"/>
        <v>22</v>
      </c>
      <c r="AD14" s="72">
        <f t="shared" si="1"/>
        <v>24</v>
      </c>
      <c r="AE14" s="73">
        <f t="shared" si="1"/>
        <v>21</v>
      </c>
      <c r="AF14" s="73">
        <f t="shared" si="1"/>
        <v>20</v>
      </c>
      <c r="AG14" s="73">
        <f t="shared" si="1"/>
        <v>15</v>
      </c>
      <c r="AH14" s="73">
        <f t="shared" si="1"/>
        <v>17</v>
      </c>
      <c r="AI14" s="74"/>
    </row>
    <row r="15" spans="1:35" s="83" customFormat="1" ht="15.75" thickBot="1" x14ac:dyDescent="0.3">
      <c r="A15" s="173"/>
      <c r="B15" s="75" t="s">
        <v>35</v>
      </c>
      <c r="C15" s="76">
        <f>SUM(C10:C14)</f>
        <v>763828</v>
      </c>
      <c r="D15" s="77">
        <f t="shared" ref="D15:AE15" si="3">SUM(D10:D14)</f>
        <v>763995</v>
      </c>
      <c r="E15" s="77">
        <f t="shared" si="3"/>
        <v>763318</v>
      </c>
      <c r="F15" s="77">
        <f t="shared" si="3"/>
        <v>762940</v>
      </c>
      <c r="G15" s="77">
        <f t="shared" si="3"/>
        <v>763155</v>
      </c>
      <c r="H15" s="77">
        <f t="shared" si="3"/>
        <v>763446</v>
      </c>
      <c r="I15" s="77">
        <f t="shared" si="3"/>
        <v>764369</v>
      </c>
      <c r="J15" s="77">
        <f t="shared" si="3"/>
        <v>765491</v>
      </c>
      <c r="K15" s="77">
        <f t="shared" si="3"/>
        <v>769117</v>
      </c>
      <c r="L15" s="77">
        <f t="shared" si="3"/>
        <v>772191</v>
      </c>
      <c r="M15" s="77">
        <f t="shared" si="3"/>
        <v>772126</v>
      </c>
      <c r="N15" s="78">
        <f t="shared" si="3"/>
        <v>773770</v>
      </c>
      <c r="O15" s="76">
        <f t="shared" si="3"/>
        <v>775217</v>
      </c>
      <c r="P15" s="77">
        <f t="shared" ref="P15:R15" si="4">SUM(P10:P14)</f>
        <v>777073</v>
      </c>
      <c r="Q15" s="77">
        <f t="shared" si="4"/>
        <v>776781</v>
      </c>
      <c r="R15" s="77">
        <f t="shared" si="4"/>
        <v>776694</v>
      </c>
      <c r="S15" s="77">
        <f t="shared" ref="S15:T15" si="5">SUM(S10:S14)</f>
        <v>776442</v>
      </c>
      <c r="T15" s="77">
        <f t="shared" si="5"/>
        <v>776670</v>
      </c>
      <c r="U15" s="78">
        <f t="shared" ref="U15" si="6">SUM(U10:U14)</f>
        <v>776701</v>
      </c>
      <c r="V15" s="210">
        <f t="shared" si="0"/>
        <v>1.4910424860047027E-2</v>
      </c>
      <c r="W15" s="212">
        <f t="shared" si="0"/>
        <v>1.7117913075347352E-2</v>
      </c>
      <c r="X15" s="213">
        <f t="shared" si="0"/>
        <v>1.7637472193764592E-2</v>
      </c>
      <c r="Y15" s="213">
        <f t="shared" si="0"/>
        <v>1.8027629957794847E-2</v>
      </c>
      <c r="Z15" s="213">
        <f t="shared" si="0"/>
        <v>1.741061776441221E-2</v>
      </c>
      <c r="AA15" s="213">
        <f t="shared" si="0"/>
        <v>1.7321460849883293E-2</v>
      </c>
      <c r="AB15" s="214"/>
      <c r="AC15" s="79">
        <f t="shared" si="3"/>
        <v>11389</v>
      </c>
      <c r="AD15" s="80">
        <f t="shared" si="3"/>
        <v>13078</v>
      </c>
      <c r="AE15" s="81">
        <f t="shared" si="3"/>
        <v>13463</v>
      </c>
      <c r="AF15" s="81">
        <f t="shared" ref="AF15:AG15" si="7">SUM(AF10:AF14)</f>
        <v>13754</v>
      </c>
      <c r="AG15" s="81">
        <f t="shared" si="7"/>
        <v>13287</v>
      </c>
      <c r="AH15" s="81">
        <f t="shared" ref="AH15" si="8">SUM(AH10:AH14)</f>
        <v>13224</v>
      </c>
      <c r="AI15" s="82"/>
    </row>
    <row r="16" spans="1:35" s="66" customFormat="1" x14ac:dyDescent="0.25">
      <c r="A16" s="172">
        <f>+A9+1</f>
        <v>2</v>
      </c>
      <c r="B16" s="84" t="s">
        <v>15</v>
      </c>
      <c r="C16" s="85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7"/>
      <c r="O16" s="85"/>
      <c r="P16" s="86"/>
      <c r="Q16" s="86"/>
      <c r="R16" s="86"/>
      <c r="S16" s="86"/>
      <c r="T16" s="86"/>
      <c r="U16" s="87"/>
      <c r="V16" s="232"/>
      <c r="W16" s="233"/>
      <c r="X16" s="234"/>
      <c r="Y16" s="234"/>
      <c r="Z16" s="234"/>
      <c r="AA16" s="234"/>
      <c r="AB16" s="235"/>
      <c r="AC16" s="88"/>
      <c r="AD16" s="89"/>
      <c r="AE16" s="90"/>
      <c r="AF16" s="90"/>
      <c r="AG16" s="90"/>
      <c r="AH16" s="90"/>
      <c r="AI16" s="91"/>
    </row>
    <row r="17" spans="1:35" s="66" customFormat="1" x14ac:dyDescent="0.25">
      <c r="A17" s="172"/>
      <c r="B17" s="67" t="s">
        <v>30</v>
      </c>
      <c r="C17" s="68">
        <f>'NECO-ELECTRIC'!C17+'NECO-GAS'!C17</f>
        <v>100734</v>
      </c>
      <c r="D17" s="69">
        <f>'NECO-ELECTRIC'!D17+'NECO-GAS'!D17</f>
        <v>108379</v>
      </c>
      <c r="E17" s="69">
        <f>'NECO-ELECTRIC'!E17+'NECO-GAS'!E17</f>
        <v>102252</v>
      </c>
      <c r="F17" s="69">
        <f>'NECO-ELECTRIC'!F17+'NECO-GAS'!F17</f>
        <v>99177</v>
      </c>
      <c r="G17" s="69">
        <f>'NECO-ELECTRIC'!G17+'NECO-GAS'!G17</f>
        <v>106144</v>
      </c>
      <c r="H17" s="69">
        <f>'NECO-ELECTRIC'!H17+'NECO-GAS'!H17</f>
        <v>106559</v>
      </c>
      <c r="I17" s="69">
        <f>'NECO-ELECTRIC'!I17+'NECO-GAS'!I17</f>
        <v>110434</v>
      </c>
      <c r="J17" s="69">
        <f>'NECO-ELECTRIC'!J17+'NECO-GAS'!J17</f>
        <v>110647</v>
      </c>
      <c r="K17" s="69">
        <f>'NECO-ELECTRIC'!K17+'NECO-GAS'!K17</f>
        <v>123009</v>
      </c>
      <c r="L17" s="69">
        <f>'NECO-ELECTRIC'!L17+'NECO-GAS'!L17</f>
        <v>116886</v>
      </c>
      <c r="M17" s="69">
        <f>'NECO-ELECTRIC'!M17+'NECO-GAS'!M17</f>
        <v>116414</v>
      </c>
      <c r="N17" s="70">
        <f>'NECO-ELECTRIC'!N17+'NECO-GAS'!N17</f>
        <v>128082</v>
      </c>
      <c r="O17" s="68">
        <f>'NECO-ELECTRIC'!O17+'NECO-GAS'!O17</f>
        <v>135084</v>
      </c>
      <c r="P17" s="69">
        <f>'NECO-ELECTRIC'!P17+'NECO-GAS'!P17</f>
        <v>140317</v>
      </c>
      <c r="Q17" s="69">
        <f>'NECO-ELECTRIC'!Q17+'NECO-GAS'!Q17</f>
        <v>132482</v>
      </c>
      <c r="R17" s="69">
        <f>'NECO-ELECTRIC'!R17+'NECO-GAS'!R17</f>
        <v>135294</v>
      </c>
      <c r="S17" s="69">
        <f>'NECO-ELECTRIC'!S17+'NECO-GAS'!S17</f>
        <v>125973</v>
      </c>
      <c r="T17" s="69">
        <f>'NECO-ELECTRIC'!T17+'NECO-GAS'!T17</f>
        <v>132481</v>
      </c>
      <c r="U17" s="94">
        <f>'NECO-ELECTRIC'!U17+'NECO-GAS'!U17</f>
        <v>139627</v>
      </c>
      <c r="V17" s="207">
        <f t="shared" ref="V17:AA22" si="9">IF(ISERROR((O17-C17)/C17)=TRUE,0,(O17-C17)/C17)</f>
        <v>0.3409970814223599</v>
      </c>
      <c r="W17" s="207">
        <f t="shared" si="9"/>
        <v>0.29468808533018387</v>
      </c>
      <c r="X17" s="207">
        <f t="shared" si="9"/>
        <v>0.29564213902906544</v>
      </c>
      <c r="Y17" s="207">
        <f t="shared" si="9"/>
        <v>0.36416709519344204</v>
      </c>
      <c r="Z17" s="207">
        <f t="shared" si="9"/>
        <v>0.18681225504974375</v>
      </c>
      <c r="AA17" s="207">
        <f t="shared" si="9"/>
        <v>0.24326429489766233</v>
      </c>
      <c r="AB17" s="239"/>
      <c r="AC17" s="95">
        <f t="shared" ref="AC17:AH21" si="10">O17-C17</f>
        <v>34350</v>
      </c>
      <c r="AD17" s="72">
        <f t="shared" si="10"/>
        <v>31938</v>
      </c>
      <c r="AE17" s="73">
        <f t="shared" si="10"/>
        <v>30230</v>
      </c>
      <c r="AF17" s="73">
        <f t="shared" si="10"/>
        <v>36117</v>
      </c>
      <c r="AG17" s="73">
        <f t="shared" si="10"/>
        <v>19829</v>
      </c>
      <c r="AH17" s="73">
        <f t="shared" si="10"/>
        <v>25922</v>
      </c>
      <c r="AI17" s="96"/>
    </row>
    <row r="18" spans="1:35" s="66" customFormat="1" x14ac:dyDescent="0.25">
      <c r="A18" s="172"/>
      <c r="B18" s="67" t="s">
        <v>31</v>
      </c>
      <c r="C18" s="68">
        <f>'NECO-ELECTRIC'!C18+'NECO-GAS'!C18</f>
        <v>22859</v>
      </c>
      <c r="D18" s="69">
        <f>'NECO-ELECTRIC'!D18+'NECO-GAS'!D18</f>
        <v>23424</v>
      </c>
      <c r="E18" s="69">
        <f>'NECO-ELECTRIC'!E18+'NECO-GAS'!E18</f>
        <v>21530</v>
      </c>
      <c r="F18" s="69">
        <f>'NECO-ELECTRIC'!F18+'NECO-GAS'!F18</f>
        <v>20069</v>
      </c>
      <c r="G18" s="69">
        <f>'NECO-ELECTRIC'!G18+'NECO-GAS'!G18</f>
        <v>20012</v>
      </c>
      <c r="H18" s="69">
        <f>'NECO-ELECTRIC'!H18+'NECO-GAS'!H18</f>
        <v>20159</v>
      </c>
      <c r="I18" s="69">
        <f>'NECO-ELECTRIC'!I18+'NECO-GAS'!I18</f>
        <v>21174</v>
      </c>
      <c r="J18" s="69">
        <f>'NECO-ELECTRIC'!J18+'NECO-GAS'!J18</f>
        <v>21573</v>
      </c>
      <c r="K18" s="69">
        <f>'NECO-ELECTRIC'!K18+'NECO-GAS'!K18</f>
        <v>22833</v>
      </c>
      <c r="L18" s="69">
        <f>'NECO-ELECTRIC'!L18+'NECO-GAS'!L18</f>
        <v>23365</v>
      </c>
      <c r="M18" s="69">
        <f>'NECO-ELECTRIC'!M18+'NECO-GAS'!M18</f>
        <v>24390</v>
      </c>
      <c r="N18" s="70">
        <f>'NECO-ELECTRIC'!N18+'NECO-GAS'!N18</f>
        <v>22234</v>
      </c>
      <c r="O18" s="68">
        <f>'NECO-ELECTRIC'!O18+'NECO-GAS'!O18</f>
        <v>22088</v>
      </c>
      <c r="P18" s="69">
        <f>'NECO-ELECTRIC'!P18+'NECO-GAS'!P18</f>
        <v>22103</v>
      </c>
      <c r="Q18" s="69">
        <f>'NECO-ELECTRIC'!Q18+'NECO-GAS'!Q18</f>
        <v>20961</v>
      </c>
      <c r="R18" s="69">
        <f>'NECO-ELECTRIC'!R18+'NECO-GAS'!R18</f>
        <v>21139</v>
      </c>
      <c r="S18" s="69">
        <f>'NECO-ELECTRIC'!S18+'NECO-GAS'!S18</f>
        <v>20905</v>
      </c>
      <c r="T18" s="69">
        <f>'NECO-ELECTRIC'!T18+'NECO-GAS'!T18</f>
        <v>21285</v>
      </c>
      <c r="U18" s="94">
        <f>'NECO-ELECTRIC'!U18+'NECO-GAS'!U18</f>
        <v>21516</v>
      </c>
      <c r="V18" s="207">
        <f t="shared" si="9"/>
        <v>-3.3728509558598366E-2</v>
      </c>
      <c r="W18" s="207">
        <f t="shared" si="9"/>
        <v>-5.6395150273224046E-2</v>
      </c>
      <c r="X18" s="207">
        <f t="shared" si="9"/>
        <v>-2.6428239665582907E-2</v>
      </c>
      <c r="Y18" s="207">
        <f t="shared" si="9"/>
        <v>5.331605959439932E-2</v>
      </c>
      <c r="Z18" s="207">
        <f t="shared" si="9"/>
        <v>4.4623226064361386E-2</v>
      </c>
      <c r="AA18" s="207">
        <f t="shared" si="9"/>
        <v>5.5855945235378741E-2</v>
      </c>
      <c r="AB18" s="239"/>
      <c r="AC18" s="95">
        <f t="shared" si="10"/>
        <v>-771</v>
      </c>
      <c r="AD18" s="72">
        <f t="shared" si="10"/>
        <v>-1321</v>
      </c>
      <c r="AE18" s="73">
        <f t="shared" si="10"/>
        <v>-569</v>
      </c>
      <c r="AF18" s="73">
        <f t="shared" si="10"/>
        <v>1070</v>
      </c>
      <c r="AG18" s="73">
        <f t="shared" si="10"/>
        <v>893</v>
      </c>
      <c r="AH18" s="73">
        <f t="shared" si="10"/>
        <v>1126</v>
      </c>
      <c r="AI18" s="96"/>
    </row>
    <row r="19" spans="1:35" s="66" customFormat="1" x14ac:dyDescent="0.25">
      <c r="A19" s="172"/>
      <c r="B19" s="67" t="s">
        <v>32</v>
      </c>
      <c r="C19" s="68">
        <f>'NECO-ELECTRIC'!C19+'NECO-GAS'!C19</f>
        <v>10373</v>
      </c>
      <c r="D19" s="69">
        <f>'NECO-ELECTRIC'!D19+'NECO-GAS'!D19</f>
        <v>12631</v>
      </c>
      <c r="E19" s="69">
        <f>'NECO-ELECTRIC'!E19+'NECO-GAS'!E19</f>
        <v>12645</v>
      </c>
      <c r="F19" s="69">
        <f>'NECO-ELECTRIC'!F19+'NECO-GAS'!F19</f>
        <v>9666</v>
      </c>
      <c r="G19" s="69">
        <f>'NECO-ELECTRIC'!G19+'NECO-GAS'!G19</f>
        <v>12315</v>
      </c>
      <c r="H19" s="69">
        <f>'NECO-ELECTRIC'!H19+'NECO-GAS'!H19</f>
        <v>10489</v>
      </c>
      <c r="I19" s="69">
        <f>'NECO-ELECTRIC'!I19+'NECO-GAS'!I19</f>
        <v>12482</v>
      </c>
      <c r="J19" s="69">
        <f>'NECO-ELECTRIC'!J19+'NECO-GAS'!J19</f>
        <v>10404</v>
      </c>
      <c r="K19" s="69">
        <f>'NECO-ELECTRIC'!K19+'NECO-GAS'!K19</f>
        <v>13194</v>
      </c>
      <c r="L19" s="69">
        <f>'NECO-ELECTRIC'!L19+'NECO-GAS'!L19</f>
        <v>12720</v>
      </c>
      <c r="M19" s="69">
        <f>'NECO-ELECTRIC'!M19+'NECO-GAS'!M19</f>
        <v>12206</v>
      </c>
      <c r="N19" s="70">
        <f>'NECO-ELECTRIC'!N19+'NECO-GAS'!N19</f>
        <v>12340</v>
      </c>
      <c r="O19" s="68">
        <f>'NECO-ELECTRIC'!O19+'NECO-GAS'!O19</f>
        <v>15913</v>
      </c>
      <c r="P19" s="69">
        <f>'NECO-ELECTRIC'!P19+'NECO-GAS'!P19</f>
        <v>16646</v>
      </c>
      <c r="Q19" s="69">
        <f>'NECO-ELECTRIC'!Q19+'NECO-GAS'!Q19</f>
        <v>14233</v>
      </c>
      <c r="R19" s="69">
        <f>'NECO-ELECTRIC'!R19+'NECO-GAS'!R19</f>
        <v>13676</v>
      </c>
      <c r="S19" s="69">
        <f>'NECO-ELECTRIC'!S19+'NECO-GAS'!S19</f>
        <v>12795</v>
      </c>
      <c r="T19" s="69">
        <f>'NECO-ELECTRIC'!T19+'NECO-GAS'!T19</f>
        <v>12568</v>
      </c>
      <c r="U19" s="94">
        <f>'NECO-ELECTRIC'!U19+'NECO-GAS'!U19</f>
        <v>11869</v>
      </c>
      <c r="V19" s="207">
        <f t="shared" si="9"/>
        <v>0.53407885857514703</v>
      </c>
      <c r="W19" s="207">
        <f t="shared" si="9"/>
        <v>0.31786873565038398</v>
      </c>
      <c r="X19" s="207">
        <f t="shared" si="9"/>
        <v>0.12558323448003164</v>
      </c>
      <c r="Y19" s="207">
        <f t="shared" si="9"/>
        <v>0.41485619697910203</v>
      </c>
      <c r="Z19" s="207">
        <f t="shared" si="9"/>
        <v>3.8976857490864797E-2</v>
      </c>
      <c r="AA19" s="207">
        <f t="shared" si="9"/>
        <v>0.19820764610544381</v>
      </c>
      <c r="AB19" s="239"/>
      <c r="AC19" s="95">
        <f t="shared" si="10"/>
        <v>5540</v>
      </c>
      <c r="AD19" s="72">
        <f t="shared" si="10"/>
        <v>4015</v>
      </c>
      <c r="AE19" s="73">
        <f t="shared" si="10"/>
        <v>1588</v>
      </c>
      <c r="AF19" s="73">
        <f t="shared" si="10"/>
        <v>4010</v>
      </c>
      <c r="AG19" s="73">
        <f t="shared" si="10"/>
        <v>480</v>
      </c>
      <c r="AH19" s="73">
        <f t="shared" si="10"/>
        <v>2079</v>
      </c>
      <c r="AI19" s="96"/>
    </row>
    <row r="20" spans="1:35" s="66" customFormat="1" x14ac:dyDescent="0.25">
      <c r="A20" s="172"/>
      <c r="B20" s="67" t="s">
        <v>33</v>
      </c>
      <c r="C20" s="68">
        <f>'NECO-ELECTRIC'!C20+'NECO-GAS'!C20</f>
        <v>1649</v>
      </c>
      <c r="D20" s="69">
        <f>'NECO-ELECTRIC'!D20+'NECO-GAS'!D20</f>
        <v>2188</v>
      </c>
      <c r="E20" s="69">
        <f>'NECO-ELECTRIC'!E20+'NECO-GAS'!E20</f>
        <v>2006</v>
      </c>
      <c r="F20" s="69">
        <f>'NECO-ELECTRIC'!F20+'NECO-GAS'!F20</f>
        <v>1519</v>
      </c>
      <c r="G20" s="69">
        <f>'NECO-ELECTRIC'!G20+'NECO-GAS'!G20</f>
        <v>1870</v>
      </c>
      <c r="H20" s="69">
        <f>'NECO-ELECTRIC'!H20+'NECO-GAS'!H20</f>
        <v>1613</v>
      </c>
      <c r="I20" s="69">
        <f>'NECO-ELECTRIC'!I20+'NECO-GAS'!I20</f>
        <v>1837</v>
      </c>
      <c r="J20" s="69">
        <f>'NECO-ELECTRIC'!J20+'NECO-GAS'!J20</f>
        <v>1627</v>
      </c>
      <c r="K20" s="69">
        <f>'NECO-ELECTRIC'!K20+'NECO-GAS'!K20</f>
        <v>2080</v>
      </c>
      <c r="L20" s="69">
        <f>'NECO-ELECTRIC'!L20+'NECO-GAS'!L20</f>
        <v>2124</v>
      </c>
      <c r="M20" s="69">
        <f>'NECO-ELECTRIC'!M20+'NECO-GAS'!M20</f>
        <v>1855</v>
      </c>
      <c r="N20" s="70">
        <f>'NECO-ELECTRIC'!N20+'NECO-GAS'!N20</f>
        <v>1929</v>
      </c>
      <c r="O20" s="68">
        <f>'NECO-ELECTRIC'!O20+'NECO-GAS'!O20</f>
        <v>2468</v>
      </c>
      <c r="P20" s="69">
        <f>'NECO-ELECTRIC'!P20+'NECO-GAS'!P20</f>
        <v>3092</v>
      </c>
      <c r="Q20" s="69">
        <f>'NECO-ELECTRIC'!Q20+'NECO-GAS'!Q20</f>
        <v>2244</v>
      </c>
      <c r="R20" s="69">
        <f>'NECO-ELECTRIC'!R20+'NECO-GAS'!R20</f>
        <v>2220</v>
      </c>
      <c r="S20" s="69">
        <f>'NECO-ELECTRIC'!S20+'NECO-GAS'!S20</f>
        <v>2072</v>
      </c>
      <c r="T20" s="69">
        <f>'NECO-ELECTRIC'!T20+'NECO-GAS'!T20</f>
        <v>1847</v>
      </c>
      <c r="U20" s="94">
        <f>'NECO-ELECTRIC'!U20+'NECO-GAS'!U20</f>
        <v>1838</v>
      </c>
      <c r="V20" s="207">
        <f t="shared" si="9"/>
        <v>0.49666464523953913</v>
      </c>
      <c r="W20" s="207">
        <f t="shared" si="9"/>
        <v>0.41316270566727603</v>
      </c>
      <c r="X20" s="207">
        <f t="shared" si="9"/>
        <v>0.11864406779661017</v>
      </c>
      <c r="Y20" s="207">
        <f t="shared" si="9"/>
        <v>0.46148782093482554</v>
      </c>
      <c r="Z20" s="207">
        <f t="shared" si="9"/>
        <v>0.10802139037433155</v>
      </c>
      <c r="AA20" s="207">
        <f t="shared" si="9"/>
        <v>0.14507129572225666</v>
      </c>
      <c r="AB20" s="239"/>
      <c r="AC20" s="95">
        <f t="shared" si="10"/>
        <v>819</v>
      </c>
      <c r="AD20" s="72">
        <f t="shared" si="10"/>
        <v>904</v>
      </c>
      <c r="AE20" s="73">
        <f t="shared" si="10"/>
        <v>238</v>
      </c>
      <c r="AF20" s="73">
        <f t="shared" si="10"/>
        <v>701</v>
      </c>
      <c r="AG20" s="73">
        <f t="shared" si="10"/>
        <v>202</v>
      </c>
      <c r="AH20" s="73">
        <f t="shared" si="10"/>
        <v>234</v>
      </c>
      <c r="AI20" s="96"/>
    </row>
    <row r="21" spans="1:35" s="66" customFormat="1" x14ac:dyDescent="0.25">
      <c r="A21" s="172"/>
      <c r="B21" s="67" t="s">
        <v>34</v>
      </c>
      <c r="C21" s="68">
        <f>'NECO-ELECTRIC'!C21+'NECO-GAS'!C21</f>
        <v>168</v>
      </c>
      <c r="D21" s="69">
        <f>'NECO-ELECTRIC'!D21+'NECO-GAS'!D21</f>
        <v>245</v>
      </c>
      <c r="E21" s="69">
        <f>'NECO-ELECTRIC'!E21+'NECO-GAS'!E21</f>
        <v>232</v>
      </c>
      <c r="F21" s="69">
        <f>'NECO-ELECTRIC'!F21+'NECO-GAS'!F21</f>
        <v>170</v>
      </c>
      <c r="G21" s="69">
        <f>'NECO-ELECTRIC'!G21+'NECO-GAS'!G21</f>
        <v>227</v>
      </c>
      <c r="H21" s="69">
        <f>'NECO-ELECTRIC'!H21+'NECO-GAS'!H21</f>
        <v>177</v>
      </c>
      <c r="I21" s="69">
        <f>'NECO-ELECTRIC'!I21+'NECO-GAS'!I21</f>
        <v>214</v>
      </c>
      <c r="J21" s="69">
        <f>'NECO-ELECTRIC'!J21+'NECO-GAS'!J21</f>
        <v>180</v>
      </c>
      <c r="K21" s="69">
        <f>'NECO-ELECTRIC'!K21+'NECO-GAS'!K21</f>
        <v>218</v>
      </c>
      <c r="L21" s="69">
        <f>'NECO-ELECTRIC'!L21+'NECO-GAS'!L21</f>
        <v>257</v>
      </c>
      <c r="M21" s="69">
        <f>'NECO-ELECTRIC'!M21+'NECO-GAS'!M21</f>
        <v>228</v>
      </c>
      <c r="N21" s="70">
        <f>'NECO-ELECTRIC'!N21+'NECO-GAS'!N21</f>
        <v>196</v>
      </c>
      <c r="O21" s="68">
        <f>'NECO-ELECTRIC'!O21+'NECO-GAS'!O21</f>
        <v>266</v>
      </c>
      <c r="P21" s="69">
        <f>'NECO-ELECTRIC'!P21+'NECO-GAS'!P21</f>
        <v>326</v>
      </c>
      <c r="Q21" s="69">
        <f>'NECO-ELECTRIC'!Q21+'NECO-GAS'!Q21</f>
        <v>241</v>
      </c>
      <c r="R21" s="69">
        <f>'NECO-ELECTRIC'!R21+'NECO-GAS'!R21</f>
        <v>265</v>
      </c>
      <c r="S21" s="69">
        <f>'NECO-ELECTRIC'!S21+'NECO-GAS'!S21</f>
        <v>310</v>
      </c>
      <c r="T21" s="69">
        <f>'NECO-ELECTRIC'!T21+'NECO-GAS'!T21</f>
        <v>243</v>
      </c>
      <c r="U21" s="94">
        <f>'NECO-ELECTRIC'!U21+'NECO-GAS'!U21</f>
        <v>200</v>
      </c>
      <c r="V21" s="207">
        <f t="shared" si="9"/>
        <v>0.58333333333333337</v>
      </c>
      <c r="W21" s="207">
        <f t="shared" si="9"/>
        <v>0.33061224489795921</v>
      </c>
      <c r="X21" s="207">
        <f t="shared" si="9"/>
        <v>3.8793103448275863E-2</v>
      </c>
      <c r="Y21" s="207">
        <f t="shared" si="9"/>
        <v>0.55882352941176472</v>
      </c>
      <c r="Z21" s="207">
        <f t="shared" si="9"/>
        <v>0.3656387665198238</v>
      </c>
      <c r="AA21" s="207">
        <f t="shared" si="9"/>
        <v>0.3728813559322034</v>
      </c>
      <c r="AB21" s="239"/>
      <c r="AC21" s="95">
        <f t="shared" si="10"/>
        <v>98</v>
      </c>
      <c r="AD21" s="72">
        <f t="shared" si="10"/>
        <v>81</v>
      </c>
      <c r="AE21" s="73">
        <f t="shared" si="10"/>
        <v>9</v>
      </c>
      <c r="AF21" s="73">
        <f t="shared" si="10"/>
        <v>95</v>
      </c>
      <c r="AG21" s="73">
        <f t="shared" si="10"/>
        <v>83</v>
      </c>
      <c r="AH21" s="73">
        <f t="shared" si="10"/>
        <v>66</v>
      </c>
      <c r="AI21" s="96"/>
    </row>
    <row r="22" spans="1:35" s="83" customFormat="1" x14ac:dyDescent="0.25">
      <c r="A22" s="174"/>
      <c r="B22" s="67" t="s">
        <v>35</v>
      </c>
      <c r="C22" s="158">
        <f t="shared" ref="C22:R22" si="11">SUM(C17:C21)</f>
        <v>135783</v>
      </c>
      <c r="D22" s="159">
        <f t="shared" si="11"/>
        <v>146867</v>
      </c>
      <c r="E22" s="159">
        <f t="shared" si="11"/>
        <v>138665</v>
      </c>
      <c r="F22" s="159">
        <f t="shared" si="11"/>
        <v>130601</v>
      </c>
      <c r="G22" s="159">
        <f t="shared" si="11"/>
        <v>140568</v>
      </c>
      <c r="H22" s="159">
        <f t="shared" si="11"/>
        <v>138997</v>
      </c>
      <c r="I22" s="159">
        <f t="shared" si="11"/>
        <v>146141</v>
      </c>
      <c r="J22" s="159">
        <f t="shared" si="11"/>
        <v>144431</v>
      </c>
      <c r="K22" s="159">
        <f t="shared" si="11"/>
        <v>161334</v>
      </c>
      <c r="L22" s="159">
        <f t="shared" si="11"/>
        <v>155352</v>
      </c>
      <c r="M22" s="159">
        <f t="shared" si="11"/>
        <v>155093</v>
      </c>
      <c r="N22" s="160">
        <f t="shared" si="11"/>
        <v>164781</v>
      </c>
      <c r="O22" s="158">
        <f t="shared" si="11"/>
        <v>175819</v>
      </c>
      <c r="P22" s="159">
        <f t="shared" si="11"/>
        <v>182484</v>
      </c>
      <c r="Q22" s="159">
        <f t="shared" si="11"/>
        <v>170161</v>
      </c>
      <c r="R22" s="159">
        <f t="shared" si="11"/>
        <v>172594</v>
      </c>
      <c r="S22" s="159">
        <f t="shared" ref="S22:T22" si="12">SUM(S17:S21)</f>
        <v>162055</v>
      </c>
      <c r="T22" s="159">
        <f t="shared" si="12"/>
        <v>168424</v>
      </c>
      <c r="U22" s="160">
        <f t="shared" ref="U22" si="13">SUM(U17:U21)</f>
        <v>175050</v>
      </c>
      <c r="V22" s="240">
        <f t="shared" si="9"/>
        <v>0.29485281662652907</v>
      </c>
      <c r="W22" s="241">
        <f t="shared" si="9"/>
        <v>0.24251193256483758</v>
      </c>
      <c r="X22" s="242">
        <f t="shared" si="9"/>
        <v>0.22713734540078606</v>
      </c>
      <c r="Y22" s="242">
        <f t="shared" si="9"/>
        <v>0.32153658854066969</v>
      </c>
      <c r="Z22" s="242">
        <f t="shared" si="9"/>
        <v>0.1528584030504809</v>
      </c>
      <c r="AA22" s="242">
        <f t="shared" si="9"/>
        <v>0.21170960524327864</v>
      </c>
      <c r="AB22" s="243"/>
      <c r="AC22" s="97">
        <f t="shared" ref="AC22:AE22" si="14">SUM(AC17:AC21)</f>
        <v>40036</v>
      </c>
      <c r="AD22" s="161">
        <f t="shared" si="14"/>
        <v>35617</v>
      </c>
      <c r="AE22" s="162">
        <f t="shared" si="14"/>
        <v>31496</v>
      </c>
      <c r="AF22" s="162">
        <f t="shared" ref="AF22:AG22" si="15">SUM(AF17:AF21)</f>
        <v>41993</v>
      </c>
      <c r="AG22" s="162">
        <f t="shared" si="15"/>
        <v>21487</v>
      </c>
      <c r="AH22" s="162">
        <f t="shared" ref="AH22" si="16">SUM(AH17:AH21)</f>
        <v>29427</v>
      </c>
      <c r="AI22" s="163"/>
    </row>
    <row r="23" spans="1:35" s="66" customFormat="1" x14ac:dyDescent="0.25">
      <c r="A23" s="172">
        <f>+A16+1</f>
        <v>3</v>
      </c>
      <c r="B23" s="98" t="s">
        <v>17</v>
      </c>
      <c r="C23" s="99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1"/>
      <c r="O23" s="99"/>
      <c r="P23" s="100"/>
      <c r="Q23" s="100"/>
      <c r="R23" s="100"/>
      <c r="S23" s="100"/>
      <c r="T23" s="100"/>
      <c r="U23" s="101"/>
      <c r="V23" s="244"/>
      <c r="W23" s="245"/>
      <c r="X23" s="246"/>
      <c r="Y23" s="246"/>
      <c r="Z23" s="246"/>
      <c r="AA23" s="246"/>
      <c r="AB23" s="247"/>
      <c r="AC23" s="102"/>
      <c r="AD23" s="103"/>
      <c r="AE23" s="104"/>
      <c r="AF23" s="104"/>
      <c r="AG23" s="104"/>
      <c r="AH23" s="104"/>
      <c r="AI23" s="105"/>
    </row>
    <row r="24" spans="1:35" s="66" customFormat="1" x14ac:dyDescent="0.25">
      <c r="A24" s="170"/>
      <c r="B24" s="67" t="s">
        <v>30</v>
      </c>
      <c r="C24" s="68">
        <f>'NECO-ELECTRIC'!C24+'NECO-GAS'!C24</f>
        <v>50764</v>
      </c>
      <c r="D24" s="69">
        <f>'NECO-ELECTRIC'!D24+'NECO-GAS'!D24</f>
        <v>54685</v>
      </c>
      <c r="E24" s="69">
        <f>'NECO-ELECTRIC'!E24+'NECO-GAS'!E24</f>
        <v>46532</v>
      </c>
      <c r="F24" s="69">
        <f>'NECO-ELECTRIC'!F24+'NECO-GAS'!F24</f>
        <v>42717</v>
      </c>
      <c r="G24" s="69">
        <f>'NECO-ELECTRIC'!G24+'NECO-GAS'!G24</f>
        <v>51718</v>
      </c>
      <c r="H24" s="69">
        <f>'NECO-ELECTRIC'!H24+'NECO-GAS'!H24</f>
        <v>51339</v>
      </c>
      <c r="I24" s="69">
        <f>'NECO-ELECTRIC'!I24+'NECO-GAS'!I24</f>
        <v>54239</v>
      </c>
      <c r="J24" s="69">
        <f>'NECO-ELECTRIC'!J24+'NECO-GAS'!J24</f>
        <v>51384</v>
      </c>
      <c r="K24" s="69">
        <f>'NECO-ELECTRIC'!K24+'NECO-GAS'!K24</f>
        <v>57711</v>
      </c>
      <c r="L24" s="69">
        <f>'NECO-ELECTRIC'!L24+'NECO-GAS'!L24</f>
        <v>51536</v>
      </c>
      <c r="M24" s="69">
        <f>'NECO-ELECTRIC'!M24+'NECO-GAS'!M24</f>
        <v>48683</v>
      </c>
      <c r="N24" s="70">
        <f>'NECO-ELECTRIC'!N24+'NECO-GAS'!N24</f>
        <v>61753</v>
      </c>
      <c r="O24" s="68">
        <f>'NECO-ELECTRIC'!O24+'NECO-GAS'!O24</f>
        <v>58972</v>
      </c>
      <c r="P24" s="69">
        <f>'NECO-ELECTRIC'!P24+'NECO-GAS'!P24</f>
        <v>51732</v>
      </c>
      <c r="Q24" s="69">
        <f>'NECO-ELECTRIC'!Q24+'NECO-GAS'!Q24</f>
        <v>42043</v>
      </c>
      <c r="R24" s="69">
        <f>'NECO-ELECTRIC'!R24+'NECO-GAS'!R24</f>
        <v>48534</v>
      </c>
      <c r="S24" s="69">
        <f>'NECO-ELECTRIC'!S24+'NECO-GAS'!S24</f>
        <v>40690</v>
      </c>
      <c r="T24" s="69">
        <f>'NECO-ELECTRIC'!T24+'NECO-GAS'!T24</f>
        <v>47747</v>
      </c>
      <c r="U24" s="94">
        <f>'NECO-ELECTRIC'!U24+'NECO-GAS'!U24</f>
        <v>53055</v>
      </c>
      <c r="V24" s="207">
        <f t="shared" ref="V24:AA29" si="17">IF(ISERROR((O24-C24)/C24)=TRUE,0,(O24-C24)/C24)</f>
        <v>0.1616893861791821</v>
      </c>
      <c r="W24" s="207">
        <f t="shared" si="17"/>
        <v>-5.400018286550242E-2</v>
      </c>
      <c r="X24" s="207">
        <f t="shared" si="17"/>
        <v>-9.6471245594429642E-2</v>
      </c>
      <c r="Y24" s="207">
        <f t="shared" si="17"/>
        <v>0.13617529320879276</v>
      </c>
      <c r="Z24" s="207">
        <f t="shared" si="17"/>
        <v>-0.21323330368537066</v>
      </c>
      <c r="AA24" s="207">
        <f t="shared" si="17"/>
        <v>-6.9966302421161294E-2</v>
      </c>
      <c r="AB24" s="239"/>
      <c r="AC24" s="95">
        <f t="shared" ref="AC24:AH28" si="18">O24-C24</f>
        <v>8208</v>
      </c>
      <c r="AD24" s="72">
        <f t="shared" si="18"/>
        <v>-2953</v>
      </c>
      <c r="AE24" s="73">
        <f t="shared" si="18"/>
        <v>-4489</v>
      </c>
      <c r="AF24" s="73">
        <f t="shared" si="18"/>
        <v>5817</v>
      </c>
      <c r="AG24" s="73">
        <f t="shared" si="18"/>
        <v>-11028</v>
      </c>
      <c r="AH24" s="73">
        <f t="shared" si="18"/>
        <v>-3592</v>
      </c>
      <c r="AI24" s="96"/>
    </row>
    <row r="25" spans="1:35" s="66" customFormat="1" x14ac:dyDescent="0.25">
      <c r="A25" s="170"/>
      <c r="B25" s="67" t="s">
        <v>31</v>
      </c>
      <c r="C25" s="68">
        <f>'NECO-ELECTRIC'!C25+'NECO-GAS'!C25</f>
        <v>5033</v>
      </c>
      <c r="D25" s="69">
        <f>'NECO-ELECTRIC'!D25+'NECO-GAS'!D25</f>
        <v>5160</v>
      </c>
      <c r="E25" s="69">
        <f>'NECO-ELECTRIC'!E25+'NECO-GAS'!E25</f>
        <v>4455</v>
      </c>
      <c r="F25" s="69">
        <f>'NECO-ELECTRIC'!F25+'NECO-GAS'!F25</f>
        <v>4011</v>
      </c>
      <c r="G25" s="69">
        <f>'NECO-ELECTRIC'!G25+'NECO-GAS'!G25</f>
        <v>4591</v>
      </c>
      <c r="H25" s="69">
        <f>'NECO-ELECTRIC'!H25+'NECO-GAS'!H25</f>
        <v>4660</v>
      </c>
      <c r="I25" s="69">
        <f>'NECO-ELECTRIC'!I25+'NECO-GAS'!I25</f>
        <v>5300</v>
      </c>
      <c r="J25" s="69">
        <f>'NECO-ELECTRIC'!J25+'NECO-GAS'!J25</f>
        <v>4838</v>
      </c>
      <c r="K25" s="69">
        <f>'NECO-ELECTRIC'!K25+'NECO-GAS'!K25</f>
        <v>4899</v>
      </c>
      <c r="L25" s="69">
        <f>'NECO-ELECTRIC'!L25+'NECO-GAS'!L25</f>
        <v>4950</v>
      </c>
      <c r="M25" s="69">
        <f>'NECO-ELECTRIC'!M25+'NECO-GAS'!M25</f>
        <v>5059</v>
      </c>
      <c r="N25" s="70">
        <f>'NECO-ELECTRIC'!N25+'NECO-GAS'!N25</f>
        <v>4820</v>
      </c>
      <c r="O25" s="68">
        <f>'NECO-ELECTRIC'!O25+'NECO-GAS'!O25</f>
        <v>4179</v>
      </c>
      <c r="P25" s="69">
        <f>'NECO-ELECTRIC'!P25+'NECO-GAS'!P25</f>
        <v>3899</v>
      </c>
      <c r="Q25" s="69">
        <f>'NECO-ELECTRIC'!Q25+'NECO-GAS'!Q25</f>
        <v>3367</v>
      </c>
      <c r="R25" s="69">
        <f>'NECO-ELECTRIC'!R25+'NECO-GAS'!R25</f>
        <v>3782</v>
      </c>
      <c r="S25" s="69">
        <f>'NECO-ELECTRIC'!S25+'NECO-GAS'!S25</f>
        <v>3173</v>
      </c>
      <c r="T25" s="69">
        <f>'NECO-ELECTRIC'!T25+'NECO-GAS'!T25</f>
        <v>3923</v>
      </c>
      <c r="U25" s="94">
        <f>'NECO-ELECTRIC'!U25+'NECO-GAS'!U25</f>
        <v>4445</v>
      </c>
      <c r="V25" s="207">
        <f t="shared" si="17"/>
        <v>-0.16968011126564672</v>
      </c>
      <c r="W25" s="207">
        <f t="shared" si="17"/>
        <v>-0.24437984496124032</v>
      </c>
      <c r="X25" s="207">
        <f t="shared" si="17"/>
        <v>-0.24421997755331087</v>
      </c>
      <c r="Y25" s="207">
        <f t="shared" si="17"/>
        <v>-5.7092994265769137E-2</v>
      </c>
      <c r="Z25" s="207">
        <f t="shared" si="17"/>
        <v>-0.30886517098671312</v>
      </c>
      <c r="AA25" s="207">
        <f t="shared" si="17"/>
        <v>-0.15815450643776824</v>
      </c>
      <c r="AB25" s="239"/>
      <c r="AC25" s="95">
        <f t="shared" si="18"/>
        <v>-854</v>
      </c>
      <c r="AD25" s="72">
        <f t="shared" si="18"/>
        <v>-1261</v>
      </c>
      <c r="AE25" s="73">
        <f t="shared" si="18"/>
        <v>-1088</v>
      </c>
      <c r="AF25" s="73">
        <f t="shared" si="18"/>
        <v>-229</v>
      </c>
      <c r="AG25" s="73">
        <f t="shared" si="18"/>
        <v>-1418</v>
      </c>
      <c r="AH25" s="73">
        <f t="shared" si="18"/>
        <v>-737</v>
      </c>
      <c r="AI25" s="96"/>
    </row>
    <row r="26" spans="1:35" s="66" customFormat="1" x14ac:dyDescent="0.25">
      <c r="A26" s="170"/>
      <c r="B26" s="67" t="s">
        <v>32</v>
      </c>
      <c r="C26" s="68">
        <f>'NECO-ELECTRIC'!C26+'NECO-GAS'!C26</f>
        <v>5941</v>
      </c>
      <c r="D26" s="69">
        <f>'NECO-ELECTRIC'!D26+'NECO-GAS'!D26</f>
        <v>8190</v>
      </c>
      <c r="E26" s="69">
        <f>'NECO-ELECTRIC'!E26+'NECO-GAS'!E26</f>
        <v>7424</v>
      </c>
      <c r="F26" s="69">
        <f>'NECO-ELECTRIC'!F26+'NECO-GAS'!F26</f>
        <v>4794</v>
      </c>
      <c r="G26" s="69">
        <f>'NECO-ELECTRIC'!G26+'NECO-GAS'!G26</f>
        <v>7645</v>
      </c>
      <c r="H26" s="69">
        <f>'NECO-ELECTRIC'!H26+'NECO-GAS'!H26</f>
        <v>5684</v>
      </c>
      <c r="I26" s="69">
        <f>'NECO-ELECTRIC'!I26+'NECO-GAS'!I26</f>
        <v>7556</v>
      </c>
      <c r="J26" s="69">
        <f>'NECO-ELECTRIC'!J26+'NECO-GAS'!J26</f>
        <v>5388</v>
      </c>
      <c r="K26" s="69">
        <f>'NECO-ELECTRIC'!K26+'NECO-GAS'!K26</f>
        <v>8218</v>
      </c>
      <c r="L26" s="69">
        <f>'NECO-ELECTRIC'!L26+'NECO-GAS'!L26</f>
        <v>7630</v>
      </c>
      <c r="M26" s="69">
        <f>'NECO-ELECTRIC'!M26+'NECO-GAS'!M26</f>
        <v>6667</v>
      </c>
      <c r="N26" s="70">
        <f>'NECO-ELECTRIC'!N26+'NECO-GAS'!N26</f>
        <v>7367</v>
      </c>
      <c r="O26" s="68">
        <f>'NECO-ELECTRIC'!O26+'NECO-GAS'!O26</f>
        <v>9536</v>
      </c>
      <c r="P26" s="69">
        <f>'NECO-ELECTRIC'!P26+'NECO-GAS'!P26</f>
        <v>7281</v>
      </c>
      <c r="Q26" s="69">
        <f>'NECO-ELECTRIC'!Q26+'NECO-GAS'!Q26</f>
        <v>5333</v>
      </c>
      <c r="R26" s="69">
        <f>'NECO-ELECTRIC'!R26+'NECO-GAS'!R26</f>
        <v>5685</v>
      </c>
      <c r="S26" s="69">
        <f>'NECO-ELECTRIC'!S26+'NECO-GAS'!S26</f>
        <v>5294</v>
      </c>
      <c r="T26" s="69">
        <f>'NECO-ELECTRIC'!T26+'NECO-GAS'!T26</f>
        <v>5549</v>
      </c>
      <c r="U26" s="94">
        <f>'NECO-ELECTRIC'!U26+'NECO-GAS'!U26</f>
        <v>5299</v>
      </c>
      <c r="V26" s="207">
        <f t="shared" si="17"/>
        <v>0.60511698367278233</v>
      </c>
      <c r="W26" s="207">
        <f t="shared" si="17"/>
        <v>-0.11098901098901098</v>
      </c>
      <c r="X26" s="207">
        <f t="shared" si="17"/>
        <v>-0.28165409482758619</v>
      </c>
      <c r="Y26" s="207">
        <f t="shared" si="17"/>
        <v>0.18585732165206509</v>
      </c>
      <c r="Z26" s="207">
        <f t="shared" si="17"/>
        <v>-0.30752125572269456</v>
      </c>
      <c r="AA26" s="207">
        <f t="shared" si="17"/>
        <v>-2.3750879662209713E-2</v>
      </c>
      <c r="AB26" s="239"/>
      <c r="AC26" s="95">
        <f t="shared" si="18"/>
        <v>3595</v>
      </c>
      <c r="AD26" s="72">
        <f t="shared" si="18"/>
        <v>-909</v>
      </c>
      <c r="AE26" s="73">
        <f t="shared" si="18"/>
        <v>-2091</v>
      </c>
      <c r="AF26" s="73">
        <f t="shared" si="18"/>
        <v>891</v>
      </c>
      <c r="AG26" s="73">
        <f t="shared" si="18"/>
        <v>-2351</v>
      </c>
      <c r="AH26" s="73">
        <f t="shared" si="18"/>
        <v>-135</v>
      </c>
      <c r="AI26" s="96"/>
    </row>
    <row r="27" spans="1:35" s="66" customFormat="1" x14ac:dyDescent="0.25">
      <c r="A27" s="170"/>
      <c r="B27" s="67" t="s">
        <v>33</v>
      </c>
      <c r="C27" s="68">
        <f>'NECO-ELECTRIC'!C27+'NECO-GAS'!C27</f>
        <v>987</v>
      </c>
      <c r="D27" s="69">
        <f>'NECO-ELECTRIC'!D27+'NECO-GAS'!D27</f>
        <v>1550</v>
      </c>
      <c r="E27" s="69">
        <f>'NECO-ELECTRIC'!E27+'NECO-GAS'!E27</f>
        <v>1262</v>
      </c>
      <c r="F27" s="69">
        <f>'NECO-ELECTRIC'!F27+'NECO-GAS'!F27</f>
        <v>882</v>
      </c>
      <c r="G27" s="69">
        <f>'NECO-ELECTRIC'!G27+'NECO-GAS'!G27</f>
        <v>1215</v>
      </c>
      <c r="H27" s="69">
        <f>'NECO-ELECTRIC'!H27+'NECO-GAS'!H27</f>
        <v>968</v>
      </c>
      <c r="I27" s="69">
        <f>'NECO-ELECTRIC'!I27+'NECO-GAS'!I27</f>
        <v>1195</v>
      </c>
      <c r="J27" s="69">
        <f>'NECO-ELECTRIC'!J27+'NECO-GAS'!J27</f>
        <v>978</v>
      </c>
      <c r="K27" s="69">
        <f>'NECO-ELECTRIC'!K27+'NECO-GAS'!K27</f>
        <v>1399</v>
      </c>
      <c r="L27" s="69">
        <f>'NECO-ELECTRIC'!L27+'NECO-GAS'!L27</f>
        <v>1428</v>
      </c>
      <c r="M27" s="69">
        <f>'NECO-ELECTRIC'!M27+'NECO-GAS'!M27</f>
        <v>1124</v>
      </c>
      <c r="N27" s="70">
        <f>'NECO-ELECTRIC'!N27+'NECO-GAS'!N27</f>
        <v>1327</v>
      </c>
      <c r="O27" s="68">
        <f>'NECO-ELECTRIC'!O27+'NECO-GAS'!O27</f>
        <v>1657</v>
      </c>
      <c r="P27" s="69">
        <f>'NECO-ELECTRIC'!P27+'NECO-GAS'!P27</f>
        <v>1710</v>
      </c>
      <c r="Q27" s="69">
        <f>'NECO-ELECTRIC'!Q27+'NECO-GAS'!Q27</f>
        <v>1012</v>
      </c>
      <c r="R27" s="69">
        <f>'NECO-ELECTRIC'!R27+'NECO-GAS'!R27</f>
        <v>1143</v>
      </c>
      <c r="S27" s="69">
        <f>'NECO-ELECTRIC'!S27+'NECO-GAS'!S27</f>
        <v>1015</v>
      </c>
      <c r="T27" s="69">
        <f>'NECO-ELECTRIC'!T27+'NECO-GAS'!T27</f>
        <v>877</v>
      </c>
      <c r="U27" s="94">
        <f>'NECO-ELECTRIC'!U27+'NECO-GAS'!U27</f>
        <v>1009</v>
      </c>
      <c r="V27" s="207">
        <f t="shared" si="17"/>
        <v>0.67882472137791283</v>
      </c>
      <c r="W27" s="207">
        <f t="shared" si="17"/>
        <v>0.1032258064516129</v>
      </c>
      <c r="X27" s="207">
        <f t="shared" si="17"/>
        <v>-0.19809825673534073</v>
      </c>
      <c r="Y27" s="207">
        <f t="shared" si="17"/>
        <v>0.29591836734693877</v>
      </c>
      <c r="Z27" s="207">
        <f t="shared" si="17"/>
        <v>-0.16460905349794239</v>
      </c>
      <c r="AA27" s="207">
        <f t="shared" si="17"/>
        <v>-9.4008264462809923E-2</v>
      </c>
      <c r="AB27" s="239"/>
      <c r="AC27" s="95">
        <f t="shared" si="18"/>
        <v>670</v>
      </c>
      <c r="AD27" s="72">
        <f t="shared" si="18"/>
        <v>160</v>
      </c>
      <c r="AE27" s="73">
        <f t="shared" si="18"/>
        <v>-250</v>
      </c>
      <c r="AF27" s="73">
        <f t="shared" si="18"/>
        <v>261</v>
      </c>
      <c r="AG27" s="73">
        <f t="shared" si="18"/>
        <v>-200</v>
      </c>
      <c r="AH27" s="73">
        <f t="shared" si="18"/>
        <v>-91</v>
      </c>
      <c r="AI27" s="96"/>
    </row>
    <row r="28" spans="1:35" s="66" customFormat="1" x14ac:dyDescent="0.25">
      <c r="A28" s="170"/>
      <c r="B28" s="67" t="s">
        <v>34</v>
      </c>
      <c r="C28" s="68">
        <f>'NECO-ELECTRIC'!C28+'NECO-GAS'!C28</f>
        <v>110</v>
      </c>
      <c r="D28" s="69">
        <f>'NECO-ELECTRIC'!D28+'NECO-GAS'!D28</f>
        <v>189</v>
      </c>
      <c r="E28" s="69">
        <f>'NECO-ELECTRIC'!E28+'NECO-GAS'!E28</f>
        <v>151</v>
      </c>
      <c r="F28" s="69">
        <f>'NECO-ELECTRIC'!F28+'NECO-GAS'!F28</f>
        <v>115</v>
      </c>
      <c r="G28" s="69">
        <f>'NECO-ELECTRIC'!G28+'NECO-GAS'!G28</f>
        <v>162</v>
      </c>
      <c r="H28" s="69">
        <f>'NECO-ELECTRIC'!H28+'NECO-GAS'!H28</f>
        <v>113</v>
      </c>
      <c r="I28" s="69">
        <f>'NECO-ELECTRIC'!I28+'NECO-GAS'!I28</f>
        <v>151</v>
      </c>
      <c r="J28" s="69">
        <f>'NECO-ELECTRIC'!J28+'NECO-GAS'!J28</f>
        <v>122</v>
      </c>
      <c r="K28" s="69">
        <f>'NECO-ELECTRIC'!K28+'NECO-GAS'!K28</f>
        <v>163</v>
      </c>
      <c r="L28" s="69">
        <f>'NECO-ELECTRIC'!L28+'NECO-GAS'!L28</f>
        <v>198</v>
      </c>
      <c r="M28" s="69">
        <f>'NECO-ELECTRIC'!M28+'NECO-GAS'!M28</f>
        <v>153</v>
      </c>
      <c r="N28" s="70">
        <f>'NECO-ELECTRIC'!N28+'NECO-GAS'!N28</f>
        <v>133</v>
      </c>
      <c r="O28" s="68">
        <f>'NECO-ELECTRIC'!O28+'NECO-GAS'!O28</f>
        <v>193</v>
      </c>
      <c r="P28" s="69">
        <f>'NECO-ELECTRIC'!P28+'NECO-GAS'!P28</f>
        <v>204</v>
      </c>
      <c r="Q28" s="69">
        <f>'NECO-ELECTRIC'!Q28+'NECO-GAS'!Q28</f>
        <v>131</v>
      </c>
      <c r="R28" s="69">
        <f>'NECO-ELECTRIC'!R28+'NECO-GAS'!R28</f>
        <v>153</v>
      </c>
      <c r="S28" s="69">
        <f>'NECO-ELECTRIC'!S28+'NECO-GAS'!S28</f>
        <v>187</v>
      </c>
      <c r="T28" s="69">
        <f>'NECO-ELECTRIC'!T28+'NECO-GAS'!T28</f>
        <v>134</v>
      </c>
      <c r="U28" s="94">
        <f>'NECO-ELECTRIC'!U28+'NECO-GAS'!U28</f>
        <v>118</v>
      </c>
      <c r="V28" s="207">
        <f t="shared" si="17"/>
        <v>0.75454545454545452</v>
      </c>
      <c r="W28" s="207">
        <f t="shared" si="17"/>
        <v>7.9365079365079361E-2</v>
      </c>
      <c r="X28" s="207">
        <f t="shared" si="17"/>
        <v>-0.13245033112582782</v>
      </c>
      <c r="Y28" s="207">
        <f t="shared" si="17"/>
        <v>0.33043478260869563</v>
      </c>
      <c r="Z28" s="207">
        <f t="shared" si="17"/>
        <v>0.15432098765432098</v>
      </c>
      <c r="AA28" s="207">
        <f t="shared" si="17"/>
        <v>0.18584070796460178</v>
      </c>
      <c r="AB28" s="239"/>
      <c r="AC28" s="95">
        <f t="shared" si="18"/>
        <v>83</v>
      </c>
      <c r="AD28" s="72">
        <f t="shared" si="18"/>
        <v>15</v>
      </c>
      <c r="AE28" s="73">
        <f t="shared" si="18"/>
        <v>-20</v>
      </c>
      <c r="AF28" s="73">
        <f t="shared" si="18"/>
        <v>38</v>
      </c>
      <c r="AG28" s="73">
        <f t="shared" si="18"/>
        <v>25</v>
      </c>
      <c r="AH28" s="73">
        <f t="shared" si="18"/>
        <v>21</v>
      </c>
      <c r="AI28" s="96"/>
    </row>
    <row r="29" spans="1:35" s="83" customFormat="1" x14ac:dyDescent="0.25">
      <c r="A29" s="174"/>
      <c r="B29" s="67" t="s">
        <v>35</v>
      </c>
      <c r="C29" s="158">
        <f t="shared" ref="C29:R29" si="19">SUM(C24:C28)</f>
        <v>62835</v>
      </c>
      <c r="D29" s="159">
        <f t="shared" si="19"/>
        <v>69774</v>
      </c>
      <c r="E29" s="159">
        <f t="shared" si="19"/>
        <v>59824</v>
      </c>
      <c r="F29" s="159">
        <f t="shared" si="19"/>
        <v>52519</v>
      </c>
      <c r="G29" s="159">
        <f t="shared" si="19"/>
        <v>65331</v>
      </c>
      <c r="H29" s="159">
        <f t="shared" si="19"/>
        <v>62764</v>
      </c>
      <c r="I29" s="159">
        <f t="shared" si="19"/>
        <v>68441</v>
      </c>
      <c r="J29" s="159">
        <f t="shared" si="19"/>
        <v>62710</v>
      </c>
      <c r="K29" s="159">
        <f t="shared" si="19"/>
        <v>72390</v>
      </c>
      <c r="L29" s="159">
        <f t="shared" si="19"/>
        <v>65742</v>
      </c>
      <c r="M29" s="159">
        <f t="shared" si="19"/>
        <v>61686</v>
      </c>
      <c r="N29" s="160">
        <f t="shared" si="19"/>
        <v>75400</v>
      </c>
      <c r="O29" s="158">
        <f t="shared" si="19"/>
        <v>74537</v>
      </c>
      <c r="P29" s="159">
        <f t="shared" si="19"/>
        <v>64826</v>
      </c>
      <c r="Q29" s="159">
        <f t="shared" si="19"/>
        <v>51886</v>
      </c>
      <c r="R29" s="159">
        <f t="shared" si="19"/>
        <v>59297</v>
      </c>
      <c r="S29" s="159">
        <f t="shared" ref="S29:T29" si="20">SUM(S24:S28)</f>
        <v>50359</v>
      </c>
      <c r="T29" s="159">
        <f t="shared" si="20"/>
        <v>58230</v>
      </c>
      <c r="U29" s="160">
        <f t="shared" ref="U29" si="21">SUM(U24:U28)</f>
        <v>63926</v>
      </c>
      <c r="V29" s="240">
        <f t="shared" si="17"/>
        <v>0.18623378690220418</v>
      </c>
      <c r="W29" s="241">
        <f t="shared" si="17"/>
        <v>-7.0914667354602001E-2</v>
      </c>
      <c r="X29" s="242">
        <f t="shared" si="17"/>
        <v>-0.13268922171703665</v>
      </c>
      <c r="Y29" s="242">
        <f t="shared" si="17"/>
        <v>0.12905805518003008</v>
      </c>
      <c r="Z29" s="242">
        <f t="shared" si="17"/>
        <v>-0.22917145000076533</v>
      </c>
      <c r="AA29" s="242">
        <f t="shared" si="17"/>
        <v>-7.2238863042508442E-2</v>
      </c>
      <c r="AB29" s="243"/>
      <c r="AC29" s="97">
        <f t="shared" ref="AC29:AE29" si="22">SUM(AC24:AC28)</f>
        <v>11702</v>
      </c>
      <c r="AD29" s="161">
        <f t="shared" si="22"/>
        <v>-4948</v>
      </c>
      <c r="AE29" s="162">
        <f t="shared" si="22"/>
        <v>-7938</v>
      </c>
      <c r="AF29" s="162">
        <f t="shared" ref="AF29:AG29" si="23">SUM(AF24:AF28)</f>
        <v>6778</v>
      </c>
      <c r="AG29" s="162">
        <f t="shared" si="23"/>
        <v>-14972</v>
      </c>
      <c r="AH29" s="162">
        <f t="shared" ref="AH29" si="24">SUM(AH24:AH28)</f>
        <v>-4534</v>
      </c>
      <c r="AI29" s="163"/>
    </row>
    <row r="30" spans="1:35" s="66" customFormat="1" x14ac:dyDescent="0.25">
      <c r="A30" s="172">
        <f>+A23+1</f>
        <v>4</v>
      </c>
      <c r="B30" s="98" t="s">
        <v>18</v>
      </c>
      <c r="C30" s="99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1"/>
      <c r="O30" s="99"/>
      <c r="P30" s="100"/>
      <c r="Q30" s="100"/>
      <c r="R30" s="100"/>
      <c r="S30" s="100"/>
      <c r="T30" s="100"/>
      <c r="U30" s="101"/>
      <c r="V30" s="244"/>
      <c r="W30" s="245"/>
      <c r="X30" s="246"/>
      <c r="Y30" s="246"/>
      <c r="Z30" s="246"/>
      <c r="AA30" s="246"/>
      <c r="AB30" s="247"/>
      <c r="AC30" s="102"/>
      <c r="AD30" s="103"/>
      <c r="AE30" s="104"/>
      <c r="AF30" s="104"/>
      <c r="AG30" s="104"/>
      <c r="AH30" s="104"/>
      <c r="AI30" s="105"/>
    </row>
    <row r="31" spans="1:35" s="66" customFormat="1" x14ac:dyDescent="0.25">
      <c r="A31" s="172"/>
      <c r="B31" s="67" t="s">
        <v>30</v>
      </c>
      <c r="C31" s="68">
        <f>'NECO-ELECTRIC'!C31+'NECO-GAS'!C31</f>
        <v>18992</v>
      </c>
      <c r="D31" s="69">
        <f>'NECO-ELECTRIC'!D31+'NECO-GAS'!D31</f>
        <v>21282</v>
      </c>
      <c r="E31" s="69">
        <f>'NECO-ELECTRIC'!E31+'NECO-GAS'!E31</f>
        <v>21872</v>
      </c>
      <c r="F31" s="69">
        <f>'NECO-ELECTRIC'!F31+'NECO-GAS'!F31</f>
        <v>19020</v>
      </c>
      <c r="G31" s="69">
        <f>'NECO-ELECTRIC'!G31+'NECO-GAS'!G31</f>
        <v>16064</v>
      </c>
      <c r="H31" s="69">
        <f>'NECO-ELECTRIC'!H31+'NECO-GAS'!H31</f>
        <v>17635</v>
      </c>
      <c r="I31" s="69">
        <f>'NECO-ELECTRIC'!I31+'NECO-GAS'!I31</f>
        <v>18637</v>
      </c>
      <c r="J31" s="69">
        <f>'NECO-ELECTRIC'!J31+'NECO-GAS'!J31</f>
        <v>21749</v>
      </c>
      <c r="K31" s="69">
        <f>'NECO-ELECTRIC'!K31+'NECO-GAS'!K31</f>
        <v>22789</v>
      </c>
      <c r="L31" s="69">
        <f>'NECO-ELECTRIC'!L31+'NECO-GAS'!L31</f>
        <v>20774</v>
      </c>
      <c r="M31" s="69">
        <f>'NECO-ELECTRIC'!M31+'NECO-GAS'!M31</f>
        <v>21861</v>
      </c>
      <c r="N31" s="70">
        <f>'NECO-ELECTRIC'!N31+'NECO-GAS'!N31</f>
        <v>22136</v>
      </c>
      <c r="O31" s="68">
        <f>'NECO-ELECTRIC'!O31+'NECO-GAS'!O31</f>
        <v>28679</v>
      </c>
      <c r="P31" s="69">
        <f>'NECO-ELECTRIC'!P31+'NECO-GAS'!P31</f>
        <v>30684</v>
      </c>
      <c r="Q31" s="69">
        <f>'NECO-ELECTRIC'!Q31+'NECO-GAS'!Q31</f>
        <v>24589</v>
      </c>
      <c r="R31" s="69">
        <f>'NECO-ELECTRIC'!R31+'NECO-GAS'!R31</f>
        <v>19998</v>
      </c>
      <c r="S31" s="69">
        <f>'NECO-ELECTRIC'!S31+'NECO-GAS'!S31</f>
        <v>18763</v>
      </c>
      <c r="T31" s="69">
        <f>'NECO-ELECTRIC'!T31+'NECO-GAS'!T31</f>
        <v>16250</v>
      </c>
      <c r="U31" s="94">
        <f>'NECO-ELECTRIC'!U31+'NECO-GAS'!U31</f>
        <v>19318</v>
      </c>
      <c r="V31" s="207">
        <f t="shared" ref="V31:AA36" si="25">IF(ISERROR((O31-C31)/C31)=TRUE,0,(O31-C31)/C31)</f>
        <v>0.51005686604886269</v>
      </c>
      <c r="W31" s="207">
        <f t="shared" si="25"/>
        <v>0.44178178742599378</v>
      </c>
      <c r="X31" s="207">
        <f t="shared" si="25"/>
        <v>0.12422275054864668</v>
      </c>
      <c r="Y31" s="207">
        <f t="shared" si="25"/>
        <v>5.1419558359621448E-2</v>
      </c>
      <c r="Z31" s="207">
        <f t="shared" si="25"/>
        <v>0.16801543824701196</v>
      </c>
      <c r="AA31" s="207">
        <f t="shared" si="25"/>
        <v>-7.8537000283527073E-2</v>
      </c>
      <c r="AB31" s="239"/>
      <c r="AC31" s="95">
        <f t="shared" ref="AC31:AH35" si="26">O31-C31</f>
        <v>9687</v>
      </c>
      <c r="AD31" s="72">
        <f t="shared" si="26"/>
        <v>9402</v>
      </c>
      <c r="AE31" s="73">
        <f t="shared" si="26"/>
        <v>2717</v>
      </c>
      <c r="AF31" s="73">
        <f t="shared" si="26"/>
        <v>978</v>
      </c>
      <c r="AG31" s="73">
        <f t="shared" si="26"/>
        <v>2699</v>
      </c>
      <c r="AH31" s="73">
        <f t="shared" si="26"/>
        <v>-1385</v>
      </c>
      <c r="AI31" s="96"/>
    </row>
    <row r="32" spans="1:35" s="66" customFormat="1" x14ac:dyDescent="0.25">
      <c r="A32" s="172"/>
      <c r="B32" s="67" t="s">
        <v>31</v>
      </c>
      <c r="C32" s="68">
        <f>'NECO-ELECTRIC'!C32+'NECO-GAS'!C32</f>
        <v>3570</v>
      </c>
      <c r="D32" s="69">
        <f>'NECO-ELECTRIC'!D32+'NECO-GAS'!D32</f>
        <v>3388</v>
      </c>
      <c r="E32" s="69">
        <f>'NECO-ELECTRIC'!E32+'NECO-GAS'!E32</f>
        <v>3102</v>
      </c>
      <c r="F32" s="69">
        <f>'NECO-ELECTRIC'!F32+'NECO-GAS'!F32</f>
        <v>2600</v>
      </c>
      <c r="G32" s="69">
        <f>'NECO-ELECTRIC'!G32+'NECO-GAS'!G32</f>
        <v>2135</v>
      </c>
      <c r="H32" s="69">
        <f>'NECO-ELECTRIC'!H32+'NECO-GAS'!H32</f>
        <v>2150</v>
      </c>
      <c r="I32" s="69">
        <f>'NECO-ELECTRIC'!I32+'NECO-GAS'!I32</f>
        <v>2415</v>
      </c>
      <c r="J32" s="69">
        <f>'NECO-ELECTRIC'!J32+'NECO-GAS'!J32</f>
        <v>3085</v>
      </c>
      <c r="K32" s="69">
        <f>'NECO-ELECTRIC'!K32+'NECO-GAS'!K32</f>
        <v>3071</v>
      </c>
      <c r="L32" s="69">
        <f>'NECO-ELECTRIC'!L32+'NECO-GAS'!L32</f>
        <v>2965</v>
      </c>
      <c r="M32" s="69">
        <f>'NECO-ELECTRIC'!M32+'NECO-GAS'!M32</f>
        <v>3243</v>
      </c>
      <c r="N32" s="70">
        <f>'NECO-ELECTRIC'!N32+'NECO-GAS'!N32</f>
        <v>3004</v>
      </c>
      <c r="O32" s="68">
        <f>'NECO-ELECTRIC'!O32+'NECO-GAS'!O32</f>
        <v>3302</v>
      </c>
      <c r="P32" s="69">
        <f>'NECO-ELECTRIC'!P32+'NECO-GAS'!P32</f>
        <v>2806</v>
      </c>
      <c r="Q32" s="69">
        <f>'NECO-ELECTRIC'!Q32+'NECO-GAS'!Q32</f>
        <v>2509</v>
      </c>
      <c r="R32" s="69">
        <f>'NECO-ELECTRIC'!R32+'NECO-GAS'!R32</f>
        <v>2203</v>
      </c>
      <c r="S32" s="69">
        <f>'NECO-ELECTRIC'!S32+'NECO-GAS'!S32</f>
        <v>1925</v>
      </c>
      <c r="T32" s="69">
        <f>'NECO-ELECTRIC'!T32+'NECO-GAS'!T32</f>
        <v>1831</v>
      </c>
      <c r="U32" s="94">
        <f>'NECO-ELECTRIC'!U32+'NECO-GAS'!U32</f>
        <v>2124</v>
      </c>
      <c r="V32" s="207">
        <f t="shared" si="25"/>
        <v>-7.5070028011204479E-2</v>
      </c>
      <c r="W32" s="207">
        <f t="shared" si="25"/>
        <v>-0.17178276269185361</v>
      </c>
      <c r="X32" s="207">
        <f t="shared" si="25"/>
        <v>-0.19116698903932947</v>
      </c>
      <c r="Y32" s="207">
        <f t="shared" si="25"/>
        <v>-0.15269230769230768</v>
      </c>
      <c r="Z32" s="207">
        <f t="shared" si="25"/>
        <v>-9.8360655737704916E-2</v>
      </c>
      <c r="AA32" s="207">
        <f t="shared" si="25"/>
        <v>-0.14837209302325582</v>
      </c>
      <c r="AB32" s="239"/>
      <c r="AC32" s="95">
        <f t="shared" si="26"/>
        <v>-268</v>
      </c>
      <c r="AD32" s="72">
        <f t="shared" si="26"/>
        <v>-582</v>
      </c>
      <c r="AE32" s="73">
        <f t="shared" si="26"/>
        <v>-593</v>
      </c>
      <c r="AF32" s="73">
        <f t="shared" si="26"/>
        <v>-397</v>
      </c>
      <c r="AG32" s="73">
        <f t="shared" si="26"/>
        <v>-210</v>
      </c>
      <c r="AH32" s="73">
        <f t="shared" si="26"/>
        <v>-319</v>
      </c>
      <c r="AI32" s="96"/>
    </row>
    <row r="33" spans="1:35" s="66" customFormat="1" x14ac:dyDescent="0.25">
      <c r="A33" s="172"/>
      <c r="B33" s="67" t="s">
        <v>32</v>
      </c>
      <c r="C33" s="68">
        <f>'NECO-ELECTRIC'!C33+'NECO-GAS'!C33</f>
        <v>2411</v>
      </c>
      <c r="D33" s="69">
        <f>'NECO-ELECTRIC'!D33+'NECO-GAS'!D33</f>
        <v>2222</v>
      </c>
      <c r="E33" s="69">
        <f>'NECO-ELECTRIC'!E33+'NECO-GAS'!E33</f>
        <v>2898</v>
      </c>
      <c r="F33" s="69">
        <f>'NECO-ELECTRIC'!F33+'NECO-GAS'!F33</f>
        <v>2196</v>
      </c>
      <c r="G33" s="69">
        <f>'NECO-ELECTRIC'!G33+'NECO-GAS'!G33</f>
        <v>2013</v>
      </c>
      <c r="H33" s="69">
        <f>'NECO-ELECTRIC'!H33+'NECO-GAS'!H33</f>
        <v>2271</v>
      </c>
      <c r="I33" s="69">
        <f>'NECO-ELECTRIC'!I33+'NECO-GAS'!I33</f>
        <v>2297</v>
      </c>
      <c r="J33" s="69">
        <f>'NECO-ELECTRIC'!J33+'NECO-GAS'!J33</f>
        <v>2300</v>
      </c>
      <c r="K33" s="69">
        <f>'NECO-ELECTRIC'!K33+'NECO-GAS'!K33</f>
        <v>2174</v>
      </c>
      <c r="L33" s="69">
        <f>'NECO-ELECTRIC'!L33+'NECO-GAS'!L33</f>
        <v>2365</v>
      </c>
      <c r="M33" s="69">
        <f>'NECO-ELECTRIC'!M33+'NECO-GAS'!M33</f>
        <v>2595</v>
      </c>
      <c r="N33" s="70">
        <f>'NECO-ELECTRIC'!N33+'NECO-GAS'!N33</f>
        <v>2237</v>
      </c>
      <c r="O33" s="68">
        <f>'NECO-ELECTRIC'!O33+'NECO-GAS'!O33</f>
        <v>3190</v>
      </c>
      <c r="P33" s="69">
        <f>'NECO-ELECTRIC'!P33+'NECO-GAS'!P33</f>
        <v>4728</v>
      </c>
      <c r="Q33" s="69">
        <f>'NECO-ELECTRIC'!Q33+'NECO-GAS'!Q33</f>
        <v>2585</v>
      </c>
      <c r="R33" s="69">
        <f>'NECO-ELECTRIC'!R33+'NECO-GAS'!R33</f>
        <v>1873</v>
      </c>
      <c r="S33" s="69">
        <f>'NECO-ELECTRIC'!S33+'NECO-GAS'!S33</f>
        <v>1753</v>
      </c>
      <c r="T33" s="69">
        <f>'NECO-ELECTRIC'!T33+'NECO-GAS'!T33</f>
        <v>1480</v>
      </c>
      <c r="U33" s="94">
        <f>'NECO-ELECTRIC'!U33+'NECO-GAS'!U33</f>
        <v>1566</v>
      </c>
      <c r="V33" s="207">
        <f t="shared" si="25"/>
        <v>0.32310244711737868</v>
      </c>
      <c r="W33" s="207">
        <f t="shared" si="25"/>
        <v>1.1278127812781278</v>
      </c>
      <c r="X33" s="207">
        <f t="shared" si="25"/>
        <v>-0.10800552104899931</v>
      </c>
      <c r="Y33" s="207">
        <f t="shared" si="25"/>
        <v>-0.14708561020036429</v>
      </c>
      <c r="Z33" s="207">
        <f t="shared" si="25"/>
        <v>-0.12916045702930948</v>
      </c>
      <c r="AA33" s="207">
        <f t="shared" si="25"/>
        <v>-0.3483047115808014</v>
      </c>
      <c r="AB33" s="239"/>
      <c r="AC33" s="95">
        <f t="shared" si="26"/>
        <v>779</v>
      </c>
      <c r="AD33" s="72">
        <f t="shared" si="26"/>
        <v>2506</v>
      </c>
      <c r="AE33" s="73">
        <f t="shared" si="26"/>
        <v>-313</v>
      </c>
      <c r="AF33" s="73">
        <f t="shared" si="26"/>
        <v>-323</v>
      </c>
      <c r="AG33" s="73">
        <f t="shared" si="26"/>
        <v>-260</v>
      </c>
      <c r="AH33" s="73">
        <f t="shared" si="26"/>
        <v>-791</v>
      </c>
      <c r="AI33" s="96"/>
    </row>
    <row r="34" spans="1:35" s="66" customFormat="1" x14ac:dyDescent="0.25">
      <c r="A34" s="172"/>
      <c r="B34" s="67" t="s">
        <v>33</v>
      </c>
      <c r="C34" s="68">
        <f>'NECO-ELECTRIC'!C34+'NECO-GAS'!C34</f>
        <v>393</v>
      </c>
      <c r="D34" s="69">
        <f>'NECO-ELECTRIC'!D34+'NECO-GAS'!D34</f>
        <v>332</v>
      </c>
      <c r="E34" s="69">
        <f>'NECO-ELECTRIC'!E34+'NECO-GAS'!E34</f>
        <v>458</v>
      </c>
      <c r="F34" s="69">
        <f>'NECO-ELECTRIC'!F34+'NECO-GAS'!F34</f>
        <v>318</v>
      </c>
      <c r="G34" s="69">
        <f>'NECO-ELECTRIC'!G34+'NECO-GAS'!G34</f>
        <v>324</v>
      </c>
      <c r="H34" s="69">
        <f>'NECO-ELECTRIC'!H34+'NECO-GAS'!H34</f>
        <v>360</v>
      </c>
      <c r="I34" s="69">
        <f>'NECO-ELECTRIC'!I34+'NECO-GAS'!I34</f>
        <v>354</v>
      </c>
      <c r="J34" s="69">
        <f>'NECO-ELECTRIC'!J34+'NECO-GAS'!J34</f>
        <v>330</v>
      </c>
      <c r="K34" s="69">
        <f>'NECO-ELECTRIC'!K34+'NECO-GAS'!K34</f>
        <v>326</v>
      </c>
      <c r="L34" s="69">
        <f>'NECO-ELECTRIC'!L34+'NECO-GAS'!L34</f>
        <v>365</v>
      </c>
      <c r="M34" s="69">
        <f>'NECO-ELECTRIC'!M34+'NECO-GAS'!M34</f>
        <v>394</v>
      </c>
      <c r="N34" s="70">
        <f>'NECO-ELECTRIC'!N34+'NECO-GAS'!N34</f>
        <v>312</v>
      </c>
      <c r="O34" s="68">
        <f>'NECO-ELECTRIC'!O34+'NECO-GAS'!O34</f>
        <v>475</v>
      </c>
      <c r="P34" s="69">
        <f>'NECO-ELECTRIC'!P34+'NECO-GAS'!P34</f>
        <v>834</v>
      </c>
      <c r="Q34" s="69">
        <f>'NECO-ELECTRIC'!Q34+'NECO-GAS'!Q34</f>
        <v>475</v>
      </c>
      <c r="R34" s="69">
        <f>'NECO-ELECTRIC'!R34+'NECO-GAS'!R34</f>
        <v>326</v>
      </c>
      <c r="S34" s="69">
        <f>'NECO-ELECTRIC'!S34+'NECO-GAS'!S34</f>
        <v>313</v>
      </c>
      <c r="T34" s="69">
        <f>'NECO-ELECTRIC'!T34+'NECO-GAS'!T34</f>
        <v>266</v>
      </c>
      <c r="U34" s="94">
        <f>'NECO-ELECTRIC'!U34+'NECO-GAS'!U34</f>
        <v>219</v>
      </c>
      <c r="V34" s="207">
        <f t="shared" si="25"/>
        <v>0.20865139949109415</v>
      </c>
      <c r="W34" s="207">
        <f t="shared" si="25"/>
        <v>1.5120481927710843</v>
      </c>
      <c r="X34" s="207">
        <f t="shared" si="25"/>
        <v>3.7117903930131008E-2</v>
      </c>
      <c r="Y34" s="207">
        <f t="shared" si="25"/>
        <v>2.5157232704402517E-2</v>
      </c>
      <c r="Z34" s="207">
        <f t="shared" si="25"/>
        <v>-3.3950617283950615E-2</v>
      </c>
      <c r="AA34" s="207">
        <f t="shared" si="25"/>
        <v>-0.26111111111111113</v>
      </c>
      <c r="AB34" s="239"/>
      <c r="AC34" s="95">
        <f t="shared" si="26"/>
        <v>82</v>
      </c>
      <c r="AD34" s="72">
        <f t="shared" si="26"/>
        <v>502</v>
      </c>
      <c r="AE34" s="73">
        <f t="shared" si="26"/>
        <v>17</v>
      </c>
      <c r="AF34" s="73">
        <f t="shared" si="26"/>
        <v>8</v>
      </c>
      <c r="AG34" s="73">
        <f t="shared" si="26"/>
        <v>-11</v>
      </c>
      <c r="AH34" s="73">
        <f t="shared" si="26"/>
        <v>-94</v>
      </c>
      <c r="AI34" s="96"/>
    </row>
    <row r="35" spans="1:35" s="66" customFormat="1" x14ac:dyDescent="0.25">
      <c r="A35" s="172"/>
      <c r="B35" s="67" t="s">
        <v>34</v>
      </c>
      <c r="C35" s="68">
        <f>'NECO-ELECTRIC'!C35+'NECO-GAS'!C35</f>
        <v>32</v>
      </c>
      <c r="D35" s="69">
        <f>'NECO-ELECTRIC'!D35+'NECO-GAS'!D35</f>
        <v>27</v>
      </c>
      <c r="E35" s="69">
        <f>'NECO-ELECTRIC'!E35+'NECO-GAS'!E35</f>
        <v>47</v>
      </c>
      <c r="F35" s="69">
        <f>'NECO-ELECTRIC'!F35+'NECO-GAS'!F35</f>
        <v>25</v>
      </c>
      <c r="G35" s="69">
        <f>'NECO-ELECTRIC'!G35+'NECO-GAS'!G35</f>
        <v>34</v>
      </c>
      <c r="H35" s="69">
        <f>'NECO-ELECTRIC'!H35+'NECO-GAS'!H35</f>
        <v>30</v>
      </c>
      <c r="I35" s="69">
        <f>'NECO-ELECTRIC'!I35+'NECO-GAS'!I35</f>
        <v>26</v>
      </c>
      <c r="J35" s="69">
        <f>'NECO-ELECTRIC'!J35+'NECO-GAS'!J35</f>
        <v>28</v>
      </c>
      <c r="K35" s="69">
        <f>'NECO-ELECTRIC'!K35+'NECO-GAS'!K35</f>
        <v>24</v>
      </c>
      <c r="L35" s="69">
        <f>'NECO-ELECTRIC'!L35+'NECO-GAS'!L35</f>
        <v>29</v>
      </c>
      <c r="M35" s="69">
        <f>'NECO-ELECTRIC'!M35+'NECO-GAS'!M35</f>
        <v>45</v>
      </c>
      <c r="N35" s="70">
        <f>'NECO-ELECTRIC'!N35+'NECO-GAS'!N35</f>
        <v>37</v>
      </c>
      <c r="O35" s="68">
        <f>'NECO-ELECTRIC'!O35+'NECO-GAS'!O35</f>
        <v>47</v>
      </c>
      <c r="P35" s="69">
        <f>'NECO-ELECTRIC'!P35+'NECO-GAS'!P35</f>
        <v>81</v>
      </c>
      <c r="Q35" s="69">
        <f>'NECO-ELECTRIC'!Q35+'NECO-GAS'!Q35</f>
        <v>44</v>
      </c>
      <c r="R35" s="69">
        <f>'NECO-ELECTRIC'!R35+'NECO-GAS'!R35</f>
        <v>42</v>
      </c>
      <c r="S35" s="69">
        <f>'NECO-ELECTRIC'!S35+'NECO-GAS'!S35</f>
        <v>49</v>
      </c>
      <c r="T35" s="69">
        <f>'NECO-ELECTRIC'!T35+'NECO-GAS'!T35</f>
        <v>36</v>
      </c>
      <c r="U35" s="94">
        <f>'NECO-ELECTRIC'!U35+'NECO-GAS'!U35</f>
        <v>15</v>
      </c>
      <c r="V35" s="207">
        <f t="shared" si="25"/>
        <v>0.46875</v>
      </c>
      <c r="W35" s="207">
        <f t="shared" si="25"/>
        <v>2</v>
      </c>
      <c r="X35" s="207">
        <f t="shared" si="25"/>
        <v>-6.3829787234042548E-2</v>
      </c>
      <c r="Y35" s="207">
        <f t="shared" si="25"/>
        <v>0.68</v>
      </c>
      <c r="Z35" s="207">
        <f t="shared" si="25"/>
        <v>0.44117647058823528</v>
      </c>
      <c r="AA35" s="207">
        <f t="shared" si="25"/>
        <v>0.2</v>
      </c>
      <c r="AB35" s="239"/>
      <c r="AC35" s="95">
        <f t="shared" si="26"/>
        <v>15</v>
      </c>
      <c r="AD35" s="72">
        <f t="shared" si="26"/>
        <v>54</v>
      </c>
      <c r="AE35" s="73">
        <f t="shared" si="26"/>
        <v>-3</v>
      </c>
      <c r="AF35" s="73">
        <f t="shared" si="26"/>
        <v>17</v>
      </c>
      <c r="AG35" s="73">
        <f t="shared" si="26"/>
        <v>15</v>
      </c>
      <c r="AH35" s="73">
        <f t="shared" si="26"/>
        <v>6</v>
      </c>
      <c r="AI35" s="96"/>
    </row>
    <row r="36" spans="1:35" s="83" customFormat="1" x14ac:dyDescent="0.25">
      <c r="A36" s="173"/>
      <c r="B36" s="67" t="s">
        <v>35</v>
      </c>
      <c r="C36" s="158">
        <f>SUM(C31:C35)</f>
        <v>25398</v>
      </c>
      <c r="D36" s="159">
        <f t="shared" ref="D36:AE36" si="27">SUM(D31:D35)</f>
        <v>27251</v>
      </c>
      <c r="E36" s="159">
        <f t="shared" si="27"/>
        <v>28377</v>
      </c>
      <c r="F36" s="159">
        <f t="shared" si="27"/>
        <v>24159</v>
      </c>
      <c r="G36" s="159">
        <f t="shared" si="27"/>
        <v>20570</v>
      </c>
      <c r="H36" s="159">
        <f t="shared" si="27"/>
        <v>22446</v>
      </c>
      <c r="I36" s="159">
        <f t="shared" si="27"/>
        <v>23729</v>
      </c>
      <c r="J36" s="159">
        <f t="shared" si="27"/>
        <v>27492</v>
      </c>
      <c r="K36" s="159">
        <f t="shared" si="27"/>
        <v>28384</v>
      </c>
      <c r="L36" s="159">
        <f t="shared" si="27"/>
        <v>26498</v>
      </c>
      <c r="M36" s="159">
        <f t="shared" si="27"/>
        <v>28138</v>
      </c>
      <c r="N36" s="160">
        <f t="shared" si="27"/>
        <v>27726</v>
      </c>
      <c r="O36" s="158">
        <f t="shared" si="27"/>
        <v>35693</v>
      </c>
      <c r="P36" s="159">
        <f t="shared" ref="P36:R36" si="28">SUM(P31:P35)</f>
        <v>39133</v>
      </c>
      <c r="Q36" s="159">
        <f t="shared" si="28"/>
        <v>30202</v>
      </c>
      <c r="R36" s="159">
        <f t="shared" si="28"/>
        <v>24442</v>
      </c>
      <c r="S36" s="159">
        <f t="shared" ref="S36:T36" si="29">SUM(S31:S35)</f>
        <v>22803</v>
      </c>
      <c r="T36" s="159">
        <f t="shared" si="29"/>
        <v>19863</v>
      </c>
      <c r="U36" s="160">
        <f t="shared" ref="U36" si="30">SUM(U31:U35)</f>
        <v>23242</v>
      </c>
      <c r="V36" s="240">
        <f t="shared" si="25"/>
        <v>0.40534687770690603</v>
      </c>
      <c r="W36" s="241">
        <f t="shared" si="25"/>
        <v>0.43602069648820224</v>
      </c>
      <c r="X36" s="242">
        <f t="shared" si="25"/>
        <v>6.4312647566691333E-2</v>
      </c>
      <c r="Y36" s="242">
        <f t="shared" si="25"/>
        <v>1.1714061012459125E-2</v>
      </c>
      <c r="Z36" s="242">
        <f t="shared" si="25"/>
        <v>0.10855614973262032</v>
      </c>
      <c r="AA36" s="242">
        <f t="shared" si="25"/>
        <v>-0.11507618283881316</v>
      </c>
      <c r="AB36" s="243"/>
      <c r="AC36" s="97">
        <f>SUM(AC31:AC35)</f>
        <v>10295</v>
      </c>
      <c r="AD36" s="161">
        <f t="shared" si="27"/>
        <v>11882</v>
      </c>
      <c r="AE36" s="162">
        <f t="shared" si="27"/>
        <v>1825</v>
      </c>
      <c r="AF36" s="162">
        <f t="shared" ref="AF36:AG36" si="31">SUM(AF31:AF35)</f>
        <v>283</v>
      </c>
      <c r="AG36" s="162">
        <f t="shared" si="31"/>
        <v>2233</v>
      </c>
      <c r="AH36" s="162">
        <f t="shared" ref="AH36" si="32">SUM(AH31:AH35)</f>
        <v>-2583</v>
      </c>
      <c r="AI36" s="163"/>
    </row>
    <row r="37" spans="1:35" s="66" customFormat="1" x14ac:dyDescent="0.25">
      <c r="A37" s="172">
        <f>+A30+1</f>
        <v>5</v>
      </c>
      <c r="B37" s="98" t="s">
        <v>19</v>
      </c>
      <c r="C37" s="99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1"/>
      <c r="O37" s="99"/>
      <c r="P37" s="100"/>
      <c r="Q37" s="100"/>
      <c r="R37" s="100"/>
      <c r="S37" s="100"/>
      <c r="T37" s="100"/>
      <c r="U37" s="101"/>
      <c r="V37" s="244"/>
      <c r="W37" s="245"/>
      <c r="X37" s="246"/>
      <c r="Y37" s="246"/>
      <c r="Z37" s="246"/>
      <c r="AA37" s="246"/>
      <c r="AB37" s="247"/>
      <c r="AC37" s="102"/>
      <c r="AD37" s="103"/>
      <c r="AE37" s="104"/>
      <c r="AF37" s="104"/>
      <c r="AG37" s="104"/>
      <c r="AH37" s="104"/>
      <c r="AI37" s="105"/>
    </row>
    <row r="38" spans="1:35" s="66" customFormat="1" x14ac:dyDescent="0.25">
      <c r="A38" s="172"/>
      <c r="B38" s="67" t="s">
        <v>30</v>
      </c>
      <c r="C38" s="68">
        <f>'NECO-ELECTRIC'!C38+'NECO-GAS'!C38</f>
        <v>30978</v>
      </c>
      <c r="D38" s="69">
        <f>'NECO-ELECTRIC'!D38+'NECO-GAS'!D38</f>
        <v>32412</v>
      </c>
      <c r="E38" s="69">
        <f>'NECO-ELECTRIC'!E38+'NECO-GAS'!E38</f>
        <v>33848</v>
      </c>
      <c r="F38" s="69">
        <f>'NECO-ELECTRIC'!F38+'NECO-GAS'!F38</f>
        <v>37440</v>
      </c>
      <c r="G38" s="69">
        <f>'NECO-ELECTRIC'!G38+'NECO-GAS'!G38</f>
        <v>38362</v>
      </c>
      <c r="H38" s="69">
        <f>'NECO-ELECTRIC'!H38+'NECO-GAS'!H38</f>
        <v>37585</v>
      </c>
      <c r="I38" s="69">
        <f>'NECO-ELECTRIC'!I38+'NECO-GAS'!I38</f>
        <v>37558</v>
      </c>
      <c r="J38" s="69">
        <f>'NECO-ELECTRIC'!J38+'NECO-GAS'!J38</f>
        <v>37514</v>
      </c>
      <c r="K38" s="69">
        <f>'NECO-ELECTRIC'!K38+'NECO-GAS'!K38</f>
        <v>42509</v>
      </c>
      <c r="L38" s="69">
        <f>'NECO-ELECTRIC'!L38+'NECO-GAS'!L38</f>
        <v>44576</v>
      </c>
      <c r="M38" s="69">
        <f>'NECO-ELECTRIC'!M38+'NECO-GAS'!M38</f>
        <v>45870</v>
      </c>
      <c r="N38" s="70">
        <f>'NECO-ELECTRIC'!N38+'NECO-GAS'!N38</f>
        <v>44193</v>
      </c>
      <c r="O38" s="68">
        <f>'NECO-ELECTRIC'!O38+'NECO-GAS'!O38</f>
        <v>47433</v>
      </c>
      <c r="P38" s="69">
        <f>'NECO-ELECTRIC'!P38+'NECO-GAS'!P38</f>
        <v>57901</v>
      </c>
      <c r="Q38" s="69">
        <f>'NECO-ELECTRIC'!Q38+'NECO-GAS'!Q38</f>
        <v>65850</v>
      </c>
      <c r="R38" s="69">
        <f>'NECO-ELECTRIC'!R38+'NECO-GAS'!R38</f>
        <v>66762</v>
      </c>
      <c r="S38" s="69">
        <f>'NECO-ELECTRIC'!S38+'NECO-GAS'!S38</f>
        <v>66520</v>
      </c>
      <c r="T38" s="69">
        <f>'NECO-ELECTRIC'!T38+'NECO-GAS'!T38</f>
        <v>68484</v>
      </c>
      <c r="U38" s="94">
        <f>'NECO-ELECTRIC'!U38+'NECO-GAS'!U38</f>
        <v>67254</v>
      </c>
      <c r="V38" s="207">
        <f t="shared" ref="V38:AA43" si="33">IF(ISERROR((O38-C38)/C38)=TRUE,0,(O38-C38)/C38)</f>
        <v>0.53118342049196199</v>
      </c>
      <c r="W38" s="207">
        <f t="shared" si="33"/>
        <v>0.78640626928298163</v>
      </c>
      <c r="X38" s="207">
        <f t="shared" si="33"/>
        <v>0.94546206570550695</v>
      </c>
      <c r="Y38" s="207">
        <f t="shared" si="33"/>
        <v>0.78317307692307692</v>
      </c>
      <c r="Z38" s="207">
        <f t="shared" si="33"/>
        <v>0.73400761169907724</v>
      </c>
      <c r="AA38" s="207">
        <f t="shared" si="33"/>
        <v>0.82210988426233866</v>
      </c>
      <c r="AB38" s="239"/>
      <c r="AC38" s="95">
        <f t="shared" ref="AC38:AH42" si="34">O38-C38</f>
        <v>16455</v>
      </c>
      <c r="AD38" s="72">
        <f t="shared" si="34"/>
        <v>25489</v>
      </c>
      <c r="AE38" s="73">
        <f t="shared" si="34"/>
        <v>32002</v>
      </c>
      <c r="AF38" s="73">
        <f t="shared" si="34"/>
        <v>29322</v>
      </c>
      <c r="AG38" s="73">
        <f t="shared" si="34"/>
        <v>28158</v>
      </c>
      <c r="AH38" s="73">
        <f t="shared" si="34"/>
        <v>30899</v>
      </c>
      <c r="AI38" s="96"/>
    </row>
    <row r="39" spans="1:35" s="66" customFormat="1" x14ac:dyDescent="0.25">
      <c r="A39" s="172"/>
      <c r="B39" s="67" t="s">
        <v>31</v>
      </c>
      <c r="C39" s="68">
        <f>'NECO-ELECTRIC'!C39+'NECO-GAS'!C39</f>
        <v>14256</v>
      </c>
      <c r="D39" s="69">
        <f>'NECO-ELECTRIC'!D39+'NECO-GAS'!D39</f>
        <v>14876</v>
      </c>
      <c r="E39" s="69">
        <f>'NECO-ELECTRIC'!E39+'NECO-GAS'!E39</f>
        <v>13973</v>
      </c>
      <c r="F39" s="69">
        <f>'NECO-ELECTRIC'!F39+'NECO-GAS'!F39</f>
        <v>13458</v>
      </c>
      <c r="G39" s="69">
        <f>'NECO-ELECTRIC'!G39+'NECO-GAS'!G39</f>
        <v>13286</v>
      </c>
      <c r="H39" s="69">
        <f>'NECO-ELECTRIC'!H39+'NECO-GAS'!H39</f>
        <v>13349</v>
      </c>
      <c r="I39" s="69">
        <f>'NECO-ELECTRIC'!I39+'NECO-GAS'!I39</f>
        <v>13459</v>
      </c>
      <c r="J39" s="69">
        <f>'NECO-ELECTRIC'!J39+'NECO-GAS'!J39</f>
        <v>13650</v>
      </c>
      <c r="K39" s="69">
        <f>'NECO-ELECTRIC'!K39+'NECO-GAS'!K39</f>
        <v>14863</v>
      </c>
      <c r="L39" s="69">
        <f>'NECO-ELECTRIC'!L39+'NECO-GAS'!L39</f>
        <v>15450</v>
      </c>
      <c r="M39" s="69">
        <f>'NECO-ELECTRIC'!M39+'NECO-GAS'!M39</f>
        <v>16088</v>
      </c>
      <c r="N39" s="70">
        <f>'NECO-ELECTRIC'!N39+'NECO-GAS'!N39</f>
        <v>14410</v>
      </c>
      <c r="O39" s="68">
        <f>'NECO-ELECTRIC'!O39+'NECO-GAS'!O39</f>
        <v>14607</v>
      </c>
      <c r="P39" s="69">
        <f>'NECO-ELECTRIC'!P39+'NECO-GAS'!P39</f>
        <v>15398</v>
      </c>
      <c r="Q39" s="69">
        <f>'NECO-ELECTRIC'!Q39+'NECO-GAS'!Q39</f>
        <v>15085</v>
      </c>
      <c r="R39" s="69">
        <f>'NECO-ELECTRIC'!R39+'NECO-GAS'!R39</f>
        <v>15154</v>
      </c>
      <c r="S39" s="69">
        <f>'NECO-ELECTRIC'!S39+'NECO-GAS'!S39</f>
        <v>15807</v>
      </c>
      <c r="T39" s="69">
        <f>'NECO-ELECTRIC'!T39+'NECO-GAS'!T39</f>
        <v>15531</v>
      </c>
      <c r="U39" s="94">
        <f>'NECO-ELECTRIC'!U39+'NECO-GAS'!U39</f>
        <v>14947</v>
      </c>
      <c r="V39" s="207">
        <f t="shared" si="33"/>
        <v>2.462121212121212E-2</v>
      </c>
      <c r="W39" s="207">
        <f t="shared" si="33"/>
        <v>3.5090077977951065E-2</v>
      </c>
      <c r="X39" s="207">
        <f t="shared" si="33"/>
        <v>7.9582051098547199E-2</v>
      </c>
      <c r="Y39" s="207">
        <f t="shared" si="33"/>
        <v>0.12602169713181752</v>
      </c>
      <c r="Z39" s="207">
        <f t="shared" si="33"/>
        <v>0.18974860755682674</v>
      </c>
      <c r="AA39" s="207">
        <f t="shared" si="33"/>
        <v>0.16345793692411417</v>
      </c>
      <c r="AB39" s="239"/>
      <c r="AC39" s="95">
        <f t="shared" si="34"/>
        <v>351</v>
      </c>
      <c r="AD39" s="72">
        <f t="shared" si="34"/>
        <v>522</v>
      </c>
      <c r="AE39" s="73">
        <f t="shared" si="34"/>
        <v>1112</v>
      </c>
      <c r="AF39" s="73">
        <f t="shared" si="34"/>
        <v>1696</v>
      </c>
      <c r="AG39" s="73">
        <f t="shared" si="34"/>
        <v>2521</v>
      </c>
      <c r="AH39" s="73">
        <f t="shared" si="34"/>
        <v>2182</v>
      </c>
      <c r="AI39" s="96"/>
    </row>
    <row r="40" spans="1:35" s="66" customFormat="1" x14ac:dyDescent="0.25">
      <c r="A40" s="172"/>
      <c r="B40" s="67" t="s">
        <v>32</v>
      </c>
      <c r="C40" s="68">
        <f>'NECO-ELECTRIC'!C40+'NECO-GAS'!C40</f>
        <v>2021</v>
      </c>
      <c r="D40" s="69">
        <f>'NECO-ELECTRIC'!D40+'NECO-GAS'!D40</f>
        <v>2219</v>
      </c>
      <c r="E40" s="69">
        <f>'NECO-ELECTRIC'!E40+'NECO-GAS'!E40</f>
        <v>2323</v>
      </c>
      <c r="F40" s="69">
        <f>'NECO-ELECTRIC'!F40+'NECO-GAS'!F40</f>
        <v>2676</v>
      </c>
      <c r="G40" s="69">
        <f>'NECO-ELECTRIC'!G40+'NECO-GAS'!G40</f>
        <v>2657</v>
      </c>
      <c r="H40" s="69">
        <f>'NECO-ELECTRIC'!H40+'NECO-GAS'!H40</f>
        <v>2534</v>
      </c>
      <c r="I40" s="69">
        <f>'NECO-ELECTRIC'!I40+'NECO-GAS'!I40</f>
        <v>2629</v>
      </c>
      <c r="J40" s="69">
        <f>'NECO-ELECTRIC'!J40+'NECO-GAS'!J40</f>
        <v>2716</v>
      </c>
      <c r="K40" s="69">
        <f>'NECO-ELECTRIC'!K40+'NECO-GAS'!K40</f>
        <v>2802</v>
      </c>
      <c r="L40" s="69">
        <f>'NECO-ELECTRIC'!L40+'NECO-GAS'!L40</f>
        <v>2725</v>
      </c>
      <c r="M40" s="69">
        <f>'NECO-ELECTRIC'!M40+'NECO-GAS'!M40</f>
        <v>2944</v>
      </c>
      <c r="N40" s="70">
        <f>'NECO-ELECTRIC'!N40+'NECO-GAS'!N40</f>
        <v>2736</v>
      </c>
      <c r="O40" s="68">
        <f>'NECO-ELECTRIC'!O40+'NECO-GAS'!O40</f>
        <v>3187</v>
      </c>
      <c r="P40" s="69">
        <f>'NECO-ELECTRIC'!P40+'NECO-GAS'!P40</f>
        <v>4637</v>
      </c>
      <c r="Q40" s="69">
        <f>'NECO-ELECTRIC'!Q40+'NECO-GAS'!Q40</f>
        <v>6315</v>
      </c>
      <c r="R40" s="69">
        <f>'NECO-ELECTRIC'!R40+'NECO-GAS'!R40</f>
        <v>6118</v>
      </c>
      <c r="S40" s="69">
        <f>'NECO-ELECTRIC'!S40+'NECO-GAS'!S40</f>
        <v>5748</v>
      </c>
      <c r="T40" s="69">
        <f>'NECO-ELECTRIC'!T40+'NECO-GAS'!T40</f>
        <v>5539</v>
      </c>
      <c r="U40" s="94">
        <f>'NECO-ELECTRIC'!U40+'NECO-GAS'!U40</f>
        <v>5004</v>
      </c>
      <c r="V40" s="207">
        <f t="shared" si="33"/>
        <v>0.57694210786739242</v>
      </c>
      <c r="W40" s="207">
        <f t="shared" si="33"/>
        <v>1.0896800360522758</v>
      </c>
      <c r="X40" s="207">
        <f t="shared" si="33"/>
        <v>1.7184674989238053</v>
      </c>
      <c r="Y40" s="207">
        <f t="shared" si="33"/>
        <v>1.2862481315396113</v>
      </c>
      <c r="Z40" s="207">
        <f t="shared" si="33"/>
        <v>1.1633421151674821</v>
      </c>
      <c r="AA40" s="207">
        <f t="shared" si="33"/>
        <v>1.1858721389108129</v>
      </c>
      <c r="AB40" s="239"/>
      <c r="AC40" s="95">
        <f t="shared" si="34"/>
        <v>1166</v>
      </c>
      <c r="AD40" s="72">
        <f t="shared" si="34"/>
        <v>2418</v>
      </c>
      <c r="AE40" s="73">
        <f t="shared" si="34"/>
        <v>3992</v>
      </c>
      <c r="AF40" s="73">
        <f t="shared" si="34"/>
        <v>3442</v>
      </c>
      <c r="AG40" s="73">
        <f t="shared" si="34"/>
        <v>3091</v>
      </c>
      <c r="AH40" s="73">
        <f t="shared" si="34"/>
        <v>3005</v>
      </c>
      <c r="AI40" s="96"/>
    </row>
    <row r="41" spans="1:35" s="66" customFormat="1" x14ac:dyDescent="0.25">
      <c r="A41" s="172"/>
      <c r="B41" s="67" t="s">
        <v>33</v>
      </c>
      <c r="C41" s="68">
        <f>'NECO-ELECTRIC'!C41+'NECO-GAS'!C41</f>
        <v>269</v>
      </c>
      <c r="D41" s="69">
        <f>'NECO-ELECTRIC'!D41+'NECO-GAS'!D41</f>
        <v>306</v>
      </c>
      <c r="E41" s="69">
        <f>'NECO-ELECTRIC'!E41+'NECO-GAS'!E41</f>
        <v>286</v>
      </c>
      <c r="F41" s="69">
        <f>'NECO-ELECTRIC'!F41+'NECO-GAS'!F41</f>
        <v>319</v>
      </c>
      <c r="G41" s="69">
        <f>'NECO-ELECTRIC'!G41+'NECO-GAS'!G41</f>
        <v>331</v>
      </c>
      <c r="H41" s="69">
        <f>'NECO-ELECTRIC'!H41+'NECO-GAS'!H41</f>
        <v>285</v>
      </c>
      <c r="I41" s="69">
        <f>'NECO-ELECTRIC'!I41+'NECO-GAS'!I41</f>
        <v>288</v>
      </c>
      <c r="J41" s="69">
        <f>'NECO-ELECTRIC'!J41+'NECO-GAS'!J41</f>
        <v>319</v>
      </c>
      <c r="K41" s="69">
        <f>'NECO-ELECTRIC'!K41+'NECO-GAS'!K41</f>
        <v>355</v>
      </c>
      <c r="L41" s="69">
        <f>'NECO-ELECTRIC'!L41+'NECO-GAS'!L41</f>
        <v>331</v>
      </c>
      <c r="M41" s="69">
        <f>'NECO-ELECTRIC'!M41+'NECO-GAS'!M41</f>
        <v>337</v>
      </c>
      <c r="N41" s="70">
        <f>'NECO-ELECTRIC'!N41+'NECO-GAS'!N41</f>
        <v>290</v>
      </c>
      <c r="O41" s="68">
        <f>'NECO-ELECTRIC'!O41+'NECO-GAS'!O41</f>
        <v>336</v>
      </c>
      <c r="P41" s="69">
        <f>'NECO-ELECTRIC'!P41+'NECO-GAS'!P41</f>
        <v>548</v>
      </c>
      <c r="Q41" s="69">
        <f>'NECO-ELECTRIC'!Q41+'NECO-GAS'!Q41</f>
        <v>757</v>
      </c>
      <c r="R41" s="69">
        <f>'NECO-ELECTRIC'!R41+'NECO-GAS'!R41</f>
        <v>751</v>
      </c>
      <c r="S41" s="69">
        <f>'NECO-ELECTRIC'!S41+'NECO-GAS'!S41</f>
        <v>744</v>
      </c>
      <c r="T41" s="69">
        <f>'NECO-ELECTRIC'!T41+'NECO-GAS'!T41</f>
        <v>704</v>
      </c>
      <c r="U41" s="94">
        <f>'NECO-ELECTRIC'!U41+'NECO-GAS'!U41</f>
        <v>610</v>
      </c>
      <c r="V41" s="207">
        <f t="shared" si="33"/>
        <v>0.24907063197026022</v>
      </c>
      <c r="W41" s="207">
        <f t="shared" si="33"/>
        <v>0.79084967320261434</v>
      </c>
      <c r="X41" s="207">
        <f t="shared" si="33"/>
        <v>1.6468531468531469</v>
      </c>
      <c r="Y41" s="207">
        <f t="shared" si="33"/>
        <v>1.3542319749216301</v>
      </c>
      <c r="Z41" s="207">
        <f t="shared" si="33"/>
        <v>1.2477341389728096</v>
      </c>
      <c r="AA41" s="207">
        <f t="shared" si="33"/>
        <v>1.4701754385964911</v>
      </c>
      <c r="AB41" s="239"/>
      <c r="AC41" s="95">
        <f t="shared" si="34"/>
        <v>67</v>
      </c>
      <c r="AD41" s="72">
        <f t="shared" si="34"/>
        <v>242</v>
      </c>
      <c r="AE41" s="73">
        <f t="shared" si="34"/>
        <v>471</v>
      </c>
      <c r="AF41" s="73">
        <f t="shared" si="34"/>
        <v>432</v>
      </c>
      <c r="AG41" s="73">
        <f t="shared" si="34"/>
        <v>413</v>
      </c>
      <c r="AH41" s="73">
        <f t="shared" si="34"/>
        <v>419</v>
      </c>
      <c r="AI41" s="96"/>
    </row>
    <row r="42" spans="1:35" s="66" customFormat="1" x14ac:dyDescent="0.25">
      <c r="A42" s="172"/>
      <c r="B42" s="67" t="s">
        <v>34</v>
      </c>
      <c r="C42" s="68">
        <f>'NECO-ELECTRIC'!C42+'NECO-GAS'!C42</f>
        <v>26</v>
      </c>
      <c r="D42" s="69">
        <f>'NECO-ELECTRIC'!D42+'NECO-GAS'!D42</f>
        <v>29</v>
      </c>
      <c r="E42" s="69">
        <f>'NECO-ELECTRIC'!E42+'NECO-GAS'!E42</f>
        <v>34</v>
      </c>
      <c r="F42" s="69">
        <f>'NECO-ELECTRIC'!F42+'NECO-GAS'!F42</f>
        <v>30</v>
      </c>
      <c r="G42" s="69">
        <f>'NECO-ELECTRIC'!G42+'NECO-GAS'!G42</f>
        <v>31</v>
      </c>
      <c r="H42" s="69">
        <f>'NECO-ELECTRIC'!H42+'NECO-GAS'!H42</f>
        <v>34</v>
      </c>
      <c r="I42" s="69">
        <f>'NECO-ELECTRIC'!I42+'NECO-GAS'!I42</f>
        <v>37</v>
      </c>
      <c r="J42" s="69">
        <f>'NECO-ELECTRIC'!J42+'NECO-GAS'!J42</f>
        <v>30</v>
      </c>
      <c r="K42" s="69">
        <f>'NECO-ELECTRIC'!K42+'NECO-GAS'!K42</f>
        <v>31</v>
      </c>
      <c r="L42" s="69">
        <f>'NECO-ELECTRIC'!L42+'NECO-GAS'!L42</f>
        <v>30</v>
      </c>
      <c r="M42" s="69">
        <f>'NECO-ELECTRIC'!M42+'NECO-GAS'!M42</f>
        <v>30</v>
      </c>
      <c r="N42" s="70">
        <f>'NECO-ELECTRIC'!N42+'NECO-GAS'!N42</f>
        <v>26</v>
      </c>
      <c r="O42" s="68">
        <f>'NECO-ELECTRIC'!O42+'NECO-GAS'!O42</f>
        <v>26</v>
      </c>
      <c r="P42" s="69">
        <f>'NECO-ELECTRIC'!P42+'NECO-GAS'!P42</f>
        <v>41</v>
      </c>
      <c r="Q42" s="69">
        <f>'NECO-ELECTRIC'!Q42+'NECO-GAS'!Q42</f>
        <v>66</v>
      </c>
      <c r="R42" s="69">
        <f>'NECO-ELECTRIC'!R42+'NECO-GAS'!R42</f>
        <v>70</v>
      </c>
      <c r="S42" s="69">
        <f>'NECO-ELECTRIC'!S42+'NECO-GAS'!S42</f>
        <v>74</v>
      </c>
      <c r="T42" s="69">
        <f>'NECO-ELECTRIC'!T42+'NECO-GAS'!T42</f>
        <v>73</v>
      </c>
      <c r="U42" s="94">
        <f>'NECO-ELECTRIC'!U42+'NECO-GAS'!U42</f>
        <v>67</v>
      </c>
      <c r="V42" s="207">
        <f t="shared" si="33"/>
        <v>0</v>
      </c>
      <c r="W42" s="207">
        <f t="shared" si="33"/>
        <v>0.41379310344827586</v>
      </c>
      <c r="X42" s="207">
        <f t="shared" si="33"/>
        <v>0.94117647058823528</v>
      </c>
      <c r="Y42" s="207">
        <f t="shared" si="33"/>
        <v>1.3333333333333333</v>
      </c>
      <c r="Z42" s="207">
        <f t="shared" si="33"/>
        <v>1.3870967741935485</v>
      </c>
      <c r="AA42" s="207">
        <f t="shared" si="33"/>
        <v>1.1470588235294117</v>
      </c>
      <c r="AB42" s="239"/>
      <c r="AC42" s="95">
        <f t="shared" si="34"/>
        <v>0</v>
      </c>
      <c r="AD42" s="72">
        <f t="shared" si="34"/>
        <v>12</v>
      </c>
      <c r="AE42" s="73">
        <f t="shared" si="34"/>
        <v>32</v>
      </c>
      <c r="AF42" s="73">
        <f t="shared" si="34"/>
        <v>40</v>
      </c>
      <c r="AG42" s="73">
        <f t="shared" si="34"/>
        <v>43</v>
      </c>
      <c r="AH42" s="73">
        <f t="shared" si="34"/>
        <v>39</v>
      </c>
      <c r="AI42" s="96"/>
    </row>
    <row r="43" spans="1:35" s="83" customFormat="1" ht="15.75" thickBot="1" x14ac:dyDescent="0.3">
      <c r="A43" s="173"/>
      <c r="B43" s="75" t="s">
        <v>35</v>
      </c>
      <c r="C43" s="76">
        <f>SUM(C38:C42)</f>
        <v>47550</v>
      </c>
      <c r="D43" s="77">
        <f t="shared" ref="D43:AE43" si="35">SUM(D38:D42)</f>
        <v>49842</v>
      </c>
      <c r="E43" s="77">
        <f t="shared" si="35"/>
        <v>50464</v>
      </c>
      <c r="F43" s="77">
        <f t="shared" si="35"/>
        <v>53923</v>
      </c>
      <c r="G43" s="77">
        <f t="shared" si="35"/>
        <v>54667</v>
      </c>
      <c r="H43" s="77">
        <f t="shared" si="35"/>
        <v>53787</v>
      </c>
      <c r="I43" s="77">
        <f t="shared" si="35"/>
        <v>53971</v>
      </c>
      <c r="J43" s="77">
        <f t="shared" si="35"/>
        <v>54229</v>
      </c>
      <c r="K43" s="77">
        <f t="shared" si="35"/>
        <v>60560</v>
      </c>
      <c r="L43" s="77">
        <f t="shared" si="35"/>
        <v>63112</v>
      </c>
      <c r="M43" s="77">
        <f t="shared" si="35"/>
        <v>65269</v>
      </c>
      <c r="N43" s="78">
        <f t="shared" si="35"/>
        <v>61655</v>
      </c>
      <c r="O43" s="76">
        <f t="shared" si="35"/>
        <v>65589</v>
      </c>
      <c r="P43" s="77">
        <f t="shared" ref="P43:R43" si="36">SUM(P38:P42)</f>
        <v>78525</v>
      </c>
      <c r="Q43" s="77">
        <f t="shared" si="36"/>
        <v>88073</v>
      </c>
      <c r="R43" s="77">
        <f t="shared" si="36"/>
        <v>88855</v>
      </c>
      <c r="S43" s="77">
        <f t="shared" ref="S43:T43" si="37">SUM(S38:S42)</f>
        <v>88893</v>
      </c>
      <c r="T43" s="77">
        <f t="shared" si="37"/>
        <v>90331</v>
      </c>
      <c r="U43" s="78">
        <f t="shared" ref="U43" si="38">SUM(U38:U42)</f>
        <v>87882</v>
      </c>
      <c r="V43" s="208">
        <f t="shared" si="33"/>
        <v>0.3793690851735016</v>
      </c>
      <c r="W43" s="212">
        <f t="shared" si="33"/>
        <v>0.57547851209823042</v>
      </c>
      <c r="X43" s="213">
        <f t="shared" si="33"/>
        <v>0.74526395053899808</v>
      </c>
      <c r="Y43" s="213">
        <f t="shared" si="33"/>
        <v>0.64781262170131482</v>
      </c>
      <c r="Z43" s="213">
        <f t="shared" si="33"/>
        <v>0.62608154828324214</v>
      </c>
      <c r="AA43" s="213">
        <f t="shared" si="33"/>
        <v>0.67942067785896221</v>
      </c>
      <c r="AB43" s="214"/>
      <c r="AC43" s="79">
        <f>SUM(AC38:AC42)</f>
        <v>18039</v>
      </c>
      <c r="AD43" s="80">
        <f t="shared" si="35"/>
        <v>28683</v>
      </c>
      <c r="AE43" s="81">
        <f t="shared" si="35"/>
        <v>37609</v>
      </c>
      <c r="AF43" s="81">
        <f t="shared" ref="AF43:AG43" si="39">SUM(AF38:AF42)</f>
        <v>34932</v>
      </c>
      <c r="AG43" s="81">
        <f t="shared" si="39"/>
        <v>34226</v>
      </c>
      <c r="AH43" s="81">
        <f t="shared" ref="AH43" si="40">SUM(AH38:AH42)</f>
        <v>36544</v>
      </c>
      <c r="AI43" s="82"/>
    </row>
    <row r="44" spans="1:35" s="41" customFormat="1" x14ac:dyDescent="0.25">
      <c r="A44" s="172">
        <f>+A37+1</f>
        <v>6</v>
      </c>
      <c r="B44" s="40" t="s">
        <v>23</v>
      </c>
      <c r="C44" s="106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8"/>
      <c r="O44" s="106"/>
      <c r="P44" s="107"/>
      <c r="Q44" s="107"/>
      <c r="R44" s="107"/>
      <c r="S44" s="107"/>
      <c r="T44" s="107"/>
      <c r="U44" s="108"/>
      <c r="V44" s="232"/>
      <c r="W44" s="233"/>
      <c r="X44" s="234"/>
      <c r="Y44" s="234"/>
      <c r="Z44" s="234"/>
      <c r="AA44" s="234"/>
      <c r="AB44" s="235"/>
      <c r="AC44" s="109"/>
      <c r="AD44" s="110"/>
      <c r="AE44" s="111"/>
      <c r="AF44" s="111"/>
      <c r="AG44" s="111"/>
      <c r="AH44" s="111"/>
      <c r="AI44" s="112"/>
    </row>
    <row r="45" spans="1:35" s="41" customFormat="1" x14ac:dyDescent="0.25">
      <c r="A45" s="172"/>
      <c r="B45" s="42" t="s">
        <v>30</v>
      </c>
      <c r="C45" s="68">
        <f>'NECO-ELECTRIC'!C45+'NECO-GAS'!C45</f>
        <v>15639204.07</v>
      </c>
      <c r="D45" s="69">
        <f>'NECO-ELECTRIC'!D45+'NECO-GAS'!D45</f>
        <v>16267797.66</v>
      </c>
      <c r="E45" s="69">
        <f>'NECO-ELECTRIC'!E45+'NECO-GAS'!E45</f>
        <v>12042108.109999999</v>
      </c>
      <c r="F45" s="69">
        <f>'NECO-ELECTRIC'!F45+'NECO-GAS'!F45</f>
        <v>8886354.0600000005</v>
      </c>
      <c r="G45" s="69">
        <f>'NECO-ELECTRIC'!G45+'NECO-GAS'!G45</f>
        <v>9636169.6300000008</v>
      </c>
      <c r="H45" s="69">
        <f>'NECO-ELECTRIC'!H45+'NECO-GAS'!H45</f>
        <v>11240099.76</v>
      </c>
      <c r="I45" s="69">
        <f>'NECO-ELECTRIC'!I45+'NECO-GAS'!I45</f>
        <v>12639513.18</v>
      </c>
      <c r="J45" s="69">
        <f>'NECO-ELECTRIC'!J45+'NECO-GAS'!J45</f>
        <v>10979726.460000001</v>
      </c>
      <c r="K45" s="69">
        <f>'NECO-ELECTRIC'!K45+'NECO-GAS'!K45</f>
        <v>10577419.109999999</v>
      </c>
      <c r="L45" s="69">
        <f>'NECO-ELECTRIC'!L45+'NECO-GAS'!L45</f>
        <v>10719819.699999999</v>
      </c>
      <c r="M45" s="69">
        <f>'NECO-ELECTRIC'!M45+'NECO-GAS'!M45</f>
        <v>13260162.16</v>
      </c>
      <c r="N45" s="70">
        <f>'NECO-ELECTRIC'!N45+'NECO-GAS'!N45</f>
        <v>18268643.66</v>
      </c>
      <c r="O45" s="68">
        <f>'NECO-ELECTRIC'!O45+'NECO-GAS'!O45</f>
        <v>18429190.609999999</v>
      </c>
      <c r="P45" s="69">
        <f>'NECO-ELECTRIC'!P45+'NECO-GAS'!P45</f>
        <v>17708339</v>
      </c>
      <c r="Q45" s="69">
        <f>'NECO-ELECTRIC'!Q45+'NECO-GAS'!Q45</f>
        <v>15538919</v>
      </c>
      <c r="R45" s="69">
        <f>'NECO-ELECTRIC'!R45+'NECO-GAS'!R45</f>
        <v>14770132</v>
      </c>
      <c r="S45" s="69">
        <f>'NECO-ELECTRIC'!S45+'NECO-GAS'!S45</f>
        <v>11165177</v>
      </c>
      <c r="T45" s="69">
        <f>'NECO-ELECTRIC'!T45+'NECO-GAS'!T45</f>
        <v>15410434</v>
      </c>
      <c r="U45" s="45">
        <f>'NECO-ELECTRIC'!U45+'NECO-GAS'!U45</f>
        <v>19004920</v>
      </c>
      <c r="V45" s="207">
        <f t="shared" ref="V45:AA50" si="41">IF(ISERROR((O45-C45)/C45)=TRUE,0,(O45-C45)/C45)</f>
        <v>0.17839696492943063</v>
      </c>
      <c r="W45" s="207">
        <f t="shared" si="41"/>
        <v>8.8551712414155992E-2</v>
      </c>
      <c r="X45" s="207">
        <f t="shared" si="41"/>
        <v>0.2903819545596158</v>
      </c>
      <c r="Y45" s="207">
        <f t="shared" si="41"/>
        <v>0.66211383209279862</v>
      </c>
      <c r="Z45" s="207">
        <f t="shared" si="41"/>
        <v>0.15867377066918642</v>
      </c>
      <c r="AA45" s="207">
        <f t="shared" si="41"/>
        <v>0.37102288494279345</v>
      </c>
      <c r="AB45" s="239"/>
      <c r="AC45" s="46">
        <f t="shared" ref="AC45:AH49" si="42">O45-C45</f>
        <v>2789986.5399999991</v>
      </c>
      <c r="AD45" s="72">
        <f t="shared" si="42"/>
        <v>1440541.3399999999</v>
      </c>
      <c r="AE45" s="73">
        <f t="shared" si="42"/>
        <v>3496810.8900000006</v>
      </c>
      <c r="AF45" s="73">
        <f t="shared" si="42"/>
        <v>5883777.9399999995</v>
      </c>
      <c r="AG45" s="73">
        <f t="shared" si="42"/>
        <v>1529007.3699999992</v>
      </c>
      <c r="AH45" s="73">
        <f t="shared" si="42"/>
        <v>4170334.24</v>
      </c>
      <c r="AI45" s="47"/>
    </row>
    <row r="46" spans="1:35" s="41" customFormat="1" x14ac:dyDescent="0.25">
      <c r="A46" s="172"/>
      <c r="B46" s="42" t="s">
        <v>31</v>
      </c>
      <c r="C46" s="68">
        <f>'NECO-ELECTRIC'!C46+'NECO-GAS'!C46</f>
        <v>3460049.79</v>
      </c>
      <c r="D46" s="69">
        <f>'NECO-ELECTRIC'!D46+'NECO-GAS'!D46</f>
        <v>3377241.45</v>
      </c>
      <c r="E46" s="69">
        <f>'NECO-ELECTRIC'!E46+'NECO-GAS'!E46</f>
        <v>2490344.5099999998</v>
      </c>
      <c r="F46" s="69">
        <f>'NECO-ELECTRIC'!F46+'NECO-GAS'!F46</f>
        <v>1739489.2600000002</v>
      </c>
      <c r="G46" s="69">
        <f>'NECO-ELECTRIC'!G46+'NECO-GAS'!G46</f>
        <v>1717467</v>
      </c>
      <c r="H46" s="69">
        <f>'NECO-ELECTRIC'!H46+'NECO-GAS'!H46</f>
        <v>1824281.37</v>
      </c>
      <c r="I46" s="69">
        <f>'NECO-ELECTRIC'!I46+'NECO-GAS'!I46</f>
        <v>2093820.42</v>
      </c>
      <c r="J46" s="69">
        <f>'NECO-ELECTRIC'!J46+'NECO-GAS'!J46</f>
        <v>1906617.3</v>
      </c>
      <c r="K46" s="69">
        <f>'NECO-ELECTRIC'!K46+'NECO-GAS'!K46</f>
        <v>1854339.05</v>
      </c>
      <c r="L46" s="69">
        <f>'NECO-ELECTRIC'!L46+'NECO-GAS'!L46</f>
        <v>2059778.29</v>
      </c>
      <c r="M46" s="69">
        <f>'NECO-ELECTRIC'!M46+'NECO-GAS'!M46</f>
        <v>2608600.3499999996</v>
      </c>
      <c r="N46" s="70">
        <f>'NECO-ELECTRIC'!N46+'NECO-GAS'!N46</f>
        <v>2895592.17</v>
      </c>
      <c r="O46" s="68">
        <f>'NECO-ELECTRIC'!O46+'NECO-GAS'!O46</f>
        <v>2619647.1</v>
      </c>
      <c r="P46" s="69">
        <f>'NECO-ELECTRIC'!P46+'NECO-GAS'!P46</f>
        <v>2343848</v>
      </c>
      <c r="Q46" s="69">
        <f>'NECO-ELECTRIC'!Q46+'NECO-GAS'!Q46</f>
        <v>2085356</v>
      </c>
      <c r="R46" s="69">
        <f>'NECO-ELECTRIC'!R46+'NECO-GAS'!R46</f>
        <v>1999635</v>
      </c>
      <c r="S46" s="69">
        <f>'NECO-ELECTRIC'!S46+'NECO-GAS'!S46</f>
        <v>1543659</v>
      </c>
      <c r="T46" s="69">
        <f>'NECO-ELECTRIC'!T46+'NECO-GAS'!T46</f>
        <v>1963292</v>
      </c>
      <c r="U46" s="45">
        <f>'NECO-ELECTRIC'!U46+'NECO-GAS'!U46</f>
        <v>2331596</v>
      </c>
      <c r="V46" s="207">
        <f t="shared" si="41"/>
        <v>-0.24288745567444564</v>
      </c>
      <c r="W46" s="207">
        <f t="shared" si="41"/>
        <v>-0.30598743539642392</v>
      </c>
      <c r="X46" s="207">
        <f t="shared" si="41"/>
        <v>-0.16262348778402544</v>
      </c>
      <c r="Y46" s="207">
        <f t="shared" si="41"/>
        <v>0.1495529440635924</v>
      </c>
      <c r="Z46" s="207">
        <f t="shared" si="41"/>
        <v>-0.10120019773305688</v>
      </c>
      <c r="AA46" s="207">
        <f t="shared" si="41"/>
        <v>7.6200213566835845E-2</v>
      </c>
      <c r="AB46" s="239"/>
      <c r="AC46" s="46">
        <f t="shared" si="42"/>
        <v>-840402.69</v>
      </c>
      <c r="AD46" s="72">
        <f t="shared" si="42"/>
        <v>-1033393.4500000002</v>
      </c>
      <c r="AE46" s="73">
        <f t="shared" si="42"/>
        <v>-404988.50999999978</v>
      </c>
      <c r="AF46" s="73">
        <f t="shared" si="42"/>
        <v>260145.73999999976</v>
      </c>
      <c r="AG46" s="73">
        <f t="shared" si="42"/>
        <v>-173808</v>
      </c>
      <c r="AH46" s="73">
        <f t="shared" si="42"/>
        <v>139010.62999999989</v>
      </c>
      <c r="AI46" s="47"/>
    </row>
    <row r="47" spans="1:35" s="41" customFormat="1" x14ac:dyDescent="0.25">
      <c r="A47" s="172"/>
      <c r="B47" s="42" t="s">
        <v>32</v>
      </c>
      <c r="C47" s="68">
        <f>'NECO-ELECTRIC'!C47+'NECO-GAS'!C47</f>
        <v>2314873.63</v>
      </c>
      <c r="D47" s="69">
        <f>'NECO-ELECTRIC'!D47+'NECO-GAS'!D47</f>
        <v>2545603.59</v>
      </c>
      <c r="E47" s="69">
        <f>'NECO-ELECTRIC'!E47+'NECO-GAS'!E47</f>
        <v>1912069.75</v>
      </c>
      <c r="F47" s="69">
        <f>'NECO-ELECTRIC'!F47+'NECO-GAS'!F47</f>
        <v>1325844.3799999999</v>
      </c>
      <c r="G47" s="69">
        <f>'NECO-ELECTRIC'!G47+'NECO-GAS'!G47</f>
        <v>1715469.8900000001</v>
      </c>
      <c r="H47" s="69">
        <f>'NECO-ELECTRIC'!H47+'NECO-GAS'!H47</f>
        <v>1621351.65</v>
      </c>
      <c r="I47" s="69">
        <f>'NECO-ELECTRIC'!I47+'NECO-GAS'!I47</f>
        <v>1975840.98</v>
      </c>
      <c r="J47" s="69">
        <f>'NECO-ELECTRIC'!J47+'NECO-GAS'!J47</f>
        <v>1641265.3800000001</v>
      </c>
      <c r="K47" s="69">
        <f>'NECO-ELECTRIC'!K47+'NECO-GAS'!K47</f>
        <v>1748083.5</v>
      </c>
      <c r="L47" s="69">
        <f>'NECO-ELECTRIC'!L47+'NECO-GAS'!L47</f>
        <v>1734990.1</v>
      </c>
      <c r="M47" s="69">
        <f>'NECO-ELECTRIC'!M47+'NECO-GAS'!M47</f>
        <v>1999389.1400000001</v>
      </c>
      <c r="N47" s="70">
        <f>'NECO-ELECTRIC'!N47+'NECO-GAS'!N47</f>
        <v>2445757.5499999998</v>
      </c>
      <c r="O47" s="68">
        <f>'NECO-ELECTRIC'!O47+'NECO-GAS'!O47</f>
        <v>3041164.7600000002</v>
      </c>
      <c r="P47" s="69">
        <f>'NECO-ELECTRIC'!P47+'NECO-GAS'!P47</f>
        <v>3644423</v>
      </c>
      <c r="Q47" s="69">
        <f>'NECO-ELECTRIC'!Q47+'NECO-GAS'!Q47</f>
        <v>2338438</v>
      </c>
      <c r="R47" s="69">
        <f>'NECO-ELECTRIC'!R47+'NECO-GAS'!R47</f>
        <v>1941343</v>
      </c>
      <c r="S47" s="69">
        <f>'NECO-ELECTRIC'!S47+'NECO-GAS'!S47</f>
        <v>1667986</v>
      </c>
      <c r="T47" s="69">
        <f>'NECO-ELECTRIC'!T47+'NECO-GAS'!T47</f>
        <v>2005199</v>
      </c>
      <c r="U47" s="45">
        <f>'NECO-ELECTRIC'!U47+'NECO-GAS'!U47</f>
        <v>2208917</v>
      </c>
      <c r="V47" s="207">
        <f t="shared" si="41"/>
        <v>0.31374979635497441</v>
      </c>
      <c r="W47" s="207">
        <f t="shared" si="41"/>
        <v>0.43165377921234005</v>
      </c>
      <c r="X47" s="207">
        <f t="shared" si="41"/>
        <v>0.22298781202934673</v>
      </c>
      <c r="Y47" s="207">
        <f t="shared" si="41"/>
        <v>0.46423142058346256</v>
      </c>
      <c r="Z47" s="207">
        <f t="shared" si="41"/>
        <v>-2.7679815470267523E-2</v>
      </c>
      <c r="AA47" s="207">
        <f t="shared" si="41"/>
        <v>0.23674527977937426</v>
      </c>
      <c r="AB47" s="239"/>
      <c r="AC47" s="46">
        <f t="shared" si="42"/>
        <v>726291.13000000035</v>
      </c>
      <c r="AD47" s="72">
        <f t="shared" si="42"/>
        <v>1098819.4100000001</v>
      </c>
      <c r="AE47" s="73">
        <f t="shared" si="42"/>
        <v>426368.25</v>
      </c>
      <c r="AF47" s="73">
        <f t="shared" si="42"/>
        <v>615498.62000000011</v>
      </c>
      <c r="AG47" s="73">
        <f t="shared" si="42"/>
        <v>-47483.89000000013</v>
      </c>
      <c r="AH47" s="73">
        <f t="shared" si="42"/>
        <v>383847.35000000009</v>
      </c>
      <c r="AI47" s="47"/>
    </row>
    <row r="48" spans="1:35" s="41" customFormat="1" x14ac:dyDescent="0.25">
      <c r="A48" s="172"/>
      <c r="B48" s="42" t="s">
        <v>33</v>
      </c>
      <c r="C48" s="68">
        <f>'NECO-ELECTRIC'!C48+'NECO-GAS'!C48</f>
        <v>2840446.51</v>
      </c>
      <c r="D48" s="69">
        <f>'NECO-ELECTRIC'!D48+'NECO-GAS'!D48</f>
        <v>3131533.85</v>
      </c>
      <c r="E48" s="69">
        <f>'NECO-ELECTRIC'!E48+'NECO-GAS'!E48</f>
        <v>2172853.34</v>
      </c>
      <c r="F48" s="69">
        <f>'NECO-ELECTRIC'!F48+'NECO-GAS'!F48</f>
        <v>1716459.74</v>
      </c>
      <c r="G48" s="69">
        <f>'NECO-ELECTRIC'!G48+'NECO-GAS'!G48</f>
        <v>2278882.75</v>
      </c>
      <c r="H48" s="69">
        <f>'NECO-ELECTRIC'!H48+'NECO-GAS'!H48</f>
        <v>1798358.7</v>
      </c>
      <c r="I48" s="69">
        <f>'NECO-ELECTRIC'!I48+'NECO-GAS'!I48</f>
        <v>2195919.16</v>
      </c>
      <c r="J48" s="69">
        <f>'NECO-ELECTRIC'!J48+'NECO-GAS'!J48</f>
        <v>1855125.2000000002</v>
      </c>
      <c r="K48" s="69">
        <f>'NECO-ELECTRIC'!K48+'NECO-GAS'!K48</f>
        <v>2293715.85</v>
      </c>
      <c r="L48" s="69">
        <f>'NECO-ELECTRIC'!L48+'NECO-GAS'!L48</f>
        <v>2266451.0300000003</v>
      </c>
      <c r="M48" s="69">
        <f>'NECO-ELECTRIC'!M48+'NECO-GAS'!M48</f>
        <v>2186598.5</v>
      </c>
      <c r="N48" s="70">
        <f>'NECO-ELECTRIC'!N48+'NECO-GAS'!N48</f>
        <v>2605290.1399999997</v>
      </c>
      <c r="O48" s="68">
        <f>'NECO-ELECTRIC'!O48+'NECO-GAS'!O48</f>
        <v>3236552.18</v>
      </c>
      <c r="P48" s="69">
        <f>'NECO-ELECTRIC'!P48+'NECO-GAS'!P48</f>
        <v>4705572</v>
      </c>
      <c r="Q48" s="69">
        <f>'NECO-ELECTRIC'!Q48+'NECO-GAS'!Q48</f>
        <v>2984348</v>
      </c>
      <c r="R48" s="69">
        <f>'NECO-ELECTRIC'!R48+'NECO-GAS'!R48</f>
        <v>2657655</v>
      </c>
      <c r="S48" s="69">
        <f>'NECO-ELECTRIC'!S48+'NECO-GAS'!S48</f>
        <v>2354764</v>
      </c>
      <c r="T48" s="69">
        <f>'NECO-ELECTRIC'!T48+'NECO-GAS'!T48</f>
        <v>2376649</v>
      </c>
      <c r="U48" s="45">
        <f>'NECO-ELECTRIC'!U48+'NECO-GAS'!U48</f>
        <v>2689895</v>
      </c>
      <c r="V48" s="207">
        <f t="shared" si="41"/>
        <v>0.13945190258133058</v>
      </c>
      <c r="W48" s="207">
        <f t="shared" si="41"/>
        <v>0.50264126954910604</v>
      </c>
      <c r="X48" s="207">
        <f t="shared" si="41"/>
        <v>0.37346959643396832</v>
      </c>
      <c r="Y48" s="207">
        <f t="shared" si="41"/>
        <v>0.54833517971123513</v>
      </c>
      <c r="Z48" s="207">
        <f t="shared" si="41"/>
        <v>3.3297566537813322E-2</v>
      </c>
      <c r="AA48" s="207">
        <f t="shared" si="41"/>
        <v>0.32156560312467142</v>
      </c>
      <c r="AB48" s="239"/>
      <c r="AC48" s="46">
        <f t="shared" si="42"/>
        <v>396105.67000000039</v>
      </c>
      <c r="AD48" s="72">
        <f t="shared" si="42"/>
        <v>1574038.15</v>
      </c>
      <c r="AE48" s="73">
        <f t="shared" si="42"/>
        <v>811494.66000000015</v>
      </c>
      <c r="AF48" s="73">
        <f t="shared" si="42"/>
        <v>941195.26</v>
      </c>
      <c r="AG48" s="73">
        <f t="shared" si="42"/>
        <v>75881.25</v>
      </c>
      <c r="AH48" s="73">
        <f t="shared" si="42"/>
        <v>578290.30000000005</v>
      </c>
      <c r="AI48" s="47"/>
    </row>
    <row r="49" spans="1:35" s="41" customFormat="1" x14ac:dyDescent="0.25">
      <c r="A49" s="172"/>
      <c r="B49" s="42" t="s">
        <v>34</v>
      </c>
      <c r="C49" s="68">
        <f>'NECO-ELECTRIC'!C49+'NECO-GAS'!C49</f>
        <v>2183407.2599999998</v>
      </c>
      <c r="D49" s="69">
        <f>'NECO-ELECTRIC'!D49+'NECO-GAS'!D49</f>
        <v>2787279.51</v>
      </c>
      <c r="E49" s="69">
        <f>'NECO-ELECTRIC'!E49+'NECO-GAS'!E49</f>
        <v>1920513.5799999998</v>
      </c>
      <c r="F49" s="69">
        <f>'NECO-ELECTRIC'!F49+'NECO-GAS'!F49</f>
        <v>1412145.3499999999</v>
      </c>
      <c r="G49" s="69">
        <f>'NECO-ELECTRIC'!G49+'NECO-GAS'!G49</f>
        <v>2070565.23</v>
      </c>
      <c r="H49" s="69">
        <f>'NECO-ELECTRIC'!H49+'NECO-GAS'!H49</f>
        <v>1131387.27</v>
      </c>
      <c r="I49" s="69">
        <f>'NECO-ELECTRIC'!I49+'NECO-GAS'!I49</f>
        <v>2469455.06</v>
      </c>
      <c r="J49" s="69">
        <f>'NECO-ELECTRIC'!J49+'NECO-GAS'!J49</f>
        <v>1005355.48</v>
      </c>
      <c r="K49" s="69">
        <f>'NECO-ELECTRIC'!K49+'NECO-GAS'!K49</f>
        <v>1747290.37</v>
      </c>
      <c r="L49" s="69">
        <f>'NECO-ELECTRIC'!L49+'NECO-GAS'!L49</f>
        <v>2559850.65</v>
      </c>
      <c r="M49" s="69">
        <f>'NECO-ELECTRIC'!M49+'NECO-GAS'!M49</f>
        <v>2594715.0099999998</v>
      </c>
      <c r="N49" s="70">
        <f>'NECO-ELECTRIC'!N49+'NECO-GAS'!N49</f>
        <v>2213796.69</v>
      </c>
      <c r="O49" s="68">
        <f>'NECO-ELECTRIC'!O49+'NECO-GAS'!O49</f>
        <v>3272825.79</v>
      </c>
      <c r="P49" s="69">
        <f>'NECO-ELECTRIC'!P49+'NECO-GAS'!P49</f>
        <v>3250588</v>
      </c>
      <c r="Q49" s="69">
        <f>'NECO-ELECTRIC'!Q49+'NECO-GAS'!Q49</f>
        <v>2385890</v>
      </c>
      <c r="R49" s="69">
        <f>'NECO-ELECTRIC'!R49+'NECO-GAS'!R49</f>
        <v>2568168</v>
      </c>
      <c r="S49" s="69">
        <f>'NECO-ELECTRIC'!S49+'NECO-GAS'!S49</f>
        <v>3386949</v>
      </c>
      <c r="T49" s="69">
        <f>'NECO-ELECTRIC'!T49+'NECO-GAS'!T49</f>
        <v>2630694</v>
      </c>
      <c r="U49" s="45">
        <f>'NECO-ELECTRIC'!U49+'NECO-GAS'!U49</f>
        <v>2187684</v>
      </c>
      <c r="V49" s="207">
        <f t="shared" si="41"/>
        <v>0.49895342474953591</v>
      </c>
      <c r="W49" s="207">
        <f t="shared" si="41"/>
        <v>0.16622247188980349</v>
      </c>
      <c r="X49" s="207">
        <f t="shared" si="41"/>
        <v>0.24231873434604936</v>
      </c>
      <c r="Y49" s="207">
        <f t="shared" si="41"/>
        <v>0.81862865603742574</v>
      </c>
      <c r="Z49" s="207">
        <f t="shared" si="41"/>
        <v>0.63576058890933851</v>
      </c>
      <c r="AA49" s="207">
        <f t="shared" si="41"/>
        <v>1.3251932116931102</v>
      </c>
      <c r="AB49" s="239"/>
      <c r="AC49" s="46">
        <f t="shared" si="42"/>
        <v>1089418.5300000003</v>
      </c>
      <c r="AD49" s="72">
        <f t="shared" si="42"/>
        <v>463308.49000000022</v>
      </c>
      <c r="AE49" s="73">
        <f t="shared" si="42"/>
        <v>465376.42000000016</v>
      </c>
      <c r="AF49" s="73">
        <f t="shared" si="42"/>
        <v>1156022.6500000001</v>
      </c>
      <c r="AG49" s="73">
        <f t="shared" si="42"/>
        <v>1316383.77</v>
      </c>
      <c r="AH49" s="73">
        <f t="shared" si="42"/>
        <v>1499306.73</v>
      </c>
      <c r="AI49" s="47"/>
    </row>
    <row r="50" spans="1:35" s="150" customFormat="1" x14ac:dyDescent="0.25">
      <c r="A50" s="173"/>
      <c r="B50" s="42" t="s">
        <v>35</v>
      </c>
      <c r="C50" s="164">
        <f>SUM(C45:C49)</f>
        <v>26437981.259999998</v>
      </c>
      <c r="D50" s="165">
        <f t="shared" ref="D50:AE64" si="43">SUM(D45:D49)</f>
        <v>28109456.060000002</v>
      </c>
      <c r="E50" s="165">
        <f t="shared" si="43"/>
        <v>20537889.289999999</v>
      </c>
      <c r="F50" s="165">
        <f t="shared" si="43"/>
        <v>15080292.789999999</v>
      </c>
      <c r="G50" s="165">
        <f t="shared" si="43"/>
        <v>17418554.5</v>
      </c>
      <c r="H50" s="165">
        <f t="shared" si="43"/>
        <v>17615478.75</v>
      </c>
      <c r="I50" s="165">
        <f t="shared" si="43"/>
        <v>21374548.800000001</v>
      </c>
      <c r="J50" s="165">
        <f t="shared" si="43"/>
        <v>17388089.820000004</v>
      </c>
      <c r="K50" s="165">
        <f t="shared" si="43"/>
        <v>18220847.879999999</v>
      </c>
      <c r="L50" s="165">
        <f t="shared" si="43"/>
        <v>19340889.769999996</v>
      </c>
      <c r="M50" s="165">
        <f t="shared" si="43"/>
        <v>22649465.159999996</v>
      </c>
      <c r="N50" s="166">
        <f t="shared" si="43"/>
        <v>28429080.210000001</v>
      </c>
      <c r="O50" s="164">
        <f t="shared" si="43"/>
        <v>30599380.440000001</v>
      </c>
      <c r="P50" s="165">
        <f t="shared" ref="P50:R50" si="44">SUM(P45:P49)</f>
        <v>31652770</v>
      </c>
      <c r="Q50" s="165">
        <f t="shared" si="44"/>
        <v>25332951</v>
      </c>
      <c r="R50" s="165">
        <f t="shared" si="44"/>
        <v>23936933</v>
      </c>
      <c r="S50" s="165">
        <f t="shared" ref="S50:T50" si="45">SUM(S45:S49)</f>
        <v>20118535</v>
      </c>
      <c r="T50" s="165">
        <f t="shared" si="45"/>
        <v>24386268</v>
      </c>
      <c r="U50" s="166">
        <f t="shared" ref="U50" si="46">SUM(U45:U49)</f>
        <v>28423012</v>
      </c>
      <c r="V50" s="240">
        <f t="shared" si="41"/>
        <v>0.15740230462664317</v>
      </c>
      <c r="W50" s="241">
        <f t="shared" si="41"/>
        <v>0.12605416242977976</v>
      </c>
      <c r="X50" s="242">
        <f t="shared" si="41"/>
        <v>0.23347392919946941</v>
      </c>
      <c r="Y50" s="242">
        <f t="shared" si="41"/>
        <v>0.58729895588452974</v>
      </c>
      <c r="Z50" s="242">
        <f t="shared" si="41"/>
        <v>0.15500600236374379</v>
      </c>
      <c r="AA50" s="242">
        <f t="shared" si="41"/>
        <v>0.38436589468225496</v>
      </c>
      <c r="AB50" s="243"/>
      <c r="AC50" s="48">
        <f t="shared" si="43"/>
        <v>4161399.18</v>
      </c>
      <c r="AD50" s="167">
        <f t="shared" si="43"/>
        <v>3543313.94</v>
      </c>
      <c r="AE50" s="168">
        <f t="shared" si="43"/>
        <v>4795061.7100000009</v>
      </c>
      <c r="AF50" s="168">
        <f t="shared" ref="AF50:AG50" si="47">SUM(AF45:AF49)</f>
        <v>8856640.209999999</v>
      </c>
      <c r="AG50" s="168">
        <f t="shared" si="47"/>
        <v>2699980.4999999991</v>
      </c>
      <c r="AH50" s="168">
        <f t="shared" ref="AH50" si="48">SUM(AH45:AH49)</f>
        <v>6770789.25</v>
      </c>
      <c r="AI50" s="169"/>
    </row>
    <row r="51" spans="1:35" s="41" customFormat="1" x14ac:dyDescent="0.25">
      <c r="A51" s="172">
        <f>+A44+1</f>
        <v>7</v>
      </c>
      <c r="B51" s="49" t="s">
        <v>24</v>
      </c>
      <c r="C51" s="50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2"/>
      <c r="O51" s="50"/>
      <c r="P51" s="51"/>
      <c r="Q51" s="51"/>
      <c r="R51" s="51"/>
      <c r="S51" s="51"/>
      <c r="T51" s="51"/>
      <c r="U51" s="52"/>
      <c r="V51" s="244"/>
      <c r="W51" s="245"/>
      <c r="X51" s="246"/>
      <c r="Y51" s="246"/>
      <c r="Z51" s="246"/>
      <c r="AA51" s="246"/>
      <c r="AB51" s="247"/>
      <c r="AC51" s="53"/>
      <c r="AD51" s="54"/>
      <c r="AE51" s="55"/>
      <c r="AF51" s="55"/>
      <c r="AG51" s="55"/>
      <c r="AH51" s="55"/>
      <c r="AI51" s="56"/>
    </row>
    <row r="52" spans="1:35" s="41" customFormat="1" x14ac:dyDescent="0.25">
      <c r="A52" s="172"/>
      <c r="B52" s="42" t="s">
        <v>30</v>
      </c>
      <c r="C52" s="68">
        <f>'NECO-ELECTRIC'!C52+'NECO-GAS'!C52</f>
        <v>6979799.4000000004</v>
      </c>
      <c r="D52" s="69">
        <f>'NECO-ELECTRIC'!D52+'NECO-GAS'!D52</f>
        <v>7896400.9699999997</v>
      </c>
      <c r="E52" s="69">
        <f>'NECO-ELECTRIC'!E52+'NECO-GAS'!E52</f>
        <v>7953673.5899999999</v>
      </c>
      <c r="F52" s="69">
        <f>'NECO-ELECTRIC'!F52+'NECO-GAS'!F52</f>
        <v>6097482.3100000005</v>
      </c>
      <c r="G52" s="69">
        <f>'NECO-ELECTRIC'!G52+'NECO-GAS'!G52</f>
        <v>4571190.32</v>
      </c>
      <c r="H52" s="69">
        <f>'NECO-ELECTRIC'!H52+'NECO-GAS'!H52</f>
        <v>4287067.49</v>
      </c>
      <c r="I52" s="69">
        <f>'NECO-ELECTRIC'!I52+'NECO-GAS'!I52</f>
        <v>4687583.47</v>
      </c>
      <c r="J52" s="69">
        <f>'NECO-ELECTRIC'!J52+'NECO-GAS'!J52</f>
        <v>5842573.8399999999</v>
      </c>
      <c r="K52" s="69">
        <f>'NECO-ELECTRIC'!K52+'NECO-GAS'!K52</f>
        <v>5790180.2699999996</v>
      </c>
      <c r="L52" s="69">
        <f>'NECO-ELECTRIC'!L52+'NECO-GAS'!L52</f>
        <v>5392935.4800000004</v>
      </c>
      <c r="M52" s="69">
        <f>'NECO-ELECTRIC'!M52+'NECO-GAS'!M52</f>
        <v>6458420.0099999998</v>
      </c>
      <c r="N52" s="70">
        <f>'NECO-ELECTRIC'!N52+'NECO-GAS'!N52</f>
        <v>8285361.2700000005</v>
      </c>
      <c r="O52" s="68">
        <f>'NECO-ELECTRIC'!O52+'NECO-GAS'!O52</f>
        <v>10792423.4</v>
      </c>
      <c r="P52" s="69">
        <f>'NECO-ELECTRIC'!P52+'NECO-GAS'!P52</f>
        <v>11963241</v>
      </c>
      <c r="Q52" s="69">
        <f>'NECO-ELECTRIC'!Q52+'NECO-GAS'!Q52</f>
        <v>11305213</v>
      </c>
      <c r="R52" s="69">
        <f>'NECO-ELECTRIC'!R52+'NECO-GAS'!R52</f>
        <v>10388600</v>
      </c>
      <c r="S52" s="69">
        <f>'NECO-ELECTRIC'!S52+'NECO-GAS'!S52</f>
        <v>8657937</v>
      </c>
      <c r="T52" s="69">
        <f>'NECO-ELECTRIC'!T52+'NECO-GAS'!T52</f>
        <v>7144210</v>
      </c>
      <c r="U52" s="45">
        <f>'NECO-ELECTRIC'!U52+'NECO-GAS'!U52</f>
        <v>9079446</v>
      </c>
      <c r="V52" s="207">
        <f t="shared" ref="V52:AA57" si="49">IF(ISERROR((O52-C52)/C52)=TRUE,0,(O52-C52)/C52)</f>
        <v>0.54623690188001672</v>
      </c>
      <c r="W52" s="207">
        <f t="shared" si="49"/>
        <v>0.5150245086908245</v>
      </c>
      <c r="X52" s="207">
        <f t="shared" si="49"/>
        <v>0.42138256895704468</v>
      </c>
      <c r="Y52" s="207">
        <f t="shared" si="49"/>
        <v>0.70375238038205956</v>
      </c>
      <c r="Z52" s="207">
        <f t="shared" si="49"/>
        <v>0.89402243046401964</v>
      </c>
      <c r="AA52" s="207">
        <f t="shared" si="49"/>
        <v>0.66645615369120292</v>
      </c>
      <c r="AB52" s="239"/>
      <c r="AC52" s="46">
        <f t="shared" ref="AC52:AH56" si="50">O52-C52</f>
        <v>3812624</v>
      </c>
      <c r="AD52" s="72">
        <f t="shared" si="50"/>
        <v>4066840.0300000003</v>
      </c>
      <c r="AE52" s="73">
        <f t="shared" si="50"/>
        <v>3351539.41</v>
      </c>
      <c r="AF52" s="73">
        <f t="shared" si="50"/>
        <v>4291117.6899999995</v>
      </c>
      <c r="AG52" s="73">
        <f t="shared" si="50"/>
        <v>4086746.6799999997</v>
      </c>
      <c r="AH52" s="73">
        <f t="shared" si="50"/>
        <v>2857142.51</v>
      </c>
      <c r="AI52" s="47"/>
    </row>
    <row r="53" spans="1:35" s="41" customFormat="1" x14ac:dyDescent="0.25">
      <c r="A53" s="172"/>
      <c r="B53" s="42" t="s">
        <v>31</v>
      </c>
      <c r="C53" s="68">
        <f>'NECO-ELECTRIC'!C53+'NECO-GAS'!C53</f>
        <v>2641183.9</v>
      </c>
      <c r="D53" s="69">
        <f>'NECO-ELECTRIC'!D53+'NECO-GAS'!D53</f>
        <v>2829427.48</v>
      </c>
      <c r="E53" s="69">
        <f>'NECO-ELECTRIC'!E53+'NECO-GAS'!E53</f>
        <v>2525729.41</v>
      </c>
      <c r="F53" s="69">
        <f>'NECO-ELECTRIC'!F53+'NECO-GAS'!F53</f>
        <v>1830397.5699999998</v>
      </c>
      <c r="G53" s="69">
        <f>'NECO-ELECTRIC'!G53+'NECO-GAS'!G53</f>
        <v>1354245.6400000001</v>
      </c>
      <c r="H53" s="69">
        <f>'NECO-ELECTRIC'!H53+'NECO-GAS'!H53</f>
        <v>1225799.76</v>
      </c>
      <c r="I53" s="69">
        <f>'NECO-ELECTRIC'!I53+'NECO-GAS'!I53</f>
        <v>1341371.45</v>
      </c>
      <c r="J53" s="69">
        <f>'NECO-ELECTRIC'!J53+'NECO-GAS'!J53</f>
        <v>1625077.28</v>
      </c>
      <c r="K53" s="69">
        <f>'NECO-ELECTRIC'!K53+'NECO-GAS'!K53</f>
        <v>1561292.23</v>
      </c>
      <c r="L53" s="69">
        <f>'NECO-ELECTRIC'!L53+'NECO-GAS'!L53</f>
        <v>1541054.43</v>
      </c>
      <c r="M53" s="69">
        <f>'NECO-ELECTRIC'!M53+'NECO-GAS'!M53</f>
        <v>1849359.75</v>
      </c>
      <c r="N53" s="70">
        <f>'NECO-ELECTRIC'!N53+'NECO-GAS'!N53</f>
        <v>2127127.6</v>
      </c>
      <c r="O53" s="68">
        <f>'NECO-ELECTRIC'!O53+'NECO-GAS'!O53</f>
        <v>2421494.81</v>
      </c>
      <c r="P53" s="69">
        <f>'NECO-ELECTRIC'!P53+'NECO-GAS'!P53</f>
        <v>2219193</v>
      </c>
      <c r="Q53" s="69">
        <f>'NECO-ELECTRIC'!Q53+'NECO-GAS'!Q53</f>
        <v>1972934</v>
      </c>
      <c r="R53" s="69">
        <f>'NECO-ELECTRIC'!R53+'NECO-GAS'!R53</f>
        <v>1841545</v>
      </c>
      <c r="S53" s="69">
        <f>'NECO-ELECTRIC'!S53+'NECO-GAS'!S53</f>
        <v>1619040</v>
      </c>
      <c r="T53" s="69">
        <f>'NECO-ELECTRIC'!T53+'NECO-GAS'!T53</f>
        <v>1315650</v>
      </c>
      <c r="U53" s="45">
        <f>'NECO-ELECTRIC'!U53+'NECO-GAS'!U53</f>
        <v>1515354</v>
      </c>
      <c r="V53" s="207">
        <f t="shared" si="49"/>
        <v>-8.3178263353793677E-2</v>
      </c>
      <c r="W53" s="207">
        <f t="shared" si="49"/>
        <v>-0.21567419003083974</v>
      </c>
      <c r="X53" s="207">
        <f t="shared" si="49"/>
        <v>-0.21886565037859701</v>
      </c>
      <c r="Y53" s="207">
        <f t="shared" si="49"/>
        <v>6.0901687058075417E-3</v>
      </c>
      <c r="Z53" s="207">
        <f t="shared" si="49"/>
        <v>0.19552904744814231</v>
      </c>
      <c r="AA53" s="207">
        <f t="shared" si="49"/>
        <v>7.3299280136912406E-2</v>
      </c>
      <c r="AB53" s="239"/>
      <c r="AC53" s="46">
        <f t="shared" si="50"/>
        <v>-219689.08999999985</v>
      </c>
      <c r="AD53" s="72">
        <f t="shared" si="50"/>
        <v>-610234.48</v>
      </c>
      <c r="AE53" s="73">
        <f t="shared" si="50"/>
        <v>-552795.41000000015</v>
      </c>
      <c r="AF53" s="73">
        <f t="shared" si="50"/>
        <v>11147.430000000168</v>
      </c>
      <c r="AG53" s="73">
        <f t="shared" si="50"/>
        <v>264794.35999999987</v>
      </c>
      <c r="AH53" s="73">
        <f t="shared" si="50"/>
        <v>89850.239999999991</v>
      </c>
      <c r="AI53" s="47"/>
    </row>
    <row r="54" spans="1:35" s="41" customFormat="1" x14ac:dyDescent="0.25">
      <c r="A54" s="172"/>
      <c r="B54" s="42" t="s">
        <v>32</v>
      </c>
      <c r="C54" s="68">
        <f>'NECO-ELECTRIC'!C54+'NECO-GAS'!C54</f>
        <v>681875.97</v>
      </c>
      <c r="D54" s="69">
        <f>'NECO-ELECTRIC'!D54+'NECO-GAS'!D54</f>
        <v>747968.33000000007</v>
      </c>
      <c r="E54" s="69">
        <f>'NECO-ELECTRIC'!E54+'NECO-GAS'!E54</f>
        <v>821399.63</v>
      </c>
      <c r="F54" s="69">
        <f>'NECO-ELECTRIC'!F54+'NECO-GAS'!F54</f>
        <v>626013.97</v>
      </c>
      <c r="G54" s="69">
        <f>'NECO-ELECTRIC'!G54+'NECO-GAS'!G54</f>
        <v>478936.32000000001</v>
      </c>
      <c r="H54" s="69">
        <f>'NECO-ELECTRIC'!H54+'NECO-GAS'!H54</f>
        <v>514942.83999999997</v>
      </c>
      <c r="I54" s="69">
        <f>'NECO-ELECTRIC'!I54+'NECO-GAS'!I54</f>
        <v>555876.46000000008</v>
      </c>
      <c r="J54" s="69">
        <f>'NECO-ELECTRIC'!J54+'NECO-GAS'!J54</f>
        <v>689368.29</v>
      </c>
      <c r="K54" s="69">
        <f>'NECO-ELECTRIC'!K54+'NECO-GAS'!K54</f>
        <v>660759.18999999994</v>
      </c>
      <c r="L54" s="69">
        <f>'NECO-ELECTRIC'!L54+'NECO-GAS'!L54</f>
        <v>574404.23</v>
      </c>
      <c r="M54" s="69">
        <f>'NECO-ELECTRIC'!M54+'NECO-GAS'!M54</f>
        <v>835546.73</v>
      </c>
      <c r="N54" s="70">
        <f>'NECO-ELECTRIC'!N54+'NECO-GAS'!N54</f>
        <v>749110.72</v>
      </c>
      <c r="O54" s="68">
        <f>'NECO-ELECTRIC'!O54+'NECO-GAS'!O54</f>
        <v>1127762.48</v>
      </c>
      <c r="P54" s="69">
        <f>'NECO-ELECTRIC'!P54+'NECO-GAS'!P54</f>
        <v>1795918</v>
      </c>
      <c r="Q54" s="69">
        <f>'NECO-ELECTRIC'!Q54+'NECO-GAS'!Q54</f>
        <v>1708804</v>
      </c>
      <c r="R54" s="69">
        <f>'NECO-ELECTRIC'!R54+'NECO-GAS'!R54</f>
        <v>1261770</v>
      </c>
      <c r="S54" s="69">
        <f>'NECO-ELECTRIC'!S54+'NECO-GAS'!S54</f>
        <v>984110</v>
      </c>
      <c r="T54" s="69">
        <f>'NECO-ELECTRIC'!T54+'NECO-GAS'!T54</f>
        <v>844487</v>
      </c>
      <c r="U54" s="45">
        <f>'NECO-ELECTRIC'!U54+'NECO-GAS'!U54</f>
        <v>936790</v>
      </c>
      <c r="V54" s="207">
        <f t="shared" si="49"/>
        <v>0.65391145841376408</v>
      </c>
      <c r="W54" s="207">
        <f t="shared" si="49"/>
        <v>1.4010615529670887</v>
      </c>
      <c r="X54" s="207">
        <f t="shared" si="49"/>
        <v>1.0803564277232509</v>
      </c>
      <c r="Y54" s="207">
        <f t="shared" si="49"/>
        <v>1.0155620488788772</v>
      </c>
      <c r="Z54" s="207">
        <f t="shared" si="49"/>
        <v>1.0547825648303306</v>
      </c>
      <c r="AA54" s="207">
        <f t="shared" si="49"/>
        <v>0.63996260245117698</v>
      </c>
      <c r="AB54" s="239"/>
      <c r="AC54" s="46">
        <f t="shared" si="50"/>
        <v>445886.51</v>
      </c>
      <c r="AD54" s="72">
        <f t="shared" si="50"/>
        <v>1047949.6699999999</v>
      </c>
      <c r="AE54" s="73">
        <f t="shared" si="50"/>
        <v>887404.37</v>
      </c>
      <c r="AF54" s="73">
        <f t="shared" si="50"/>
        <v>635756.03</v>
      </c>
      <c r="AG54" s="73">
        <f t="shared" si="50"/>
        <v>505173.68</v>
      </c>
      <c r="AH54" s="73">
        <f t="shared" si="50"/>
        <v>329544.16000000003</v>
      </c>
      <c r="AI54" s="47"/>
    </row>
    <row r="55" spans="1:35" s="41" customFormat="1" x14ac:dyDescent="0.25">
      <c r="A55" s="172"/>
      <c r="B55" s="42" t="s">
        <v>33</v>
      </c>
      <c r="C55" s="68">
        <f>'NECO-ELECTRIC'!C55+'NECO-GAS'!C55</f>
        <v>574704.68999999994</v>
      </c>
      <c r="D55" s="69">
        <f>'NECO-ELECTRIC'!D55+'NECO-GAS'!D55</f>
        <v>741517.44</v>
      </c>
      <c r="E55" s="69">
        <f>'NECO-ELECTRIC'!E55+'NECO-GAS'!E55</f>
        <v>787429.8</v>
      </c>
      <c r="F55" s="69">
        <f>'NECO-ELECTRIC'!F55+'NECO-GAS'!F55</f>
        <v>526472.07000000007</v>
      </c>
      <c r="G55" s="69">
        <f>'NECO-ELECTRIC'!G55+'NECO-GAS'!G55</f>
        <v>493046.66000000003</v>
      </c>
      <c r="H55" s="69">
        <f>'NECO-ELECTRIC'!H55+'NECO-GAS'!H55</f>
        <v>512015.55</v>
      </c>
      <c r="I55" s="69">
        <f>'NECO-ELECTRIC'!I55+'NECO-GAS'!I55</f>
        <v>463175.32999999996</v>
      </c>
      <c r="J55" s="69">
        <f>'NECO-ELECTRIC'!J55+'NECO-GAS'!J55</f>
        <v>502707.16000000003</v>
      </c>
      <c r="K55" s="69">
        <f>'NECO-ELECTRIC'!K55+'NECO-GAS'!K55</f>
        <v>582109.08000000007</v>
      </c>
      <c r="L55" s="69">
        <f>'NECO-ELECTRIC'!L55+'NECO-GAS'!L55</f>
        <v>562193.25</v>
      </c>
      <c r="M55" s="69">
        <f>'NECO-ELECTRIC'!M55+'NECO-GAS'!M55</f>
        <v>562894.31000000006</v>
      </c>
      <c r="N55" s="70">
        <f>'NECO-ELECTRIC'!N55+'NECO-GAS'!N55</f>
        <v>579586.43999999994</v>
      </c>
      <c r="O55" s="68">
        <f>'NECO-ELECTRIC'!O55+'NECO-GAS'!O55</f>
        <v>909095.9</v>
      </c>
      <c r="P55" s="69">
        <f>'NECO-ELECTRIC'!P55+'NECO-GAS'!P55</f>
        <v>1679996</v>
      </c>
      <c r="Q55" s="69">
        <f>'NECO-ELECTRIC'!Q55+'NECO-GAS'!Q55</f>
        <v>1581502</v>
      </c>
      <c r="R55" s="69">
        <f>'NECO-ELECTRIC'!R55+'NECO-GAS'!R55</f>
        <v>1237503</v>
      </c>
      <c r="S55" s="69">
        <f>'NECO-ELECTRIC'!S55+'NECO-GAS'!S55</f>
        <v>1016047</v>
      </c>
      <c r="T55" s="69">
        <f>'NECO-ELECTRIC'!T55+'NECO-GAS'!T55</f>
        <v>872866</v>
      </c>
      <c r="U55" s="45">
        <f>'NECO-ELECTRIC'!U55+'NECO-GAS'!U55</f>
        <v>902053</v>
      </c>
      <c r="V55" s="207">
        <f t="shared" si="49"/>
        <v>0.5818487578376994</v>
      </c>
      <c r="W55" s="207">
        <f t="shared" si="49"/>
        <v>1.2656189987925301</v>
      </c>
      <c r="X55" s="207">
        <f t="shared" si="49"/>
        <v>1.0084355456194316</v>
      </c>
      <c r="Y55" s="207">
        <f t="shared" si="49"/>
        <v>1.3505577418380426</v>
      </c>
      <c r="Z55" s="207">
        <f t="shared" si="49"/>
        <v>1.0607522217065621</v>
      </c>
      <c r="AA55" s="207">
        <f t="shared" si="49"/>
        <v>0.70476463068357986</v>
      </c>
      <c r="AB55" s="239"/>
      <c r="AC55" s="46">
        <f t="shared" si="50"/>
        <v>334391.21000000008</v>
      </c>
      <c r="AD55" s="72">
        <f t="shared" si="50"/>
        <v>938478.56</v>
      </c>
      <c r="AE55" s="73">
        <f t="shared" si="50"/>
        <v>794072.2</v>
      </c>
      <c r="AF55" s="73">
        <f t="shared" si="50"/>
        <v>711030.92999999993</v>
      </c>
      <c r="AG55" s="73">
        <f t="shared" si="50"/>
        <v>523000.33999999997</v>
      </c>
      <c r="AH55" s="73">
        <f t="shared" si="50"/>
        <v>360850.45</v>
      </c>
      <c r="AI55" s="47"/>
    </row>
    <row r="56" spans="1:35" s="41" customFormat="1" x14ac:dyDescent="0.25">
      <c r="A56" s="172"/>
      <c r="B56" s="42" t="s">
        <v>34</v>
      </c>
      <c r="C56" s="68">
        <f>'NECO-ELECTRIC'!C56+'NECO-GAS'!C56</f>
        <v>466771.31</v>
      </c>
      <c r="D56" s="69">
        <f>'NECO-ELECTRIC'!D56+'NECO-GAS'!D56</f>
        <v>506769.13</v>
      </c>
      <c r="E56" s="69">
        <f>'NECO-ELECTRIC'!E56+'NECO-GAS'!E56</f>
        <v>598467.31000000006</v>
      </c>
      <c r="F56" s="69">
        <f>'NECO-ELECTRIC'!F56+'NECO-GAS'!F56</f>
        <v>317548.90000000002</v>
      </c>
      <c r="G56" s="69">
        <f>'NECO-ELECTRIC'!G56+'NECO-GAS'!G56</f>
        <v>301780.39</v>
      </c>
      <c r="H56" s="69">
        <f>'NECO-ELECTRIC'!H56+'NECO-GAS'!H56</f>
        <v>307690</v>
      </c>
      <c r="I56" s="69">
        <f>'NECO-ELECTRIC'!I56+'NECO-GAS'!I56</f>
        <v>301674.51</v>
      </c>
      <c r="J56" s="69">
        <f>'NECO-ELECTRIC'!J56+'NECO-GAS'!J56</f>
        <v>287268.82</v>
      </c>
      <c r="K56" s="69">
        <f>'NECO-ELECTRIC'!K56+'NECO-GAS'!K56</f>
        <v>215214.40999999997</v>
      </c>
      <c r="L56" s="69">
        <f>'NECO-ELECTRIC'!L56+'NECO-GAS'!L56</f>
        <v>242653.2</v>
      </c>
      <c r="M56" s="69">
        <f>'NECO-ELECTRIC'!M56+'NECO-GAS'!M56</f>
        <v>699191.54</v>
      </c>
      <c r="N56" s="70">
        <f>'NECO-ELECTRIC'!N56+'NECO-GAS'!N56</f>
        <v>307847.14</v>
      </c>
      <c r="O56" s="68">
        <f>'NECO-ELECTRIC'!O56+'NECO-GAS'!O56</f>
        <v>723402.97</v>
      </c>
      <c r="P56" s="69">
        <f>'NECO-ELECTRIC'!P56+'NECO-GAS'!P56</f>
        <v>1041982</v>
      </c>
      <c r="Q56" s="69">
        <f>'NECO-ELECTRIC'!Q56+'NECO-GAS'!Q56</f>
        <v>788374</v>
      </c>
      <c r="R56" s="69">
        <f>'NECO-ELECTRIC'!R56+'NECO-GAS'!R56</f>
        <v>636171</v>
      </c>
      <c r="S56" s="69">
        <f>'NECO-ELECTRIC'!S56+'NECO-GAS'!S56</f>
        <v>1270032</v>
      </c>
      <c r="T56" s="69">
        <f>'NECO-ELECTRIC'!T56+'NECO-GAS'!T56</f>
        <v>1362015</v>
      </c>
      <c r="U56" s="45">
        <f>'NECO-ELECTRIC'!U56+'NECO-GAS'!U56</f>
        <v>503959</v>
      </c>
      <c r="V56" s="207">
        <f t="shared" si="49"/>
        <v>0.54980170053725019</v>
      </c>
      <c r="W56" s="207">
        <f t="shared" si="49"/>
        <v>1.0561276098250105</v>
      </c>
      <c r="X56" s="207">
        <f t="shared" si="49"/>
        <v>0.31732174310406347</v>
      </c>
      <c r="Y56" s="207">
        <f t="shared" si="49"/>
        <v>1.0033796369629999</v>
      </c>
      <c r="Z56" s="207">
        <f t="shared" si="49"/>
        <v>3.2084643074389292</v>
      </c>
      <c r="AA56" s="207">
        <f t="shared" si="49"/>
        <v>3.4265819493646203</v>
      </c>
      <c r="AB56" s="239"/>
      <c r="AC56" s="46">
        <f t="shared" si="50"/>
        <v>256631.65999999997</v>
      </c>
      <c r="AD56" s="72">
        <f t="shared" si="50"/>
        <v>535212.87</v>
      </c>
      <c r="AE56" s="73">
        <f t="shared" si="50"/>
        <v>189906.68999999994</v>
      </c>
      <c r="AF56" s="73">
        <f t="shared" si="50"/>
        <v>318622.09999999998</v>
      </c>
      <c r="AG56" s="73">
        <f t="shared" si="50"/>
        <v>968251.61</v>
      </c>
      <c r="AH56" s="73">
        <f t="shared" si="50"/>
        <v>1054325</v>
      </c>
      <c r="AI56" s="47"/>
    </row>
    <row r="57" spans="1:35" s="150" customFormat="1" x14ac:dyDescent="0.25">
      <c r="A57" s="173"/>
      <c r="B57" s="42" t="s">
        <v>35</v>
      </c>
      <c r="C57" s="164">
        <f>SUM(C52:C56)</f>
        <v>11344335.270000001</v>
      </c>
      <c r="D57" s="165">
        <f t="shared" ref="D57:AE57" si="51">SUM(D52:D56)</f>
        <v>12722083.35</v>
      </c>
      <c r="E57" s="165">
        <f t="shared" si="51"/>
        <v>12686699.740000002</v>
      </c>
      <c r="F57" s="165">
        <f t="shared" si="51"/>
        <v>9397914.8200000022</v>
      </c>
      <c r="G57" s="165">
        <f t="shared" si="51"/>
        <v>7199199.330000001</v>
      </c>
      <c r="H57" s="165">
        <f t="shared" si="51"/>
        <v>6847515.6399999997</v>
      </c>
      <c r="I57" s="165">
        <f t="shared" si="51"/>
        <v>7349681.2199999997</v>
      </c>
      <c r="J57" s="165">
        <f t="shared" si="51"/>
        <v>8946995.3900000006</v>
      </c>
      <c r="K57" s="165">
        <f t="shared" si="51"/>
        <v>8809555.1799999997</v>
      </c>
      <c r="L57" s="165">
        <f t="shared" si="51"/>
        <v>8313240.5900000008</v>
      </c>
      <c r="M57" s="165">
        <f t="shared" si="51"/>
        <v>10405412.34</v>
      </c>
      <c r="N57" s="166">
        <f t="shared" si="51"/>
        <v>12049033.170000002</v>
      </c>
      <c r="O57" s="164">
        <f t="shared" si="51"/>
        <v>15974179.560000002</v>
      </c>
      <c r="P57" s="165">
        <f t="shared" ref="P57:R57" si="52">SUM(P52:P56)</f>
        <v>18700330</v>
      </c>
      <c r="Q57" s="165">
        <f t="shared" si="52"/>
        <v>17356827</v>
      </c>
      <c r="R57" s="165">
        <f t="shared" si="52"/>
        <v>15365589</v>
      </c>
      <c r="S57" s="165">
        <f t="shared" ref="S57:T57" si="53">SUM(S52:S56)</f>
        <v>13547166</v>
      </c>
      <c r="T57" s="165">
        <f t="shared" si="53"/>
        <v>11539228</v>
      </c>
      <c r="U57" s="166">
        <f t="shared" ref="U57" si="54">SUM(U52:U56)</f>
        <v>12937602</v>
      </c>
      <c r="V57" s="240">
        <f t="shared" si="49"/>
        <v>0.40811948693402822</v>
      </c>
      <c r="W57" s="241">
        <f t="shared" si="49"/>
        <v>0.46991097963526551</v>
      </c>
      <c r="X57" s="242">
        <f t="shared" si="49"/>
        <v>0.36811206662955176</v>
      </c>
      <c r="Y57" s="242">
        <f t="shared" si="49"/>
        <v>0.63499981584212706</v>
      </c>
      <c r="Z57" s="242">
        <f t="shared" si="49"/>
        <v>0.88176009289633017</v>
      </c>
      <c r="AA57" s="242">
        <f t="shared" si="49"/>
        <v>0.68517001006806033</v>
      </c>
      <c r="AB57" s="243"/>
      <c r="AC57" s="48">
        <f t="shared" si="43"/>
        <v>4629844.29</v>
      </c>
      <c r="AD57" s="167">
        <f t="shared" si="51"/>
        <v>5978246.6500000013</v>
      </c>
      <c r="AE57" s="168">
        <f t="shared" si="51"/>
        <v>4670127.26</v>
      </c>
      <c r="AF57" s="168">
        <f t="shared" ref="AF57:AG57" si="55">SUM(AF52:AF56)</f>
        <v>5967674.1799999988</v>
      </c>
      <c r="AG57" s="168">
        <f t="shared" si="55"/>
        <v>6347966.669999999</v>
      </c>
      <c r="AH57" s="168">
        <f t="shared" ref="AH57" si="56">SUM(AH52:AH56)</f>
        <v>4691712.3600000003</v>
      </c>
      <c r="AI57" s="169"/>
    </row>
    <row r="58" spans="1:35" s="41" customFormat="1" x14ac:dyDescent="0.25">
      <c r="A58" s="172">
        <f>+A51+1</f>
        <v>8</v>
      </c>
      <c r="B58" s="49" t="s">
        <v>25</v>
      </c>
      <c r="C58" s="50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2"/>
      <c r="O58" s="50"/>
      <c r="P58" s="51"/>
      <c r="Q58" s="51"/>
      <c r="R58" s="51"/>
      <c r="S58" s="51"/>
      <c r="T58" s="51"/>
      <c r="U58" s="52"/>
      <c r="V58" s="244"/>
      <c r="W58" s="245"/>
      <c r="X58" s="246"/>
      <c r="Y58" s="246"/>
      <c r="Z58" s="246"/>
      <c r="AA58" s="246"/>
      <c r="AB58" s="247"/>
      <c r="AC58" s="53"/>
      <c r="AD58" s="54"/>
      <c r="AE58" s="55"/>
      <c r="AF58" s="55"/>
      <c r="AG58" s="55"/>
      <c r="AH58" s="55"/>
      <c r="AI58" s="56"/>
    </row>
    <row r="59" spans="1:35" s="41" customFormat="1" x14ac:dyDescent="0.25">
      <c r="A59" s="172"/>
      <c r="B59" s="42" t="s">
        <v>30</v>
      </c>
      <c r="C59" s="68">
        <f>'NECO-ELECTRIC'!C59+'NECO-GAS'!C59</f>
        <v>18341187.009999998</v>
      </c>
      <c r="D59" s="69">
        <f>'NECO-ELECTRIC'!D59+'NECO-GAS'!D59</f>
        <v>19867236.649999999</v>
      </c>
      <c r="E59" s="69">
        <f>'NECO-ELECTRIC'!E59+'NECO-GAS'!E59</f>
        <v>21086406.170000002</v>
      </c>
      <c r="F59" s="69">
        <f>'NECO-ELECTRIC'!F59+'NECO-GAS'!F59</f>
        <v>23226854.140000001</v>
      </c>
      <c r="G59" s="69">
        <f>'NECO-ELECTRIC'!G59+'NECO-GAS'!G59</f>
        <v>24007655.630000003</v>
      </c>
      <c r="H59" s="69">
        <f>'NECO-ELECTRIC'!H59+'NECO-GAS'!H59</f>
        <v>23926996.700000003</v>
      </c>
      <c r="I59" s="69">
        <f>'NECO-ELECTRIC'!I59+'NECO-GAS'!I59</f>
        <v>23802670.199999999</v>
      </c>
      <c r="J59" s="69">
        <f>'NECO-ELECTRIC'!J59+'NECO-GAS'!J59</f>
        <v>23858645.079999998</v>
      </c>
      <c r="K59" s="69">
        <f>'NECO-ELECTRIC'!K59+'NECO-GAS'!K59</f>
        <v>26230924.579999998</v>
      </c>
      <c r="L59" s="69">
        <f>'NECO-ELECTRIC'!L59+'NECO-GAS'!L59</f>
        <v>27458256.490000002</v>
      </c>
      <c r="M59" s="69">
        <f>'NECO-ELECTRIC'!M59+'NECO-GAS'!M59</f>
        <v>29004164.530000001</v>
      </c>
      <c r="N59" s="70">
        <f>'NECO-ELECTRIC'!N59+'NECO-GAS'!N59</f>
        <v>29874694.329999998</v>
      </c>
      <c r="O59" s="68">
        <f>'NECO-ELECTRIC'!O59+'NECO-GAS'!O59</f>
        <v>32607501.829999998</v>
      </c>
      <c r="P59" s="69">
        <f>'NECO-ELECTRIC'!P59+'NECO-GAS'!P59</f>
        <v>38586035</v>
      </c>
      <c r="Q59" s="69">
        <f>'NECO-ELECTRIC'!Q59+'NECO-GAS'!Q59</f>
        <v>44148487</v>
      </c>
      <c r="R59" s="69">
        <f>'NECO-ELECTRIC'!R59+'NECO-GAS'!R59</f>
        <v>47339782</v>
      </c>
      <c r="S59" s="69">
        <f>'NECO-ELECTRIC'!S59+'NECO-GAS'!S59</f>
        <v>50832240</v>
      </c>
      <c r="T59" s="69">
        <f>'NECO-ELECTRIC'!T59+'NECO-GAS'!T59</f>
        <v>54140759</v>
      </c>
      <c r="U59" s="45">
        <f>'NECO-ELECTRIC'!U59+'NECO-GAS'!U59</f>
        <v>55266777</v>
      </c>
      <c r="V59" s="207">
        <f t="shared" ref="V59:AA64" si="57">IF(ISERROR((O59-C59)/C59)=TRUE,0,(O59-C59)/C59)</f>
        <v>0.77782941814080564</v>
      </c>
      <c r="W59" s="207">
        <f t="shared" si="57"/>
        <v>0.9421943614891205</v>
      </c>
      <c r="X59" s="207">
        <f t="shared" si="57"/>
        <v>1.0936942333402846</v>
      </c>
      <c r="Y59" s="207">
        <f t="shared" si="57"/>
        <v>1.0381486754365952</v>
      </c>
      <c r="Z59" s="207">
        <f t="shared" si="57"/>
        <v>1.1173346029039153</v>
      </c>
      <c r="AA59" s="207">
        <f t="shared" si="57"/>
        <v>1.2627477940012419</v>
      </c>
      <c r="AB59" s="239"/>
      <c r="AC59" s="46">
        <f t="shared" ref="AC59:AH74" si="58">O59-C59</f>
        <v>14266314.82</v>
      </c>
      <c r="AD59" s="72">
        <f t="shared" si="58"/>
        <v>18718798.350000001</v>
      </c>
      <c r="AE59" s="73">
        <f t="shared" si="58"/>
        <v>23062080.829999998</v>
      </c>
      <c r="AF59" s="73">
        <f t="shared" si="58"/>
        <v>24112927.859999999</v>
      </c>
      <c r="AG59" s="73">
        <f t="shared" si="58"/>
        <v>26824584.369999997</v>
      </c>
      <c r="AH59" s="73">
        <f t="shared" si="58"/>
        <v>30213762.299999997</v>
      </c>
      <c r="AI59" s="47"/>
    </row>
    <row r="60" spans="1:35" s="41" customFormat="1" x14ac:dyDescent="0.25">
      <c r="A60" s="172"/>
      <c r="B60" s="42" t="s">
        <v>31</v>
      </c>
      <c r="C60" s="68">
        <f>'NECO-ELECTRIC'!C60+'NECO-GAS'!C60</f>
        <v>11754374.02</v>
      </c>
      <c r="D60" s="69">
        <f>'NECO-ELECTRIC'!D60+'NECO-GAS'!D60</f>
        <v>12715678.17</v>
      </c>
      <c r="E60" s="69">
        <f>'NECO-ELECTRIC'!E60+'NECO-GAS'!E60</f>
        <v>12721947.369999999</v>
      </c>
      <c r="F60" s="69">
        <f>'NECO-ELECTRIC'!F60+'NECO-GAS'!F60</f>
        <v>12548754.620000001</v>
      </c>
      <c r="G60" s="69">
        <f>'NECO-ELECTRIC'!G60+'NECO-GAS'!G60</f>
        <v>12476064.65</v>
      </c>
      <c r="H60" s="69">
        <f>'NECO-ELECTRIC'!H60+'NECO-GAS'!H60</f>
        <v>12615321.92</v>
      </c>
      <c r="I60" s="69">
        <f>'NECO-ELECTRIC'!I60+'NECO-GAS'!I60</f>
        <v>12726427.91</v>
      </c>
      <c r="J60" s="69">
        <f>'NECO-ELECTRIC'!J60+'NECO-GAS'!J60</f>
        <v>12889150.34</v>
      </c>
      <c r="K60" s="69">
        <f>'NECO-ELECTRIC'!K60+'NECO-GAS'!K60</f>
        <v>13739248.140000001</v>
      </c>
      <c r="L60" s="69">
        <f>'NECO-ELECTRIC'!L60+'NECO-GAS'!L60</f>
        <v>14074261.609999999</v>
      </c>
      <c r="M60" s="69">
        <f>'NECO-ELECTRIC'!M60+'NECO-GAS'!M60</f>
        <v>14721054.010000002</v>
      </c>
      <c r="N60" s="70">
        <f>'NECO-ELECTRIC'!N60+'NECO-GAS'!N60</f>
        <v>13809502.5</v>
      </c>
      <c r="O60" s="68">
        <f>'NECO-ELECTRIC'!O60+'NECO-GAS'!O60</f>
        <v>14447099.370000001</v>
      </c>
      <c r="P60" s="69">
        <f>'NECO-ELECTRIC'!P60+'NECO-GAS'!P60</f>
        <v>15552080</v>
      </c>
      <c r="Q60" s="69">
        <f>'NECO-ELECTRIC'!Q60+'NECO-GAS'!Q60</f>
        <v>16090700</v>
      </c>
      <c r="R60" s="69">
        <f>'NECO-ELECTRIC'!R60+'NECO-GAS'!R60</f>
        <v>16642429</v>
      </c>
      <c r="S60" s="69">
        <f>'NECO-ELECTRIC'!S60+'NECO-GAS'!S60</f>
        <v>18007784</v>
      </c>
      <c r="T60" s="69">
        <f>'NECO-ELECTRIC'!T60+'NECO-GAS'!T60</f>
        <v>18165623</v>
      </c>
      <c r="U60" s="45">
        <f>'NECO-ELECTRIC'!U60+'NECO-GAS'!U60</f>
        <v>17621147</v>
      </c>
      <c r="V60" s="207">
        <f t="shared" si="57"/>
        <v>0.22908283719901587</v>
      </c>
      <c r="W60" s="207">
        <f t="shared" si="57"/>
        <v>0.22306335470898445</v>
      </c>
      <c r="X60" s="207">
        <f t="shared" si="57"/>
        <v>0.26479850387873449</v>
      </c>
      <c r="Y60" s="207">
        <f t="shared" si="57"/>
        <v>0.32622156572219263</v>
      </c>
      <c r="Z60" s="207">
        <f t="shared" si="57"/>
        <v>0.44338655699415597</v>
      </c>
      <c r="AA60" s="207">
        <f t="shared" si="57"/>
        <v>0.43996507700692905</v>
      </c>
      <c r="AB60" s="239"/>
      <c r="AC60" s="46">
        <f t="shared" si="58"/>
        <v>2692725.3500000015</v>
      </c>
      <c r="AD60" s="72">
        <f t="shared" si="58"/>
        <v>2836401.83</v>
      </c>
      <c r="AE60" s="73">
        <f t="shared" si="58"/>
        <v>3368752.6300000008</v>
      </c>
      <c r="AF60" s="73">
        <f t="shared" si="58"/>
        <v>4093674.379999999</v>
      </c>
      <c r="AG60" s="73">
        <f t="shared" si="58"/>
        <v>5531719.3499999996</v>
      </c>
      <c r="AH60" s="73">
        <f t="shared" si="58"/>
        <v>5550301.0800000001</v>
      </c>
      <c r="AI60" s="47"/>
    </row>
    <row r="61" spans="1:35" s="41" customFormat="1" x14ac:dyDescent="0.25">
      <c r="A61" s="172"/>
      <c r="B61" s="42" t="s">
        <v>32</v>
      </c>
      <c r="C61" s="68">
        <f>'NECO-ELECTRIC'!C61+'NECO-GAS'!C61</f>
        <v>1125266.6399999999</v>
      </c>
      <c r="D61" s="69">
        <f>'NECO-ELECTRIC'!D61+'NECO-GAS'!D61</f>
        <v>1213763.2</v>
      </c>
      <c r="E61" s="69">
        <f>'NECO-ELECTRIC'!E61+'NECO-GAS'!E61</f>
        <v>1306185.52</v>
      </c>
      <c r="F61" s="69">
        <f>'NECO-ELECTRIC'!F61+'NECO-GAS'!F61</f>
        <v>1317937.74</v>
      </c>
      <c r="G61" s="69">
        <f>'NECO-ELECTRIC'!G61+'NECO-GAS'!G61</f>
        <v>1331390.1299999999</v>
      </c>
      <c r="H61" s="69">
        <f>'NECO-ELECTRIC'!H61+'NECO-GAS'!H61</f>
        <v>1277936.98</v>
      </c>
      <c r="I61" s="69">
        <f>'NECO-ELECTRIC'!I61+'NECO-GAS'!I61</f>
        <v>1265551.1300000001</v>
      </c>
      <c r="J61" s="69">
        <f>'NECO-ELECTRIC'!J61+'NECO-GAS'!J61</f>
        <v>1315349.47</v>
      </c>
      <c r="K61" s="69">
        <f>'NECO-ELECTRIC'!K61+'NECO-GAS'!K61</f>
        <v>1437370.55</v>
      </c>
      <c r="L61" s="69">
        <f>'NECO-ELECTRIC'!L61+'NECO-GAS'!L61</f>
        <v>1509838.52</v>
      </c>
      <c r="M61" s="69">
        <f>'NECO-ELECTRIC'!M61+'NECO-GAS'!M61</f>
        <v>1556600.38</v>
      </c>
      <c r="N61" s="70">
        <f>'NECO-ELECTRIC'!N61+'NECO-GAS'!N61</f>
        <v>1705339.0899999999</v>
      </c>
      <c r="O61" s="68">
        <f>'NECO-ELECTRIC'!O61+'NECO-GAS'!O61</f>
        <v>1949783.72</v>
      </c>
      <c r="P61" s="69">
        <f>'NECO-ELECTRIC'!P61+'NECO-GAS'!P61</f>
        <v>2696862</v>
      </c>
      <c r="Q61" s="69">
        <f>'NECO-ELECTRIC'!Q61+'NECO-GAS'!Q61</f>
        <v>3645578</v>
      </c>
      <c r="R61" s="69">
        <f>'NECO-ELECTRIC'!R61+'NECO-GAS'!R61</f>
        <v>4107420</v>
      </c>
      <c r="S61" s="69">
        <f>'NECO-ELECTRIC'!S61+'NECO-GAS'!S61</f>
        <v>4420101</v>
      </c>
      <c r="T61" s="69">
        <f>'NECO-ELECTRIC'!T61+'NECO-GAS'!T61</f>
        <v>4554579</v>
      </c>
      <c r="U61" s="45">
        <f>'NECO-ELECTRIC'!U61+'NECO-GAS'!U61</f>
        <v>4224316</v>
      </c>
      <c r="V61" s="207">
        <f t="shared" si="57"/>
        <v>0.73273040423556868</v>
      </c>
      <c r="W61" s="207">
        <f t="shared" si="57"/>
        <v>1.2219012736586512</v>
      </c>
      <c r="X61" s="207">
        <f t="shared" si="57"/>
        <v>1.7910108818232804</v>
      </c>
      <c r="Y61" s="207">
        <f t="shared" si="57"/>
        <v>2.1165508622584857</v>
      </c>
      <c r="Z61" s="207">
        <f t="shared" si="57"/>
        <v>2.3199142012566973</v>
      </c>
      <c r="AA61" s="207">
        <f t="shared" si="57"/>
        <v>2.5640090796965591</v>
      </c>
      <c r="AB61" s="239"/>
      <c r="AC61" s="46">
        <f t="shared" si="58"/>
        <v>824517.08000000007</v>
      </c>
      <c r="AD61" s="72">
        <f t="shared" si="58"/>
        <v>1483098.8</v>
      </c>
      <c r="AE61" s="73">
        <f t="shared" si="58"/>
        <v>2339392.48</v>
      </c>
      <c r="AF61" s="73">
        <f t="shared" si="58"/>
        <v>2789482.26</v>
      </c>
      <c r="AG61" s="73">
        <f t="shared" si="58"/>
        <v>3088710.87</v>
      </c>
      <c r="AH61" s="73">
        <f t="shared" si="58"/>
        <v>3276642.02</v>
      </c>
      <c r="AI61" s="47"/>
    </row>
    <row r="62" spans="1:35" s="41" customFormat="1" x14ac:dyDescent="0.25">
      <c r="A62" s="172"/>
      <c r="B62" s="42" t="s">
        <v>33</v>
      </c>
      <c r="C62" s="68">
        <f>'NECO-ELECTRIC'!C62+'NECO-GAS'!C62</f>
        <v>843665.13</v>
      </c>
      <c r="D62" s="69">
        <f>'NECO-ELECTRIC'!D62+'NECO-GAS'!D62</f>
        <v>831338.03</v>
      </c>
      <c r="E62" s="69">
        <f>'NECO-ELECTRIC'!E62+'NECO-GAS'!E62</f>
        <v>853394.77</v>
      </c>
      <c r="F62" s="69">
        <f>'NECO-ELECTRIC'!F62+'NECO-GAS'!F62</f>
        <v>879892.44</v>
      </c>
      <c r="G62" s="69">
        <f>'NECO-ELECTRIC'!G62+'NECO-GAS'!G62</f>
        <v>934779.42</v>
      </c>
      <c r="H62" s="69">
        <f>'NECO-ELECTRIC'!H62+'NECO-GAS'!H62</f>
        <v>916199.66999999993</v>
      </c>
      <c r="I62" s="69">
        <f>'NECO-ELECTRIC'!I62+'NECO-GAS'!I62</f>
        <v>1003123.31</v>
      </c>
      <c r="J62" s="69">
        <f>'NECO-ELECTRIC'!J62+'NECO-GAS'!J62</f>
        <v>980462.12</v>
      </c>
      <c r="K62" s="69">
        <f>'NECO-ELECTRIC'!K62+'NECO-GAS'!K62</f>
        <v>1049815.1299999999</v>
      </c>
      <c r="L62" s="69">
        <f>'NECO-ELECTRIC'!L62+'NECO-GAS'!L62</f>
        <v>1100484.1000000001</v>
      </c>
      <c r="M62" s="69">
        <f>'NECO-ELECTRIC'!M62+'NECO-GAS'!M62</f>
        <v>1114106.74</v>
      </c>
      <c r="N62" s="70">
        <f>'NECO-ELECTRIC'!N62+'NECO-GAS'!N62</f>
        <v>1058784.3</v>
      </c>
      <c r="O62" s="68">
        <f>'NECO-ELECTRIC'!O62+'NECO-GAS'!O62</f>
        <v>1169487.96</v>
      </c>
      <c r="P62" s="69">
        <f>'NECO-ELECTRIC'!P62+'NECO-GAS'!P62</f>
        <v>1754106</v>
      </c>
      <c r="Q62" s="69">
        <f>'NECO-ELECTRIC'!Q62+'NECO-GAS'!Q62</f>
        <v>2542103</v>
      </c>
      <c r="R62" s="69">
        <f>'NECO-ELECTRIC'!R62+'NECO-GAS'!R62</f>
        <v>2910132</v>
      </c>
      <c r="S62" s="69">
        <f>'NECO-ELECTRIC'!S62+'NECO-GAS'!S62</f>
        <v>3063857</v>
      </c>
      <c r="T62" s="69">
        <f>'NECO-ELECTRIC'!T62+'NECO-GAS'!T62</f>
        <v>3002102</v>
      </c>
      <c r="U62" s="45">
        <f>'NECO-ELECTRIC'!U62+'NECO-GAS'!U62</f>
        <v>2758797</v>
      </c>
      <c r="V62" s="207">
        <f t="shared" si="57"/>
        <v>0.38619923760509095</v>
      </c>
      <c r="W62" s="207">
        <f t="shared" si="57"/>
        <v>1.1099792583770045</v>
      </c>
      <c r="X62" s="207">
        <f t="shared" si="57"/>
        <v>1.9788124902616875</v>
      </c>
      <c r="Y62" s="207">
        <f t="shared" si="57"/>
        <v>2.3073724329305523</v>
      </c>
      <c r="Z62" s="207">
        <f t="shared" si="57"/>
        <v>2.2776256456309234</v>
      </c>
      <c r="AA62" s="207">
        <f t="shared" si="57"/>
        <v>2.2766896761706978</v>
      </c>
      <c r="AB62" s="239"/>
      <c r="AC62" s="46">
        <f t="shared" si="58"/>
        <v>325822.82999999996</v>
      </c>
      <c r="AD62" s="72">
        <f t="shared" si="58"/>
        <v>922767.97</v>
      </c>
      <c r="AE62" s="73">
        <f t="shared" si="58"/>
        <v>1688708.23</v>
      </c>
      <c r="AF62" s="73">
        <f t="shared" si="58"/>
        <v>2030239.56</v>
      </c>
      <c r="AG62" s="73">
        <f t="shared" si="58"/>
        <v>2129077.58</v>
      </c>
      <c r="AH62" s="73">
        <f t="shared" si="58"/>
        <v>2085902.33</v>
      </c>
      <c r="AI62" s="47"/>
    </row>
    <row r="63" spans="1:35" s="41" customFormat="1" x14ac:dyDescent="0.25">
      <c r="A63" s="172"/>
      <c r="B63" s="42" t="s">
        <v>34</v>
      </c>
      <c r="C63" s="68">
        <f>'NECO-ELECTRIC'!C63+'NECO-GAS'!C63</f>
        <v>234780.09999999998</v>
      </c>
      <c r="D63" s="69">
        <f>'NECO-ELECTRIC'!D63+'NECO-GAS'!D63</f>
        <v>278095</v>
      </c>
      <c r="E63" s="69">
        <f>'NECO-ELECTRIC'!E63+'NECO-GAS'!E63</f>
        <v>371169.43</v>
      </c>
      <c r="F63" s="69">
        <f>'NECO-ELECTRIC'!F63+'NECO-GAS'!F63</f>
        <v>300922.82</v>
      </c>
      <c r="G63" s="69">
        <f>'NECO-ELECTRIC'!G63+'NECO-GAS'!G63</f>
        <v>366107.86</v>
      </c>
      <c r="H63" s="69">
        <f>'NECO-ELECTRIC'!H63+'NECO-GAS'!H63</f>
        <v>475135.99</v>
      </c>
      <c r="I63" s="69">
        <f>'NECO-ELECTRIC'!I63+'NECO-GAS'!I63</f>
        <v>440706.06000000006</v>
      </c>
      <c r="J63" s="69">
        <f>'NECO-ELECTRIC'!J63+'NECO-GAS'!J63</f>
        <v>474248.47000000003</v>
      </c>
      <c r="K63" s="69">
        <f>'NECO-ELECTRIC'!K63+'NECO-GAS'!K63</f>
        <v>453167.77</v>
      </c>
      <c r="L63" s="69">
        <f>'NECO-ELECTRIC'!L63+'NECO-GAS'!L63</f>
        <v>498528.96</v>
      </c>
      <c r="M63" s="69">
        <f>'NECO-ELECTRIC'!M63+'NECO-GAS'!M63</f>
        <v>419299.89</v>
      </c>
      <c r="N63" s="70">
        <f>'NECO-ELECTRIC'!N63+'NECO-GAS'!N63</f>
        <v>313368.07</v>
      </c>
      <c r="O63" s="68">
        <f>'NECO-ELECTRIC'!O63+'NECO-GAS'!O63</f>
        <v>325527.66000000003</v>
      </c>
      <c r="P63" s="69">
        <f>'NECO-ELECTRIC'!P63+'NECO-GAS'!P63</f>
        <v>424516</v>
      </c>
      <c r="Q63" s="69">
        <f>'NECO-ELECTRIC'!Q63+'NECO-GAS'!Q63</f>
        <v>613915</v>
      </c>
      <c r="R63" s="69">
        <f>'NECO-ELECTRIC'!R63+'NECO-GAS'!R63</f>
        <v>817325</v>
      </c>
      <c r="S63" s="69">
        <f>'NECO-ELECTRIC'!S63+'NECO-GAS'!S63</f>
        <v>1030524</v>
      </c>
      <c r="T63" s="69">
        <f>'NECO-ELECTRIC'!T63+'NECO-GAS'!T63</f>
        <v>1301413</v>
      </c>
      <c r="U63" s="45">
        <f>'NECO-ELECTRIC'!U63+'NECO-GAS'!U63</f>
        <v>1257413</v>
      </c>
      <c r="V63" s="207">
        <f t="shared" si="57"/>
        <v>0.38652151523915385</v>
      </c>
      <c r="W63" s="207">
        <f t="shared" si="57"/>
        <v>0.52651432064582249</v>
      </c>
      <c r="X63" s="207">
        <f t="shared" si="57"/>
        <v>0.65400205507226172</v>
      </c>
      <c r="Y63" s="207">
        <f t="shared" si="57"/>
        <v>1.7160618792552853</v>
      </c>
      <c r="Z63" s="207">
        <f t="shared" si="57"/>
        <v>1.8148098213460919</v>
      </c>
      <c r="AA63" s="207">
        <f t="shared" si="57"/>
        <v>1.7390326714673836</v>
      </c>
      <c r="AB63" s="239"/>
      <c r="AC63" s="46">
        <f t="shared" si="58"/>
        <v>90747.560000000056</v>
      </c>
      <c r="AD63" s="72">
        <f t="shared" si="58"/>
        <v>146421</v>
      </c>
      <c r="AE63" s="73">
        <f t="shared" si="58"/>
        <v>242745.57</v>
      </c>
      <c r="AF63" s="73">
        <f t="shared" si="58"/>
        <v>516402.18</v>
      </c>
      <c r="AG63" s="73">
        <f t="shared" si="58"/>
        <v>664416.14</v>
      </c>
      <c r="AH63" s="73">
        <f t="shared" si="58"/>
        <v>826277.01</v>
      </c>
      <c r="AI63" s="47"/>
    </row>
    <row r="64" spans="1:35" s="150" customFormat="1" x14ac:dyDescent="0.25">
      <c r="A64" s="173"/>
      <c r="B64" s="42" t="s">
        <v>35</v>
      </c>
      <c r="C64" s="164">
        <f>SUM(C59:C63)</f>
        <v>32299272.899999999</v>
      </c>
      <c r="D64" s="165">
        <f t="shared" ref="D64:AE64" si="59">SUM(D59:D63)</f>
        <v>34906111.050000004</v>
      </c>
      <c r="E64" s="165">
        <f t="shared" si="59"/>
        <v>36339103.260000005</v>
      </c>
      <c r="F64" s="165">
        <f t="shared" si="59"/>
        <v>38274361.760000005</v>
      </c>
      <c r="G64" s="165">
        <f t="shared" si="59"/>
        <v>39115997.690000005</v>
      </c>
      <c r="H64" s="165">
        <f t="shared" si="59"/>
        <v>39211591.260000005</v>
      </c>
      <c r="I64" s="165">
        <f t="shared" si="59"/>
        <v>39238478.610000007</v>
      </c>
      <c r="J64" s="165">
        <f t="shared" si="59"/>
        <v>39517855.479999997</v>
      </c>
      <c r="K64" s="165">
        <f t="shared" si="59"/>
        <v>42910526.170000002</v>
      </c>
      <c r="L64" s="165">
        <f t="shared" si="59"/>
        <v>44641369.680000007</v>
      </c>
      <c r="M64" s="165">
        <f t="shared" si="59"/>
        <v>46815225.550000012</v>
      </c>
      <c r="N64" s="166">
        <f t="shared" si="59"/>
        <v>46761688.289999999</v>
      </c>
      <c r="O64" s="164">
        <f t="shared" si="59"/>
        <v>50499400.539999999</v>
      </c>
      <c r="P64" s="165">
        <f t="shared" ref="P64:R64" si="60">SUM(P59:P63)</f>
        <v>59013599</v>
      </c>
      <c r="Q64" s="165">
        <f t="shared" si="60"/>
        <v>67040783</v>
      </c>
      <c r="R64" s="165">
        <f t="shared" si="60"/>
        <v>71817088</v>
      </c>
      <c r="S64" s="165">
        <f t="shared" ref="S64:T64" si="61">SUM(S59:S63)</f>
        <v>77354506</v>
      </c>
      <c r="T64" s="165">
        <f t="shared" si="61"/>
        <v>81164476</v>
      </c>
      <c r="U64" s="166">
        <f t="shared" ref="U64" si="62">SUM(U59:U63)</f>
        <v>81128450</v>
      </c>
      <c r="V64" s="240">
        <f t="shared" si="57"/>
        <v>0.56348412846160389</v>
      </c>
      <c r="W64" s="241">
        <f t="shared" si="57"/>
        <v>0.69063803514141375</v>
      </c>
      <c r="X64" s="242">
        <f t="shared" si="57"/>
        <v>0.8448661905698327</v>
      </c>
      <c r="Y64" s="242">
        <f t="shared" si="57"/>
        <v>0.87637584789343304</v>
      </c>
      <c r="Z64" s="242">
        <f t="shared" si="57"/>
        <v>0.97756699478933806</v>
      </c>
      <c r="AA64" s="242">
        <f t="shared" si="57"/>
        <v>1.0699102839724945</v>
      </c>
      <c r="AB64" s="243"/>
      <c r="AC64" s="48">
        <f t="shared" si="43"/>
        <v>18200127.639999997</v>
      </c>
      <c r="AD64" s="167">
        <f t="shared" si="59"/>
        <v>24107487.949999999</v>
      </c>
      <c r="AE64" s="168">
        <f t="shared" si="59"/>
        <v>30701679.740000002</v>
      </c>
      <c r="AF64" s="168">
        <f t="shared" ref="AF64:AG64" si="63">SUM(AF59:AF63)</f>
        <v>33542726.239999998</v>
      </c>
      <c r="AG64" s="168">
        <f t="shared" si="63"/>
        <v>38238508.309999995</v>
      </c>
      <c r="AH64" s="168">
        <f t="shared" ref="AH64" si="64">SUM(AH59:AH63)</f>
        <v>41952884.739999995</v>
      </c>
      <c r="AI64" s="169"/>
    </row>
    <row r="65" spans="1:35" s="41" customFormat="1" x14ac:dyDescent="0.25">
      <c r="A65" s="172">
        <f>+A58+1</f>
        <v>9</v>
      </c>
      <c r="B65" s="49" t="s">
        <v>36</v>
      </c>
      <c r="C65" s="50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2"/>
      <c r="O65" s="50"/>
      <c r="P65" s="51"/>
      <c r="Q65" s="51"/>
      <c r="R65" s="51"/>
      <c r="S65" s="51"/>
      <c r="T65" s="51"/>
      <c r="U65" s="52"/>
      <c r="V65" s="244"/>
      <c r="W65" s="245"/>
      <c r="X65" s="246"/>
      <c r="Y65" s="246"/>
      <c r="Z65" s="246"/>
      <c r="AA65" s="246"/>
      <c r="AB65" s="247"/>
      <c r="AC65" s="53"/>
      <c r="AD65" s="54"/>
      <c r="AE65" s="55"/>
      <c r="AF65" s="55"/>
      <c r="AG65" s="55"/>
      <c r="AH65" s="55"/>
      <c r="AI65" s="56"/>
    </row>
    <row r="66" spans="1:35" s="41" customFormat="1" x14ac:dyDescent="0.25">
      <c r="A66" s="172"/>
      <c r="B66" s="42" t="s">
        <v>30</v>
      </c>
      <c r="C66" s="68">
        <f>'NECO-ELECTRIC'!C66+'NECO-GAS'!C66</f>
        <v>40960190.479999997</v>
      </c>
      <c r="D66" s="69">
        <f>'NECO-ELECTRIC'!D66+'NECO-GAS'!D66</f>
        <v>44031435.280000001</v>
      </c>
      <c r="E66" s="69">
        <f>'NECO-ELECTRIC'!E66+'NECO-GAS'!E66</f>
        <v>41082187.869999997</v>
      </c>
      <c r="F66" s="69">
        <f>'NECO-ELECTRIC'!F66+'NECO-GAS'!F66</f>
        <v>38210690.510000005</v>
      </c>
      <c r="G66" s="69">
        <f>'NECO-ELECTRIC'!G66+'NECO-GAS'!G66</f>
        <v>38215015.579999998</v>
      </c>
      <c r="H66" s="69">
        <f>'NECO-ELECTRIC'!H66+'NECO-GAS'!H66</f>
        <v>39454163.950000003</v>
      </c>
      <c r="I66" s="69">
        <f>'NECO-ELECTRIC'!I66+'NECO-GAS'!I66</f>
        <v>41129766.850000001</v>
      </c>
      <c r="J66" s="69">
        <f>'NECO-ELECTRIC'!J66+'NECO-GAS'!J66</f>
        <v>40680945.379999995</v>
      </c>
      <c r="K66" s="69">
        <f>'NECO-ELECTRIC'!K66+'NECO-GAS'!K66</f>
        <v>42598523.960000001</v>
      </c>
      <c r="L66" s="69">
        <f>'NECO-ELECTRIC'!L66+'NECO-GAS'!L66</f>
        <v>43571011.670000002</v>
      </c>
      <c r="M66" s="69">
        <f>'NECO-ELECTRIC'!M66+'NECO-GAS'!M66</f>
        <v>48722746.700000003</v>
      </c>
      <c r="N66" s="70">
        <f>'NECO-ELECTRIC'!N66+'NECO-GAS'!N66</f>
        <v>56428699.260000005</v>
      </c>
      <c r="O66" s="68">
        <f>'NECO-ELECTRIC'!O66+'NECO-GAS'!O66</f>
        <v>61829115.840000004</v>
      </c>
      <c r="P66" s="69">
        <f>'NECO-ELECTRIC'!P66+'NECO-GAS'!P66</f>
        <v>68257616</v>
      </c>
      <c r="Q66" s="69">
        <f>'NECO-ELECTRIC'!Q66+'NECO-GAS'!Q66</f>
        <v>70992619</v>
      </c>
      <c r="R66" s="69">
        <f>'NECO-ELECTRIC'!R66+'NECO-GAS'!R66</f>
        <v>72498514</v>
      </c>
      <c r="S66" s="69">
        <f>'NECO-ELECTRIC'!S66+'NECO-GAS'!S66</f>
        <v>70655354</v>
      </c>
      <c r="T66" s="69">
        <f>'NECO-ELECTRIC'!T66+'NECO-GAS'!T66</f>
        <v>76695403</v>
      </c>
      <c r="U66" s="45">
        <f>'NECO-ELECTRIC'!U66+'NECO-GAS'!U66</f>
        <v>83351143</v>
      </c>
      <c r="V66" s="207">
        <f t="shared" ref="V66:AA71" si="65">IF(ISERROR((O66-C66)/C66)=TRUE,0,(O66-C66)/C66)</f>
        <v>0.5094928787059686</v>
      </c>
      <c r="W66" s="207">
        <f t="shared" si="65"/>
        <v>0.55020193109635096</v>
      </c>
      <c r="X66" s="207">
        <f t="shared" si="65"/>
        <v>0.72806324786421373</v>
      </c>
      <c r="Y66" s="207">
        <f t="shared" si="65"/>
        <v>0.89733587727305353</v>
      </c>
      <c r="Z66" s="207">
        <f t="shared" si="65"/>
        <v>0.84888983891917602</v>
      </c>
      <c r="AA66" s="207">
        <f t="shared" si="65"/>
        <v>0.9439114993589921</v>
      </c>
      <c r="AB66" s="239"/>
      <c r="AC66" s="46">
        <f t="shared" ref="AC66:AH70" si="66">O66-C66</f>
        <v>20868925.360000007</v>
      </c>
      <c r="AD66" s="72">
        <f t="shared" si="66"/>
        <v>24226180.719999999</v>
      </c>
      <c r="AE66" s="73">
        <f t="shared" si="66"/>
        <v>29910431.130000003</v>
      </c>
      <c r="AF66" s="73">
        <f t="shared" si="66"/>
        <v>34287823.489999995</v>
      </c>
      <c r="AG66" s="73">
        <f t="shared" si="66"/>
        <v>32440338.420000002</v>
      </c>
      <c r="AH66" s="73">
        <f t="shared" si="66"/>
        <v>37241239.049999997</v>
      </c>
      <c r="AI66" s="47"/>
    </row>
    <row r="67" spans="1:35" s="41" customFormat="1" x14ac:dyDescent="0.25">
      <c r="A67" s="172"/>
      <c r="B67" s="42" t="s">
        <v>31</v>
      </c>
      <c r="C67" s="68">
        <f>'NECO-ELECTRIC'!C67+'NECO-GAS'!C67</f>
        <v>17855607.710000001</v>
      </c>
      <c r="D67" s="69">
        <f>'NECO-ELECTRIC'!D67+'NECO-GAS'!D67</f>
        <v>18922347.100000001</v>
      </c>
      <c r="E67" s="69">
        <f>'NECO-ELECTRIC'!E67+'NECO-GAS'!E67</f>
        <v>17738021.289999999</v>
      </c>
      <c r="F67" s="69">
        <f>'NECO-ELECTRIC'!F67+'NECO-GAS'!F67</f>
        <v>16118641.450000001</v>
      </c>
      <c r="G67" s="69">
        <f>'NECO-ELECTRIC'!G67+'NECO-GAS'!G67</f>
        <v>15547777.289999999</v>
      </c>
      <c r="H67" s="69">
        <f>'NECO-ELECTRIC'!H67+'NECO-GAS'!H67</f>
        <v>15665403.049999999</v>
      </c>
      <c r="I67" s="69">
        <f>'NECO-ELECTRIC'!I67+'NECO-GAS'!I67</f>
        <v>16161619.779999999</v>
      </c>
      <c r="J67" s="69">
        <f>'NECO-ELECTRIC'!J67+'NECO-GAS'!J67</f>
        <v>16420844.92</v>
      </c>
      <c r="K67" s="69">
        <f>'NECO-ELECTRIC'!K67+'NECO-GAS'!K67</f>
        <v>17154879.420000002</v>
      </c>
      <c r="L67" s="69">
        <f>'NECO-ELECTRIC'!L67+'NECO-GAS'!L67</f>
        <v>17675094.329999998</v>
      </c>
      <c r="M67" s="69">
        <f>'NECO-ELECTRIC'!M67+'NECO-GAS'!M67</f>
        <v>19179014.109999999</v>
      </c>
      <c r="N67" s="70">
        <f>'NECO-ELECTRIC'!N67+'NECO-GAS'!N67</f>
        <v>18832222.27</v>
      </c>
      <c r="O67" s="68">
        <f>'NECO-ELECTRIC'!O67+'NECO-GAS'!O67</f>
        <v>19488241.280000001</v>
      </c>
      <c r="P67" s="69">
        <f>'NECO-ELECTRIC'!P67+'NECO-GAS'!P67</f>
        <v>20115122</v>
      </c>
      <c r="Q67" s="69">
        <f>'NECO-ELECTRIC'!Q67+'NECO-GAS'!Q67</f>
        <v>20148992</v>
      </c>
      <c r="R67" s="69">
        <f>'NECO-ELECTRIC'!R67+'NECO-GAS'!R67</f>
        <v>20483611</v>
      </c>
      <c r="S67" s="69">
        <f>'NECO-ELECTRIC'!S67+'NECO-GAS'!S67</f>
        <v>21170483</v>
      </c>
      <c r="T67" s="69">
        <f>'NECO-ELECTRIC'!T67+'NECO-GAS'!T67</f>
        <v>21444564</v>
      </c>
      <c r="U67" s="45">
        <f>'NECO-ELECTRIC'!U67+'NECO-GAS'!U67</f>
        <v>21468098</v>
      </c>
      <c r="V67" s="207">
        <f t="shared" si="65"/>
        <v>9.1435340455292752E-2</v>
      </c>
      <c r="W67" s="207">
        <f t="shared" si="65"/>
        <v>6.3035251055087047E-2</v>
      </c>
      <c r="X67" s="207">
        <f t="shared" si="65"/>
        <v>0.13592106304208867</v>
      </c>
      <c r="Y67" s="207">
        <f t="shared" si="65"/>
        <v>0.27080257126756785</v>
      </c>
      <c r="Z67" s="207">
        <f t="shared" si="65"/>
        <v>0.36164048436791063</v>
      </c>
      <c r="AA67" s="207">
        <f t="shared" si="65"/>
        <v>0.36891236896710433</v>
      </c>
      <c r="AB67" s="239"/>
      <c r="AC67" s="46">
        <f t="shared" si="58"/>
        <v>1632633.5700000003</v>
      </c>
      <c r="AD67" s="72">
        <f t="shared" si="66"/>
        <v>1192774.8999999985</v>
      </c>
      <c r="AE67" s="73">
        <f t="shared" si="66"/>
        <v>2410970.7100000009</v>
      </c>
      <c r="AF67" s="73">
        <f t="shared" si="66"/>
        <v>4364969.5499999989</v>
      </c>
      <c r="AG67" s="73">
        <f t="shared" si="66"/>
        <v>5622705.7100000009</v>
      </c>
      <c r="AH67" s="73">
        <f t="shared" si="66"/>
        <v>5779160.9500000011</v>
      </c>
      <c r="AI67" s="47"/>
    </row>
    <row r="68" spans="1:35" s="41" customFormat="1" x14ac:dyDescent="0.25">
      <c r="A68" s="172"/>
      <c r="B68" s="42" t="s">
        <v>32</v>
      </c>
      <c r="C68" s="68">
        <f>'NECO-ELECTRIC'!C68+'NECO-GAS'!C68</f>
        <v>4122016.24</v>
      </c>
      <c r="D68" s="69">
        <f>'NECO-ELECTRIC'!D68+'NECO-GAS'!D68</f>
        <v>4507335.12</v>
      </c>
      <c r="E68" s="69">
        <f>'NECO-ELECTRIC'!E68+'NECO-GAS'!E68</f>
        <v>4039654.9000000004</v>
      </c>
      <c r="F68" s="69">
        <f>'NECO-ELECTRIC'!F68+'NECO-GAS'!F68</f>
        <v>3269796.09</v>
      </c>
      <c r="G68" s="69">
        <f>'NECO-ELECTRIC'!G68+'NECO-GAS'!G68</f>
        <v>3525796.34</v>
      </c>
      <c r="H68" s="69">
        <f>'NECO-ELECTRIC'!H68+'NECO-GAS'!H68</f>
        <v>3414231.47</v>
      </c>
      <c r="I68" s="69">
        <f>'NECO-ELECTRIC'!I68+'NECO-GAS'!I68</f>
        <v>3797268.57</v>
      </c>
      <c r="J68" s="69">
        <f>'NECO-ELECTRIC'!J68+'NECO-GAS'!J68</f>
        <v>3645983.1399999997</v>
      </c>
      <c r="K68" s="69">
        <f>'NECO-ELECTRIC'!K68+'NECO-GAS'!K68</f>
        <v>3846213.2399999998</v>
      </c>
      <c r="L68" s="69">
        <f>'NECO-ELECTRIC'!L68+'NECO-GAS'!L68</f>
        <v>3819232.85</v>
      </c>
      <c r="M68" s="69">
        <f>'NECO-ELECTRIC'!M68+'NECO-GAS'!M68</f>
        <v>4391536.25</v>
      </c>
      <c r="N68" s="70">
        <f>'NECO-ELECTRIC'!N68+'NECO-GAS'!N68</f>
        <v>4900207.3600000003</v>
      </c>
      <c r="O68" s="68">
        <f>'NECO-ELECTRIC'!O68+'NECO-GAS'!O68</f>
        <v>6118710.96</v>
      </c>
      <c r="P68" s="69">
        <f>'NECO-ELECTRIC'!P68+'NECO-GAS'!P68</f>
        <v>8137203</v>
      </c>
      <c r="Q68" s="69">
        <f>'NECO-ELECTRIC'!Q68+'NECO-GAS'!Q68</f>
        <v>7692821</v>
      </c>
      <c r="R68" s="69">
        <f>'NECO-ELECTRIC'!R68+'NECO-GAS'!R68</f>
        <v>7310533</v>
      </c>
      <c r="S68" s="69">
        <f>'NECO-ELECTRIC'!S68+'NECO-GAS'!S68</f>
        <v>7072197</v>
      </c>
      <c r="T68" s="69">
        <f>'NECO-ELECTRIC'!T68+'NECO-GAS'!T68</f>
        <v>7404265</v>
      </c>
      <c r="U68" s="45">
        <f>'NECO-ELECTRIC'!U68+'NECO-GAS'!U68</f>
        <v>7370023</v>
      </c>
      <c r="V68" s="207">
        <f t="shared" si="65"/>
        <v>0.48439758694400475</v>
      </c>
      <c r="W68" s="207">
        <f t="shared" si="65"/>
        <v>0.80532460608342782</v>
      </c>
      <c r="X68" s="207">
        <f t="shared" si="65"/>
        <v>0.90432628292085027</v>
      </c>
      <c r="Y68" s="207">
        <f t="shared" si="65"/>
        <v>1.2357764211529167</v>
      </c>
      <c r="Z68" s="207">
        <f t="shared" si="65"/>
        <v>1.0058438769608571</v>
      </c>
      <c r="AA68" s="207">
        <f t="shared" si="65"/>
        <v>1.1686476341921832</v>
      </c>
      <c r="AB68" s="239"/>
      <c r="AC68" s="46">
        <f t="shared" si="58"/>
        <v>1996694.7199999997</v>
      </c>
      <c r="AD68" s="72">
        <f t="shared" si="66"/>
        <v>3629867.88</v>
      </c>
      <c r="AE68" s="73">
        <f t="shared" si="66"/>
        <v>3653166.0999999996</v>
      </c>
      <c r="AF68" s="73">
        <f t="shared" si="66"/>
        <v>4040736.91</v>
      </c>
      <c r="AG68" s="73">
        <f t="shared" si="66"/>
        <v>3546400.66</v>
      </c>
      <c r="AH68" s="73">
        <f t="shared" si="66"/>
        <v>3990033.53</v>
      </c>
      <c r="AI68" s="47"/>
    </row>
    <row r="69" spans="1:35" s="41" customFormat="1" x14ac:dyDescent="0.25">
      <c r="A69" s="172"/>
      <c r="B69" s="42" t="s">
        <v>33</v>
      </c>
      <c r="C69" s="68">
        <f>'NECO-ELECTRIC'!C69+'NECO-GAS'!C69</f>
        <v>4258816.33</v>
      </c>
      <c r="D69" s="69">
        <f>'NECO-ELECTRIC'!D69+'NECO-GAS'!D69</f>
        <v>4704389.32</v>
      </c>
      <c r="E69" s="69">
        <f>'NECO-ELECTRIC'!E69+'NECO-GAS'!E69</f>
        <v>3813677.91</v>
      </c>
      <c r="F69" s="69">
        <f>'NECO-ELECTRIC'!F69+'NECO-GAS'!F69</f>
        <v>3122824.25</v>
      </c>
      <c r="G69" s="69">
        <f>'NECO-ELECTRIC'!G69+'NECO-GAS'!G69</f>
        <v>3706708.83</v>
      </c>
      <c r="H69" s="69">
        <f>'NECO-ELECTRIC'!H69+'NECO-GAS'!H69</f>
        <v>3226573.92</v>
      </c>
      <c r="I69" s="69">
        <f>'NECO-ELECTRIC'!I69+'NECO-GAS'!I69</f>
        <v>3662217.8</v>
      </c>
      <c r="J69" s="69">
        <f>'NECO-ELECTRIC'!J69+'NECO-GAS'!J69</f>
        <v>3338294.4800000004</v>
      </c>
      <c r="K69" s="69">
        <f>'NECO-ELECTRIC'!K69+'NECO-GAS'!K69</f>
        <v>3925640.06</v>
      </c>
      <c r="L69" s="69">
        <f>'NECO-ELECTRIC'!L69+'NECO-GAS'!L69</f>
        <v>3929128.38</v>
      </c>
      <c r="M69" s="69">
        <f>'NECO-ELECTRIC'!M69+'NECO-GAS'!M69</f>
        <v>3863599.55</v>
      </c>
      <c r="N69" s="70">
        <f>'NECO-ELECTRIC'!N69+'NECO-GAS'!N69</f>
        <v>4243660.88</v>
      </c>
      <c r="O69" s="68">
        <f>'NECO-ELECTRIC'!O69+'NECO-GAS'!O69</f>
        <v>5315136.04</v>
      </c>
      <c r="P69" s="69">
        <f>'NECO-ELECTRIC'!P69+'NECO-GAS'!P69</f>
        <v>8139673</v>
      </c>
      <c r="Q69" s="69">
        <f>'NECO-ELECTRIC'!Q69+'NECO-GAS'!Q69</f>
        <v>7107954</v>
      </c>
      <c r="R69" s="69">
        <f>'NECO-ELECTRIC'!R69+'NECO-GAS'!R69</f>
        <v>6805290</v>
      </c>
      <c r="S69" s="69">
        <f>'NECO-ELECTRIC'!S69+'NECO-GAS'!S69</f>
        <v>6434669</v>
      </c>
      <c r="T69" s="69">
        <f>'NECO-ELECTRIC'!T69+'NECO-GAS'!T69</f>
        <v>6251615</v>
      </c>
      <c r="U69" s="45">
        <f>'NECO-ELECTRIC'!U69+'NECO-GAS'!U69</f>
        <v>6350745</v>
      </c>
      <c r="V69" s="207">
        <f t="shared" si="65"/>
        <v>0.24803129042195626</v>
      </c>
      <c r="W69" s="207">
        <f t="shared" si="65"/>
        <v>0.73022946153614676</v>
      </c>
      <c r="X69" s="207">
        <f t="shared" si="65"/>
        <v>0.86380553569087315</v>
      </c>
      <c r="Y69" s="207">
        <f t="shared" si="65"/>
        <v>1.1792100532074452</v>
      </c>
      <c r="Z69" s="207">
        <f t="shared" si="65"/>
        <v>0.73595210606277917</v>
      </c>
      <c r="AA69" s="207">
        <f t="shared" si="65"/>
        <v>0.93753967985955833</v>
      </c>
      <c r="AB69" s="239"/>
      <c r="AC69" s="46">
        <f t="shared" si="58"/>
        <v>1056319.71</v>
      </c>
      <c r="AD69" s="72">
        <f t="shared" si="66"/>
        <v>3435283.6799999997</v>
      </c>
      <c r="AE69" s="73">
        <f t="shared" si="66"/>
        <v>3294276.09</v>
      </c>
      <c r="AF69" s="73">
        <f t="shared" si="66"/>
        <v>3682465.75</v>
      </c>
      <c r="AG69" s="73">
        <f t="shared" si="66"/>
        <v>2727960.17</v>
      </c>
      <c r="AH69" s="73">
        <f t="shared" si="66"/>
        <v>3025041.08</v>
      </c>
      <c r="AI69" s="47"/>
    </row>
    <row r="70" spans="1:35" s="41" customFormat="1" x14ac:dyDescent="0.25">
      <c r="A70" s="172"/>
      <c r="B70" s="42" t="s">
        <v>34</v>
      </c>
      <c r="C70" s="68">
        <f>'NECO-ELECTRIC'!C70+'NECO-GAS'!C70</f>
        <v>2884958.67</v>
      </c>
      <c r="D70" s="69">
        <f>'NECO-ELECTRIC'!D70+'NECO-GAS'!D70</f>
        <v>3572143.64</v>
      </c>
      <c r="E70" s="69">
        <f>'NECO-ELECTRIC'!E70+'NECO-GAS'!E70</f>
        <v>2890150.3200000003</v>
      </c>
      <c r="F70" s="69">
        <f>'NECO-ELECTRIC'!F70+'NECO-GAS'!F70</f>
        <v>2030617.0699999998</v>
      </c>
      <c r="G70" s="69">
        <f>'NECO-ELECTRIC'!G70+'NECO-GAS'!G70</f>
        <v>2738453.4800000004</v>
      </c>
      <c r="H70" s="69">
        <f>'NECO-ELECTRIC'!H70+'NECO-GAS'!H70</f>
        <v>1914213.2599999998</v>
      </c>
      <c r="I70" s="69">
        <f>'NECO-ELECTRIC'!I70+'NECO-GAS'!I70</f>
        <v>3211835.63</v>
      </c>
      <c r="J70" s="69">
        <f>'NECO-ELECTRIC'!J70+'NECO-GAS'!J70</f>
        <v>1766872.77</v>
      </c>
      <c r="K70" s="69">
        <f>'NECO-ELECTRIC'!K70+'NECO-GAS'!K70</f>
        <v>2415672.5499999998</v>
      </c>
      <c r="L70" s="69">
        <f>'NECO-ELECTRIC'!L70+'NECO-GAS'!L70</f>
        <v>3301032.81</v>
      </c>
      <c r="M70" s="69">
        <f>'NECO-ELECTRIC'!M70+'NECO-GAS'!M70</f>
        <v>3713206.44</v>
      </c>
      <c r="N70" s="70">
        <f>'NECO-ELECTRIC'!N70+'NECO-GAS'!N70</f>
        <v>2835011.9</v>
      </c>
      <c r="O70" s="68">
        <f>'NECO-ELECTRIC'!O70+'NECO-GAS'!O70</f>
        <v>4321756.42</v>
      </c>
      <c r="P70" s="69">
        <f>'NECO-ELECTRIC'!P70+'NECO-GAS'!P70</f>
        <v>4717085</v>
      </c>
      <c r="Q70" s="69">
        <f>'NECO-ELECTRIC'!Q70+'NECO-GAS'!Q70</f>
        <v>3788179</v>
      </c>
      <c r="R70" s="69">
        <f>'NECO-ELECTRIC'!R70+'NECO-GAS'!R70</f>
        <v>4021665</v>
      </c>
      <c r="S70" s="69">
        <f>'NECO-ELECTRIC'!S70+'NECO-GAS'!S70</f>
        <v>5687505</v>
      </c>
      <c r="T70" s="69">
        <f>'NECO-ELECTRIC'!T70+'NECO-GAS'!T70</f>
        <v>5294121</v>
      </c>
      <c r="U70" s="45">
        <f>'NECO-ELECTRIC'!U70+'NECO-GAS'!U70</f>
        <v>3949058</v>
      </c>
      <c r="V70" s="207">
        <f t="shared" si="65"/>
        <v>0.49803061823412537</v>
      </c>
      <c r="W70" s="207">
        <f t="shared" si="65"/>
        <v>0.32051940666081385</v>
      </c>
      <c r="X70" s="207">
        <f t="shared" si="65"/>
        <v>0.31072040571232279</v>
      </c>
      <c r="Y70" s="207">
        <f t="shared" si="65"/>
        <v>0.98051373615213444</v>
      </c>
      <c r="Z70" s="207">
        <f t="shared" si="65"/>
        <v>1.0769040049568412</v>
      </c>
      <c r="AA70" s="207">
        <f t="shared" si="65"/>
        <v>1.7656902763279367</v>
      </c>
      <c r="AB70" s="239"/>
      <c r="AC70" s="46">
        <f t="shared" si="58"/>
        <v>1436797.75</v>
      </c>
      <c r="AD70" s="72">
        <f t="shared" si="66"/>
        <v>1144941.3599999999</v>
      </c>
      <c r="AE70" s="73">
        <f t="shared" si="66"/>
        <v>898028.6799999997</v>
      </c>
      <c r="AF70" s="73">
        <f t="shared" si="66"/>
        <v>1991047.9300000002</v>
      </c>
      <c r="AG70" s="73">
        <f t="shared" si="66"/>
        <v>2949051.5199999996</v>
      </c>
      <c r="AH70" s="73">
        <f t="shared" si="66"/>
        <v>3379907.74</v>
      </c>
      <c r="AI70" s="47"/>
    </row>
    <row r="71" spans="1:35" s="150" customFormat="1" ht="15.75" thickBot="1" x14ac:dyDescent="0.3">
      <c r="A71" s="173"/>
      <c r="B71" s="57" t="s">
        <v>35</v>
      </c>
      <c r="C71" s="144">
        <f t="shared" ref="C71:R71" si="67">SUM(C66:C70)</f>
        <v>70081589.430000007</v>
      </c>
      <c r="D71" s="145">
        <f t="shared" si="67"/>
        <v>75737650.459999993</v>
      </c>
      <c r="E71" s="145">
        <f t="shared" si="67"/>
        <v>69563692.289999992</v>
      </c>
      <c r="F71" s="145">
        <f t="shared" si="67"/>
        <v>62752569.370000012</v>
      </c>
      <c r="G71" s="145">
        <f t="shared" si="67"/>
        <v>63733751.519999996</v>
      </c>
      <c r="H71" s="145">
        <f t="shared" si="67"/>
        <v>63674585.649999999</v>
      </c>
      <c r="I71" s="145">
        <f t="shared" si="67"/>
        <v>67962708.629999995</v>
      </c>
      <c r="J71" s="145">
        <f t="shared" si="67"/>
        <v>65852940.690000005</v>
      </c>
      <c r="K71" s="145">
        <f t="shared" si="67"/>
        <v>69940929.230000004</v>
      </c>
      <c r="L71" s="145">
        <f t="shared" si="67"/>
        <v>72295500.040000007</v>
      </c>
      <c r="M71" s="145">
        <f t="shared" si="67"/>
        <v>79870103.049999997</v>
      </c>
      <c r="N71" s="146">
        <f t="shared" si="67"/>
        <v>87239801.670000002</v>
      </c>
      <c r="O71" s="144">
        <f t="shared" si="67"/>
        <v>97072960.540000007</v>
      </c>
      <c r="P71" s="145">
        <f t="shared" si="67"/>
        <v>109366699</v>
      </c>
      <c r="Q71" s="145">
        <f t="shared" si="67"/>
        <v>109730565</v>
      </c>
      <c r="R71" s="145">
        <f t="shared" si="67"/>
        <v>111119613</v>
      </c>
      <c r="S71" s="145">
        <f t="shared" ref="S71:T71" si="68">SUM(S66:S70)</f>
        <v>111020208</v>
      </c>
      <c r="T71" s="145">
        <f t="shared" si="68"/>
        <v>117089968</v>
      </c>
      <c r="U71" s="146">
        <f t="shared" ref="U71" si="69">SUM(U66:U70)</f>
        <v>122489067</v>
      </c>
      <c r="V71" s="208">
        <f t="shared" si="65"/>
        <v>0.3851421083558606</v>
      </c>
      <c r="W71" s="212">
        <f t="shared" si="65"/>
        <v>0.44402022423128662</v>
      </c>
      <c r="X71" s="213">
        <f t="shared" si="65"/>
        <v>0.57741145398882354</v>
      </c>
      <c r="Y71" s="213">
        <f t="shared" si="65"/>
        <v>0.77075798035964915</v>
      </c>
      <c r="Z71" s="213">
        <f t="shared" si="65"/>
        <v>0.74193744055943822</v>
      </c>
      <c r="AA71" s="213">
        <f t="shared" si="65"/>
        <v>0.83888072147981074</v>
      </c>
      <c r="AB71" s="214"/>
      <c r="AC71" s="39">
        <f t="shared" ref="AC71:AE71" si="70">SUM(AC66:AC70)</f>
        <v>26991371.110000007</v>
      </c>
      <c r="AD71" s="147">
        <f t="shared" si="70"/>
        <v>33629048.539999999</v>
      </c>
      <c r="AE71" s="148">
        <f t="shared" si="70"/>
        <v>40166872.710000001</v>
      </c>
      <c r="AF71" s="148">
        <f t="shared" ref="AF71:AG71" si="71">SUM(AF66:AF70)</f>
        <v>48367043.629999988</v>
      </c>
      <c r="AG71" s="148">
        <f t="shared" si="71"/>
        <v>47286456.480000004</v>
      </c>
      <c r="AH71" s="148">
        <f t="shared" ref="AH71" si="72">SUM(AH66:AH70)</f>
        <v>53415382.350000001</v>
      </c>
      <c r="AI71" s="149"/>
    </row>
    <row r="72" spans="1:35" s="66" customFormat="1" x14ac:dyDescent="0.25">
      <c r="A72" s="172">
        <f>+A65+1</f>
        <v>10</v>
      </c>
      <c r="B72" s="84" t="s">
        <v>28</v>
      </c>
      <c r="C72" s="85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7"/>
      <c r="O72" s="85"/>
      <c r="P72" s="86"/>
      <c r="Q72" s="86"/>
      <c r="R72" s="86"/>
      <c r="S72" s="86"/>
      <c r="T72" s="86"/>
      <c r="U72" s="87"/>
      <c r="V72" s="232"/>
      <c r="W72" s="233"/>
      <c r="X72" s="234"/>
      <c r="Y72" s="234"/>
      <c r="Z72" s="234"/>
      <c r="AA72" s="234"/>
      <c r="AB72" s="235"/>
      <c r="AC72" s="88"/>
      <c r="AD72" s="89"/>
      <c r="AE72" s="90"/>
      <c r="AF72" s="90"/>
      <c r="AG72" s="90"/>
      <c r="AH72" s="90"/>
      <c r="AI72" s="91"/>
    </row>
    <row r="73" spans="1:35" s="66" customFormat="1" x14ac:dyDescent="0.25">
      <c r="A73" s="172"/>
      <c r="B73" s="67" t="s">
        <v>30</v>
      </c>
      <c r="C73" s="68">
        <f>'NECO-ELECTRIC'!C73+'NECO-GAS'!C73</f>
        <v>249961812.75</v>
      </c>
      <c r="D73" s="69">
        <f>'NECO-ELECTRIC'!D73+'NECO-GAS'!D73</f>
        <v>203392855.91</v>
      </c>
      <c r="E73" s="69">
        <f>'NECO-ELECTRIC'!E73+'NECO-GAS'!E73</f>
        <v>197891014.90000001</v>
      </c>
      <c r="F73" s="69">
        <f>'NECO-ELECTRIC'!F73+'NECO-GAS'!F73</f>
        <v>198297492.71000001</v>
      </c>
      <c r="G73" s="69">
        <f>'NECO-ELECTRIC'!G73+'NECO-GAS'!G73</f>
        <v>274460888.04000002</v>
      </c>
      <c r="H73" s="69">
        <f>'NECO-ELECTRIC'!H73+'NECO-GAS'!H73</f>
        <v>347737187.77999997</v>
      </c>
      <c r="I73" s="69">
        <f>'NECO-ELECTRIC'!I73+'NECO-GAS'!I73</f>
        <v>265643408.88</v>
      </c>
      <c r="J73" s="69">
        <f>'NECO-ELECTRIC'!J73+'NECO-GAS'!J73</f>
        <v>190963110.77000001</v>
      </c>
      <c r="K73" s="69">
        <f>'NECO-ELECTRIC'!K73+'NECO-GAS'!K73</f>
        <v>188402629.69999999</v>
      </c>
      <c r="L73" s="69">
        <f>'NECO-ELECTRIC'!L73+'NECO-GAS'!L73</f>
        <v>243580134.53999999</v>
      </c>
      <c r="M73" s="69">
        <f>'NECO-ELECTRIC'!M73+'NECO-GAS'!M73</f>
        <v>295302002.44</v>
      </c>
      <c r="N73" s="70">
        <f>'NECO-ELECTRIC'!N73+'NECO-GAS'!N73</f>
        <v>233881938.94</v>
      </c>
      <c r="O73" s="68">
        <f>'NECO-ELECTRIC'!O73+'NECO-GAS'!O73</f>
        <v>227358422.96000001</v>
      </c>
      <c r="P73" s="69">
        <f>'NECO-ELECTRIC'!P73+'NECO-GAS'!P73</f>
        <v>225209232.31</v>
      </c>
      <c r="Q73" s="69">
        <f>'NECO-ELECTRIC'!Q73+'NECO-GAS'!Q73</f>
        <v>216577895.28999999</v>
      </c>
      <c r="R73" s="69">
        <f>'NECO-ELECTRIC'!R73+'NECO-GAS'!R73</f>
        <v>216665986.09</v>
      </c>
      <c r="S73" s="69">
        <f>'NECO-ELECTRIC'!S73+'NECO-GAS'!S73</f>
        <v>320432714.91000003</v>
      </c>
      <c r="T73" s="69">
        <f>'NECO-ELECTRIC'!T73+'NECO-GAS'!T73</f>
        <v>385812408.74000001</v>
      </c>
      <c r="U73" s="271" t="s">
        <v>146</v>
      </c>
      <c r="V73" s="236">
        <f>IF(ISERROR((O73-C73)/C73)=TRUE,0,(O73-C73)/C73)</f>
        <v>-9.0427371850622773E-2</v>
      </c>
      <c r="W73" s="237">
        <f t="shared" ref="W73:AA78" si="73">IF(ISERROR((P73-D73)/D73)=TRUE,0,(P73-D73)/D73)</f>
        <v>0.10726225511899794</v>
      </c>
      <c r="X73" s="237">
        <f t="shared" si="73"/>
        <v>9.4430160962300391E-2</v>
      </c>
      <c r="Y73" s="237">
        <f t="shared" si="73"/>
        <v>9.263099159232932E-2</v>
      </c>
      <c r="Z73" s="237">
        <f t="shared" si="73"/>
        <v>0.16749864506486642</v>
      </c>
      <c r="AA73" s="237">
        <f t="shared" si="73"/>
        <v>0.10949424536120875</v>
      </c>
      <c r="AB73" s="239"/>
      <c r="AC73" s="95">
        <f t="shared" ref="AC73:AH77" si="74">O73-C73</f>
        <v>-22603389.789999992</v>
      </c>
      <c r="AD73" s="116">
        <f t="shared" si="74"/>
        <v>21816376.400000006</v>
      </c>
      <c r="AE73" s="116">
        <f t="shared" si="74"/>
        <v>18686880.389999986</v>
      </c>
      <c r="AF73" s="116">
        <f t="shared" si="74"/>
        <v>18368493.379999995</v>
      </c>
      <c r="AG73" s="116">
        <f t="shared" si="74"/>
        <v>45971826.870000005</v>
      </c>
      <c r="AH73" s="116">
        <f t="shared" si="74"/>
        <v>38075220.960000038</v>
      </c>
      <c r="AI73" s="96"/>
    </row>
    <row r="74" spans="1:35" s="66" customFormat="1" x14ac:dyDescent="0.25">
      <c r="A74" s="172"/>
      <c r="B74" s="67" t="s">
        <v>31</v>
      </c>
      <c r="C74" s="68">
        <f>'NECO-ELECTRIC'!C74+'NECO-GAS'!C74</f>
        <v>21123700.670000002</v>
      </c>
      <c r="D74" s="69">
        <f>'NECO-ELECTRIC'!D74+'NECO-GAS'!D74</f>
        <v>17515416.460000001</v>
      </c>
      <c r="E74" s="69">
        <f>'NECO-ELECTRIC'!E74+'NECO-GAS'!E74</f>
        <v>16579999.870000001</v>
      </c>
      <c r="F74" s="69">
        <f>'NECO-ELECTRIC'!F74+'NECO-GAS'!F74</f>
        <v>15916175.57</v>
      </c>
      <c r="G74" s="69">
        <f>'NECO-ELECTRIC'!G74+'NECO-GAS'!G74</f>
        <v>20630919.329999998</v>
      </c>
      <c r="H74" s="69">
        <f>'NECO-ELECTRIC'!H74+'NECO-GAS'!H74</f>
        <v>25810602.879999999</v>
      </c>
      <c r="I74" s="69">
        <f>'NECO-ELECTRIC'!I74+'NECO-GAS'!I74</f>
        <v>19257597.420000002</v>
      </c>
      <c r="J74" s="69">
        <f>'NECO-ELECTRIC'!J74+'NECO-GAS'!J74</f>
        <v>14392616.970000001</v>
      </c>
      <c r="K74" s="69">
        <f>'NECO-ELECTRIC'!K74+'NECO-GAS'!K74</f>
        <v>14737827.75</v>
      </c>
      <c r="L74" s="69">
        <f>'NECO-ELECTRIC'!L74+'NECO-GAS'!L74</f>
        <v>19441313.170000002</v>
      </c>
      <c r="M74" s="69">
        <f>'NECO-ELECTRIC'!M74+'NECO-GAS'!M74</f>
        <v>22165434.719999999</v>
      </c>
      <c r="N74" s="70">
        <f>'NECO-ELECTRIC'!N74+'NECO-GAS'!N74</f>
        <v>18324611.780000001</v>
      </c>
      <c r="O74" s="68">
        <f>'NECO-ELECTRIC'!O74+'NECO-GAS'!O74</f>
        <v>18784730.109999999</v>
      </c>
      <c r="P74" s="69">
        <f>'NECO-ELECTRIC'!P74+'NECO-GAS'!P74</f>
        <v>18677704.52</v>
      </c>
      <c r="Q74" s="69">
        <f>'NECO-ELECTRIC'!Q74+'NECO-GAS'!Q74</f>
        <v>17947648.579999998</v>
      </c>
      <c r="R74" s="69">
        <f>'NECO-ELECTRIC'!R74+'NECO-GAS'!R74</f>
        <v>16995828.870000001</v>
      </c>
      <c r="S74" s="69">
        <f>'NECO-ELECTRIC'!S74+'NECO-GAS'!S74</f>
        <v>23525027.809999999</v>
      </c>
      <c r="T74" s="69">
        <f>'NECO-ELECTRIC'!T74+'NECO-GAS'!T74</f>
        <v>29423398.239999998</v>
      </c>
      <c r="U74" s="271" t="s">
        <v>146</v>
      </c>
      <c r="V74" s="236">
        <f t="shared" ref="V74:V78" si="75">IF(ISERROR((O74-C74)/C74)=TRUE,0,(O74-C74)/C74)</f>
        <v>-0.11072731035816188</v>
      </c>
      <c r="W74" s="237">
        <f t="shared" si="73"/>
        <v>6.6358003114246167E-2</v>
      </c>
      <c r="X74" s="237">
        <f t="shared" si="73"/>
        <v>8.248786011600838E-2</v>
      </c>
      <c r="Y74" s="237">
        <f t="shared" si="73"/>
        <v>6.7833713900154011E-2</v>
      </c>
      <c r="Z74" s="237">
        <f t="shared" si="73"/>
        <v>0.14028015105422842</v>
      </c>
      <c r="AA74" s="237">
        <f t="shared" si="73"/>
        <v>0.13997330387038209</v>
      </c>
      <c r="AB74" s="239"/>
      <c r="AC74" s="95">
        <f t="shared" si="58"/>
        <v>-2338970.5600000024</v>
      </c>
      <c r="AD74" s="116">
        <f t="shared" si="74"/>
        <v>1162288.0599999987</v>
      </c>
      <c r="AE74" s="116">
        <f t="shared" si="74"/>
        <v>1367648.7099999972</v>
      </c>
      <c r="AF74" s="116">
        <f t="shared" si="74"/>
        <v>1079653.3000000007</v>
      </c>
      <c r="AG74" s="116">
        <f t="shared" si="74"/>
        <v>2894108.4800000004</v>
      </c>
      <c r="AH74" s="116">
        <f t="shared" si="74"/>
        <v>3612795.3599999994</v>
      </c>
      <c r="AI74" s="96"/>
    </row>
    <row r="75" spans="1:35" s="66" customFormat="1" x14ac:dyDescent="0.25">
      <c r="A75" s="172"/>
      <c r="B75" s="67" t="s">
        <v>32</v>
      </c>
      <c r="C75" s="68">
        <f>'NECO-ELECTRIC'!C75+'NECO-GAS'!C75</f>
        <v>60501498.590000004</v>
      </c>
      <c r="D75" s="69">
        <f>'NECO-ELECTRIC'!D75+'NECO-GAS'!D75</f>
        <v>55363476.420000002</v>
      </c>
      <c r="E75" s="69">
        <f>'NECO-ELECTRIC'!E75+'NECO-GAS'!E75</f>
        <v>51663014.810000002</v>
      </c>
      <c r="F75" s="69">
        <f>'NECO-ELECTRIC'!F75+'NECO-GAS'!F75</f>
        <v>53571483.380000003</v>
      </c>
      <c r="G75" s="69">
        <f>'NECO-ELECTRIC'!G75+'NECO-GAS'!G75</f>
        <v>59013215.030000001</v>
      </c>
      <c r="H75" s="69">
        <f>'NECO-ELECTRIC'!H75+'NECO-GAS'!H75</f>
        <v>68525478.870000005</v>
      </c>
      <c r="I75" s="69">
        <f>'NECO-ELECTRIC'!I75+'NECO-GAS'!I75</f>
        <v>59909466.32</v>
      </c>
      <c r="J75" s="69">
        <f>'NECO-ELECTRIC'!J75+'NECO-GAS'!J75</f>
        <v>50776477.920000002</v>
      </c>
      <c r="K75" s="69">
        <f>'NECO-ELECTRIC'!K75+'NECO-GAS'!K75</f>
        <v>47100629.520000003</v>
      </c>
      <c r="L75" s="69">
        <f>'NECO-ELECTRIC'!L75+'NECO-GAS'!L75</f>
        <v>55982487.380000003</v>
      </c>
      <c r="M75" s="69">
        <f>'NECO-ELECTRIC'!M75+'NECO-GAS'!M75</f>
        <v>66125889.200000003</v>
      </c>
      <c r="N75" s="70">
        <f>'NECO-ELECTRIC'!N75+'NECO-GAS'!N75</f>
        <v>58120417.420000002</v>
      </c>
      <c r="O75" s="68">
        <f>'NECO-ELECTRIC'!O75+'NECO-GAS'!O75</f>
        <v>58910938.740000002</v>
      </c>
      <c r="P75" s="69">
        <f>'NECO-ELECTRIC'!P75+'NECO-GAS'!P75</f>
        <v>52729482.950000003</v>
      </c>
      <c r="Q75" s="69">
        <f>'NECO-ELECTRIC'!Q75+'NECO-GAS'!Q75</f>
        <v>49217751.380000003</v>
      </c>
      <c r="R75" s="69">
        <f>'NECO-ELECTRIC'!R75+'NECO-GAS'!R75</f>
        <v>49212129.219999999</v>
      </c>
      <c r="S75" s="69">
        <f>'NECO-ELECTRIC'!S75+'NECO-GAS'!S75</f>
        <v>59574220.299999997</v>
      </c>
      <c r="T75" s="69">
        <f>'NECO-ELECTRIC'!T75+'NECO-GAS'!T75</f>
        <v>66485925.840000004</v>
      </c>
      <c r="U75" s="271" t="s">
        <v>146</v>
      </c>
      <c r="V75" s="236">
        <f t="shared" si="75"/>
        <v>-2.6289594259122986E-2</v>
      </c>
      <c r="W75" s="237">
        <f t="shared" si="73"/>
        <v>-4.7576374178852528E-2</v>
      </c>
      <c r="X75" s="237">
        <f t="shared" si="73"/>
        <v>-4.7331024699059747E-2</v>
      </c>
      <c r="Y75" s="237">
        <f t="shared" si="73"/>
        <v>-8.1374527732929913E-2</v>
      </c>
      <c r="Z75" s="237">
        <f t="shared" si="73"/>
        <v>9.5064346132438769E-3</v>
      </c>
      <c r="AA75" s="237">
        <f t="shared" si="73"/>
        <v>-2.9763426153785025E-2</v>
      </c>
      <c r="AB75" s="239"/>
      <c r="AC75" s="95">
        <f t="shared" ref="AC75:AC84" si="76">O75-C75</f>
        <v>-1590559.8500000015</v>
      </c>
      <c r="AD75" s="116">
        <f t="shared" si="74"/>
        <v>-2633993.4699999988</v>
      </c>
      <c r="AE75" s="116">
        <f t="shared" si="74"/>
        <v>-2445263.4299999997</v>
      </c>
      <c r="AF75" s="116">
        <f t="shared" si="74"/>
        <v>-4359354.1600000039</v>
      </c>
      <c r="AG75" s="116">
        <f t="shared" si="74"/>
        <v>561005.26999999583</v>
      </c>
      <c r="AH75" s="116">
        <f t="shared" si="74"/>
        <v>-2039553.0300000012</v>
      </c>
      <c r="AI75" s="96"/>
    </row>
    <row r="76" spans="1:35" s="66" customFormat="1" x14ac:dyDescent="0.25">
      <c r="A76" s="172"/>
      <c r="B76" s="67" t="s">
        <v>33</v>
      </c>
      <c r="C76" s="68">
        <f>'NECO-ELECTRIC'!C76+'NECO-GAS'!C76</f>
        <v>110226359.52</v>
      </c>
      <c r="D76" s="69">
        <f>'NECO-ELECTRIC'!D76+'NECO-GAS'!D76</f>
        <v>101222717.43000001</v>
      </c>
      <c r="E76" s="69">
        <f>'NECO-ELECTRIC'!E76+'NECO-GAS'!E76</f>
        <v>103118895.39</v>
      </c>
      <c r="F76" s="69">
        <f>'NECO-ELECTRIC'!F76+'NECO-GAS'!F76</f>
        <v>101813243.01000001</v>
      </c>
      <c r="G76" s="69">
        <f>'NECO-ELECTRIC'!G76+'NECO-GAS'!G76</f>
        <v>116763891.66</v>
      </c>
      <c r="H76" s="69">
        <f>'NECO-ELECTRIC'!H76+'NECO-GAS'!H76</f>
        <v>133762814.67</v>
      </c>
      <c r="I76" s="69">
        <f>'NECO-ELECTRIC'!I76+'NECO-GAS'!I76</f>
        <v>116851191.54000001</v>
      </c>
      <c r="J76" s="69">
        <f>'NECO-ELECTRIC'!J76+'NECO-GAS'!J76</f>
        <v>101498867.65000001</v>
      </c>
      <c r="K76" s="69">
        <f>'NECO-ELECTRIC'!K76+'NECO-GAS'!K76</f>
        <v>94754522.340000004</v>
      </c>
      <c r="L76" s="69">
        <f>'NECO-ELECTRIC'!L76+'NECO-GAS'!L76</f>
        <v>107941332.2</v>
      </c>
      <c r="M76" s="69">
        <f>'NECO-ELECTRIC'!M76+'NECO-GAS'!M76</f>
        <v>123767709.51000001</v>
      </c>
      <c r="N76" s="70">
        <f>'NECO-ELECTRIC'!N76+'NECO-GAS'!N76</f>
        <v>106809749.34999999</v>
      </c>
      <c r="O76" s="68">
        <f>'NECO-ELECTRIC'!O76+'NECO-GAS'!O76</f>
        <v>105331350.95</v>
      </c>
      <c r="P76" s="69">
        <f>'NECO-ELECTRIC'!P76+'NECO-GAS'!P76</f>
        <v>95804191.280000001</v>
      </c>
      <c r="Q76" s="69">
        <f>'NECO-ELECTRIC'!Q76+'NECO-GAS'!Q76</f>
        <v>85089213.549999997</v>
      </c>
      <c r="R76" s="69">
        <f>'NECO-ELECTRIC'!R76+'NECO-GAS'!R76</f>
        <v>89205527.099999994</v>
      </c>
      <c r="S76" s="69">
        <f>'NECO-ELECTRIC'!S76+'NECO-GAS'!S76</f>
        <v>108610163.73</v>
      </c>
      <c r="T76" s="69">
        <f>'NECO-ELECTRIC'!T76+'NECO-GAS'!T76</f>
        <v>126362412.02</v>
      </c>
      <c r="U76" s="271" t="s">
        <v>146</v>
      </c>
      <c r="V76" s="236">
        <f t="shared" si="75"/>
        <v>-4.4408693086809413E-2</v>
      </c>
      <c r="W76" s="237">
        <f t="shared" si="73"/>
        <v>-5.3530731910523516E-2</v>
      </c>
      <c r="X76" s="237">
        <f t="shared" si="73"/>
        <v>-0.17484362853006705</v>
      </c>
      <c r="Y76" s="237">
        <f t="shared" si="73"/>
        <v>-0.12383178786242663</v>
      </c>
      <c r="Z76" s="237">
        <f t="shared" si="73"/>
        <v>-6.9830902465485636E-2</v>
      </c>
      <c r="AA76" s="237">
        <f t="shared" si="73"/>
        <v>-5.5324812566610489E-2</v>
      </c>
      <c r="AB76" s="239"/>
      <c r="AC76" s="95">
        <f t="shared" si="76"/>
        <v>-4895008.5699999928</v>
      </c>
      <c r="AD76" s="116">
        <f t="shared" si="74"/>
        <v>-5418526.150000006</v>
      </c>
      <c r="AE76" s="116">
        <f t="shared" si="74"/>
        <v>-18029681.840000004</v>
      </c>
      <c r="AF76" s="116">
        <f t="shared" si="74"/>
        <v>-12607715.910000011</v>
      </c>
      <c r="AG76" s="116">
        <f t="shared" si="74"/>
        <v>-8153727.9299999923</v>
      </c>
      <c r="AH76" s="116">
        <f t="shared" si="74"/>
        <v>-7400402.650000006</v>
      </c>
      <c r="AI76" s="96"/>
    </row>
    <row r="77" spans="1:35" s="66" customFormat="1" x14ac:dyDescent="0.25">
      <c r="A77" s="172"/>
      <c r="B77" s="67" t="s">
        <v>34</v>
      </c>
      <c r="C77" s="68">
        <f>'NECO-ELECTRIC'!C77+'NECO-GAS'!C77</f>
        <v>207851023.95999998</v>
      </c>
      <c r="D77" s="69">
        <f>'NECO-ELECTRIC'!D77+'NECO-GAS'!D77</f>
        <v>215290847.52000001</v>
      </c>
      <c r="E77" s="69">
        <f>'NECO-ELECTRIC'!E77+'NECO-GAS'!E77</f>
        <v>190444781.75999999</v>
      </c>
      <c r="F77" s="69">
        <f>'NECO-ELECTRIC'!F77+'NECO-GAS'!F77</f>
        <v>194342846.24000001</v>
      </c>
      <c r="G77" s="69">
        <f>'NECO-ELECTRIC'!G77+'NECO-GAS'!G77</f>
        <v>221138906.28</v>
      </c>
      <c r="H77" s="69">
        <f>'NECO-ELECTRIC'!H77+'NECO-GAS'!H77</f>
        <v>240623434.66999999</v>
      </c>
      <c r="I77" s="69">
        <f>'NECO-ELECTRIC'!I77+'NECO-GAS'!I77</f>
        <v>214367575.66</v>
      </c>
      <c r="J77" s="69">
        <f>'NECO-ELECTRIC'!J77+'NECO-GAS'!J77</f>
        <v>190894211.56</v>
      </c>
      <c r="K77" s="69">
        <f>'NECO-ELECTRIC'!K77+'NECO-GAS'!K77</f>
        <v>197354003.75999999</v>
      </c>
      <c r="L77" s="69">
        <f>'NECO-ELECTRIC'!L77+'NECO-GAS'!L77</f>
        <v>203571698.84999999</v>
      </c>
      <c r="M77" s="69">
        <f>'NECO-ELECTRIC'!M77+'NECO-GAS'!M77</f>
        <v>103748588.92999999</v>
      </c>
      <c r="N77" s="70">
        <f>'NECO-ELECTRIC'!N77+'NECO-GAS'!N77</f>
        <v>222019983.25999999</v>
      </c>
      <c r="O77" s="68">
        <f>'NECO-ELECTRIC'!O77+'NECO-GAS'!O77</f>
        <v>214763630.58000001</v>
      </c>
      <c r="P77" s="69">
        <f>'NECO-ELECTRIC'!P77+'NECO-GAS'!P77</f>
        <v>207094302.03</v>
      </c>
      <c r="Q77" s="69">
        <f>'NECO-ELECTRIC'!Q77+'NECO-GAS'!Q77</f>
        <v>194558812.88</v>
      </c>
      <c r="R77" s="69">
        <f>'NECO-ELECTRIC'!R77+'NECO-GAS'!R77</f>
        <v>192866772.72</v>
      </c>
      <c r="S77" s="69">
        <f>'NECO-ELECTRIC'!S77+'NECO-GAS'!S77</f>
        <v>203454641.21000001</v>
      </c>
      <c r="T77" s="69">
        <f>'NECO-ELECTRIC'!T77+'NECO-GAS'!T77</f>
        <v>210270879.44999999</v>
      </c>
      <c r="U77" s="271" t="s">
        <v>146</v>
      </c>
      <c r="V77" s="236">
        <f t="shared" si="75"/>
        <v>3.3257505728383305E-2</v>
      </c>
      <c r="W77" s="237">
        <f t="shared" si="73"/>
        <v>-3.8071964435174466E-2</v>
      </c>
      <c r="X77" s="237">
        <f t="shared" si="73"/>
        <v>2.160222549539078E-2</v>
      </c>
      <c r="Y77" s="237">
        <f t="shared" si="73"/>
        <v>-7.5952037780550033E-3</v>
      </c>
      <c r="Z77" s="237">
        <f t="shared" si="73"/>
        <v>-7.996903560519858E-2</v>
      </c>
      <c r="AA77" s="237">
        <f t="shared" si="73"/>
        <v>-0.12614130980894123</v>
      </c>
      <c r="AB77" s="239"/>
      <c r="AC77" s="95">
        <f t="shared" si="76"/>
        <v>6912606.6200000346</v>
      </c>
      <c r="AD77" s="116">
        <f t="shared" si="74"/>
        <v>-8196545.4900000095</v>
      </c>
      <c r="AE77" s="116">
        <f t="shared" si="74"/>
        <v>4114031.1200000048</v>
      </c>
      <c r="AF77" s="116">
        <f t="shared" si="74"/>
        <v>-1476073.5200000107</v>
      </c>
      <c r="AG77" s="116">
        <f t="shared" si="74"/>
        <v>-17684265.069999993</v>
      </c>
      <c r="AH77" s="116">
        <f t="shared" si="74"/>
        <v>-30352555.219999999</v>
      </c>
      <c r="AI77" s="96"/>
    </row>
    <row r="78" spans="1:35" s="83" customFormat="1" x14ac:dyDescent="0.25">
      <c r="A78" s="173"/>
      <c r="B78" s="67" t="s">
        <v>35</v>
      </c>
      <c r="C78" s="158">
        <f>SUM(C73:C77)</f>
        <v>649664395.49000001</v>
      </c>
      <c r="D78" s="159">
        <f t="shared" ref="D78:Q78" si="77">SUM(D73:D77)</f>
        <v>592785313.74000001</v>
      </c>
      <c r="E78" s="159">
        <f t="shared" si="77"/>
        <v>559697706.73000002</v>
      </c>
      <c r="F78" s="159">
        <f t="shared" si="77"/>
        <v>563941240.91000009</v>
      </c>
      <c r="G78" s="159">
        <f t="shared" si="77"/>
        <v>692007820.33999991</v>
      </c>
      <c r="H78" s="159">
        <f t="shared" si="77"/>
        <v>816459518.86999989</v>
      </c>
      <c r="I78" s="159">
        <f t="shared" si="77"/>
        <v>676029239.82000005</v>
      </c>
      <c r="J78" s="159">
        <f t="shared" si="77"/>
        <v>548525284.87000012</v>
      </c>
      <c r="K78" s="159">
        <f t="shared" si="77"/>
        <v>542349613.06999993</v>
      </c>
      <c r="L78" s="159">
        <f t="shared" si="77"/>
        <v>630516966.13999999</v>
      </c>
      <c r="M78" s="159">
        <f t="shared" si="77"/>
        <v>611109624.79999995</v>
      </c>
      <c r="N78" s="160">
        <f t="shared" si="77"/>
        <v>639156700.75</v>
      </c>
      <c r="O78" s="158">
        <f t="shared" si="77"/>
        <v>625149073.34000003</v>
      </c>
      <c r="P78" s="159">
        <f t="shared" si="77"/>
        <v>599514913.09000003</v>
      </c>
      <c r="Q78" s="159">
        <f t="shared" si="77"/>
        <v>563391321.68000007</v>
      </c>
      <c r="R78" s="159">
        <f t="shared" ref="R78:S78" si="78">SUM(R73:R77)</f>
        <v>564946244</v>
      </c>
      <c r="S78" s="159">
        <f t="shared" si="78"/>
        <v>715596767.96000004</v>
      </c>
      <c r="T78" s="159">
        <f t="shared" ref="T78" si="79">SUM(T73:T77)</f>
        <v>818355024.28999996</v>
      </c>
      <c r="U78" s="272" t="s">
        <v>146</v>
      </c>
      <c r="V78" s="240">
        <f t="shared" si="75"/>
        <v>-3.7735363551068005E-2</v>
      </c>
      <c r="W78" s="241">
        <f t="shared" si="73"/>
        <v>1.1352506875620194E-2</v>
      </c>
      <c r="X78" s="241">
        <f t="shared" si="73"/>
        <v>6.5993033481944558E-3</v>
      </c>
      <c r="Y78" s="241">
        <f t="shared" si="73"/>
        <v>1.7821060371080461E-3</v>
      </c>
      <c r="Z78" s="241">
        <f t="shared" si="73"/>
        <v>3.4087689368033892E-2</v>
      </c>
      <c r="AA78" s="241">
        <f t="shared" si="73"/>
        <v>2.3216159236204418E-3</v>
      </c>
      <c r="AB78" s="243"/>
      <c r="AC78" s="97">
        <f t="shared" ref="AC78:AE85" si="80">SUM(AC73:AC77)</f>
        <v>-24515322.149999954</v>
      </c>
      <c r="AD78" s="155">
        <f t="shared" si="80"/>
        <v>6729599.3499999903</v>
      </c>
      <c r="AE78" s="155">
        <f t="shared" si="80"/>
        <v>3693614.9499999844</v>
      </c>
      <c r="AF78" s="155">
        <f t="shared" ref="AF78:AG78" si="81">SUM(AF73:AF77)</f>
        <v>1005003.08999997</v>
      </c>
      <c r="AG78" s="155">
        <f t="shared" si="81"/>
        <v>23588947.62000002</v>
      </c>
      <c r="AH78" s="155">
        <f t="shared" ref="AH78" si="82">SUM(AH73:AH77)</f>
        <v>1895505.4200000316</v>
      </c>
      <c r="AI78" s="163"/>
    </row>
    <row r="79" spans="1:35" s="41" customFormat="1" x14ac:dyDescent="0.25">
      <c r="A79" s="172">
        <f>+A72+1</f>
        <v>11</v>
      </c>
      <c r="B79" s="49" t="s">
        <v>29</v>
      </c>
      <c r="C79" s="50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2"/>
      <c r="O79" s="50"/>
      <c r="P79" s="51"/>
      <c r="Q79" s="51"/>
      <c r="R79" s="51"/>
      <c r="S79" s="51"/>
      <c r="T79" s="51"/>
      <c r="U79" s="52"/>
      <c r="V79" s="244"/>
      <c r="W79" s="245"/>
      <c r="X79" s="246"/>
      <c r="Y79" s="246"/>
      <c r="Z79" s="246"/>
      <c r="AA79" s="246"/>
      <c r="AB79" s="247"/>
      <c r="AC79" s="53"/>
      <c r="AD79" s="54"/>
      <c r="AE79" s="55"/>
      <c r="AF79" s="55"/>
      <c r="AG79" s="55"/>
      <c r="AH79" s="55"/>
      <c r="AI79" s="56"/>
    </row>
    <row r="80" spans="1:35" s="41" customFormat="1" x14ac:dyDescent="0.25">
      <c r="A80" s="172"/>
      <c r="B80" s="42" t="s">
        <v>30</v>
      </c>
      <c r="C80" s="113">
        <f>C94-C87</f>
        <v>79385301.819999993</v>
      </c>
      <c r="D80" s="114">
        <f t="shared" ref="D80:Q80" si="83">D94-D87</f>
        <v>63446326.799999997</v>
      </c>
      <c r="E80" s="114">
        <f t="shared" si="83"/>
        <v>56480258.689999998</v>
      </c>
      <c r="F80" s="114">
        <f t="shared" si="83"/>
        <v>49549105.670000002</v>
      </c>
      <c r="G80" s="114">
        <f t="shared" si="83"/>
        <v>66513964.099999994</v>
      </c>
      <c r="H80" s="114">
        <f t="shared" si="83"/>
        <v>73756186.170000002</v>
      </c>
      <c r="I80" s="114">
        <f t="shared" si="83"/>
        <v>61142720.060000002</v>
      </c>
      <c r="J80" s="114">
        <f t="shared" si="83"/>
        <v>58648425.109999999</v>
      </c>
      <c r="K80" s="114">
        <f t="shared" si="83"/>
        <v>55155205.150000006</v>
      </c>
      <c r="L80" s="114">
        <f t="shared" si="83"/>
        <v>82178103.019999996</v>
      </c>
      <c r="M80" s="114">
        <f t="shared" si="83"/>
        <v>102204275.78999999</v>
      </c>
      <c r="N80" s="115">
        <f t="shared" si="83"/>
        <v>77413039.180000007</v>
      </c>
      <c r="O80" s="267">
        <f t="shared" si="83"/>
        <v>79921737.659999996</v>
      </c>
      <c r="P80" s="266">
        <f t="shared" si="83"/>
        <v>72969145.609999999</v>
      </c>
      <c r="Q80" s="268">
        <f t="shared" si="83"/>
        <v>68517722.640000001</v>
      </c>
      <c r="R80" s="266">
        <v>40049667</v>
      </c>
      <c r="S80" s="266">
        <v>40049667</v>
      </c>
      <c r="T80" s="266">
        <v>40049667</v>
      </c>
      <c r="U80" s="115">
        <v>40049667</v>
      </c>
      <c r="V80" s="236">
        <f>IF(ISERROR((O80-C80)/C80)=TRUE,0,(O80-C80)/C80)</f>
        <v>6.7573697863658718E-3</v>
      </c>
      <c r="W80" s="237">
        <f t="shared" ref="W80:AA85" si="84">IF(ISERROR((P80-D80)/D80)=TRUE,0,(P80-D80)/D80)</f>
        <v>0.1500925158365512</v>
      </c>
      <c r="X80" s="238">
        <f t="shared" si="84"/>
        <v>0.213126926632354</v>
      </c>
      <c r="Y80" s="238">
        <f t="shared" si="84"/>
        <v>-0.19171766153090289</v>
      </c>
      <c r="Z80" s="238">
        <f t="shared" si="84"/>
        <v>-0.39787580635266928</v>
      </c>
      <c r="AA80" s="238">
        <f t="shared" si="84"/>
        <v>-0.45699921484972306</v>
      </c>
      <c r="AB80" s="206"/>
      <c r="AC80" s="38">
        <f t="shared" ref="AC80:AH84" si="85">O80-C80</f>
        <v>536435.84000000358</v>
      </c>
      <c r="AD80" s="116">
        <f t="shared" si="85"/>
        <v>9522818.8100000024</v>
      </c>
      <c r="AE80" s="117">
        <f t="shared" si="85"/>
        <v>12037463.950000003</v>
      </c>
      <c r="AF80" s="117">
        <f t="shared" si="85"/>
        <v>-9499438.6700000018</v>
      </c>
      <c r="AG80" s="117">
        <f t="shared" si="85"/>
        <v>-26464297.099999994</v>
      </c>
      <c r="AH80" s="117">
        <f t="shared" si="85"/>
        <v>-33706519.170000002</v>
      </c>
      <c r="AI80" s="118"/>
    </row>
    <row r="81" spans="1:35" s="41" customFormat="1" x14ac:dyDescent="0.25">
      <c r="A81" s="172"/>
      <c r="B81" s="42" t="s">
        <v>31</v>
      </c>
      <c r="C81" s="113">
        <f t="shared" ref="C81:Q84" si="86">C95-C88</f>
        <v>7002594.0600000005</v>
      </c>
      <c r="D81" s="114">
        <f t="shared" si="86"/>
        <v>4743494.32</v>
      </c>
      <c r="E81" s="114">
        <f t="shared" si="86"/>
        <v>3884361.1</v>
      </c>
      <c r="F81" s="114">
        <f t="shared" si="86"/>
        <v>3364875</v>
      </c>
      <c r="G81" s="114">
        <f t="shared" si="86"/>
        <v>3988077.68</v>
      </c>
      <c r="H81" s="114">
        <f t="shared" si="86"/>
        <v>4371286.84</v>
      </c>
      <c r="I81" s="114">
        <f t="shared" si="86"/>
        <v>3722652.65</v>
      </c>
      <c r="J81" s="114">
        <f t="shared" si="86"/>
        <v>3779840.8899999997</v>
      </c>
      <c r="K81" s="114">
        <f t="shared" si="86"/>
        <v>3988721.16</v>
      </c>
      <c r="L81" s="114">
        <f t="shared" si="86"/>
        <v>5570247.9100000001</v>
      </c>
      <c r="M81" s="114">
        <f t="shared" si="86"/>
        <v>6313906.9199999999</v>
      </c>
      <c r="N81" s="115">
        <f t="shared" si="86"/>
        <v>4977926.33</v>
      </c>
      <c r="O81" s="267">
        <f t="shared" si="86"/>
        <v>4342470.4000000004</v>
      </c>
      <c r="P81" s="266">
        <f t="shared" si="86"/>
        <v>4131649.96</v>
      </c>
      <c r="Q81" s="268">
        <f t="shared" si="86"/>
        <v>3665295.7300000004</v>
      </c>
      <c r="R81" s="266">
        <v>2319980</v>
      </c>
      <c r="S81" s="266">
        <v>2319980</v>
      </c>
      <c r="T81" s="266">
        <v>2319980</v>
      </c>
      <c r="U81" s="115">
        <v>2319980</v>
      </c>
      <c r="V81" s="236">
        <f t="shared" ref="V81:V85" si="87">IF(ISERROR((O81-C81)/C81)=TRUE,0,(O81-C81)/C81)</f>
        <v>-0.37987689093604265</v>
      </c>
      <c r="W81" s="237">
        <f t="shared" si="84"/>
        <v>-0.12898600034583793</v>
      </c>
      <c r="X81" s="238">
        <f t="shared" si="84"/>
        <v>-5.6396757242780454E-2</v>
      </c>
      <c r="Y81" s="238">
        <f t="shared" si="84"/>
        <v>-0.31053010884505367</v>
      </c>
      <c r="Z81" s="238">
        <f t="shared" si="84"/>
        <v>-0.41827111050655363</v>
      </c>
      <c r="AA81" s="238">
        <f t="shared" si="84"/>
        <v>-0.46926841341759212</v>
      </c>
      <c r="AB81" s="206"/>
      <c r="AC81" s="38">
        <f t="shared" si="76"/>
        <v>-2660123.66</v>
      </c>
      <c r="AD81" s="116">
        <f t="shared" si="85"/>
        <v>-611844.36000000034</v>
      </c>
      <c r="AE81" s="117">
        <f t="shared" si="85"/>
        <v>-219065.36999999965</v>
      </c>
      <c r="AF81" s="117">
        <f t="shared" si="85"/>
        <v>-1044895</v>
      </c>
      <c r="AG81" s="117">
        <f t="shared" si="85"/>
        <v>-1668097.6800000002</v>
      </c>
      <c r="AH81" s="117">
        <f t="shared" si="85"/>
        <v>-2051306.8399999999</v>
      </c>
      <c r="AI81" s="118"/>
    </row>
    <row r="82" spans="1:35" s="41" customFormat="1" x14ac:dyDescent="0.25">
      <c r="A82" s="172"/>
      <c r="B82" s="42" t="s">
        <v>32</v>
      </c>
      <c r="C82" s="113">
        <f t="shared" si="86"/>
        <v>15744904.050000001</v>
      </c>
      <c r="D82" s="114">
        <f t="shared" si="86"/>
        <v>12768911.220000001</v>
      </c>
      <c r="E82" s="114">
        <f t="shared" si="86"/>
        <v>10960820.25</v>
      </c>
      <c r="F82" s="114">
        <f t="shared" si="86"/>
        <v>9911362.6900000013</v>
      </c>
      <c r="G82" s="114">
        <f t="shared" si="86"/>
        <v>12000911.5</v>
      </c>
      <c r="H82" s="114">
        <f t="shared" si="86"/>
        <v>12741549.710000001</v>
      </c>
      <c r="I82" s="114">
        <f t="shared" si="86"/>
        <v>11547542.800000001</v>
      </c>
      <c r="J82" s="114">
        <f t="shared" si="86"/>
        <v>11379431.93</v>
      </c>
      <c r="K82" s="114">
        <f t="shared" si="86"/>
        <v>11242666.32</v>
      </c>
      <c r="L82" s="114">
        <f t="shared" si="86"/>
        <v>15097666.09</v>
      </c>
      <c r="M82" s="114">
        <f t="shared" si="86"/>
        <v>17897311.91</v>
      </c>
      <c r="N82" s="115">
        <f t="shared" si="86"/>
        <v>15355596.27</v>
      </c>
      <c r="O82" s="267">
        <f t="shared" si="86"/>
        <v>14849807.460000001</v>
      </c>
      <c r="P82" s="266">
        <f t="shared" si="86"/>
        <v>12516875.870000001</v>
      </c>
      <c r="Q82" s="268">
        <f t="shared" si="86"/>
        <v>10732077.67</v>
      </c>
      <c r="R82" s="266">
        <v>7561905</v>
      </c>
      <c r="S82" s="266">
        <v>7561905</v>
      </c>
      <c r="T82" s="266">
        <v>7561905</v>
      </c>
      <c r="U82" s="115">
        <v>7561905</v>
      </c>
      <c r="V82" s="236">
        <f t="shared" si="87"/>
        <v>-5.6849923451899334E-2</v>
      </c>
      <c r="W82" s="237">
        <f t="shared" si="84"/>
        <v>-1.973820207984809E-2</v>
      </c>
      <c r="X82" s="238">
        <f t="shared" si="84"/>
        <v>-2.0869111506504275E-2</v>
      </c>
      <c r="Y82" s="238">
        <f t="shared" si="84"/>
        <v>-0.23704688885721736</v>
      </c>
      <c r="Z82" s="238">
        <f t="shared" si="84"/>
        <v>-0.36988911217285453</v>
      </c>
      <c r="AA82" s="238">
        <f t="shared" si="84"/>
        <v>-0.40651606970028459</v>
      </c>
      <c r="AB82" s="206"/>
      <c r="AC82" s="38">
        <f t="shared" si="76"/>
        <v>-895096.58999999985</v>
      </c>
      <c r="AD82" s="116">
        <f t="shared" si="85"/>
        <v>-252035.34999999963</v>
      </c>
      <c r="AE82" s="117">
        <f t="shared" si="85"/>
        <v>-228742.58000000007</v>
      </c>
      <c r="AF82" s="117">
        <f t="shared" si="85"/>
        <v>-2349457.6900000013</v>
      </c>
      <c r="AG82" s="117">
        <f t="shared" si="85"/>
        <v>-4439006.5</v>
      </c>
      <c r="AH82" s="117">
        <f t="shared" si="85"/>
        <v>-5179644.7100000009</v>
      </c>
      <c r="AI82" s="118"/>
    </row>
    <row r="83" spans="1:35" s="41" customFormat="1" x14ac:dyDescent="0.25">
      <c r="A83" s="172"/>
      <c r="B83" s="42" t="s">
        <v>33</v>
      </c>
      <c r="C83" s="113">
        <f t="shared" si="86"/>
        <v>25766057.229999997</v>
      </c>
      <c r="D83" s="114">
        <f t="shared" si="86"/>
        <v>22532242.509999998</v>
      </c>
      <c r="E83" s="114">
        <f t="shared" si="86"/>
        <v>19984266.099999998</v>
      </c>
      <c r="F83" s="114">
        <f t="shared" si="86"/>
        <v>18471066.260000002</v>
      </c>
      <c r="G83" s="114">
        <f t="shared" si="86"/>
        <v>24295423.84</v>
      </c>
      <c r="H83" s="114">
        <f t="shared" si="86"/>
        <v>20650629.559999999</v>
      </c>
      <c r="I83" s="114">
        <f t="shared" si="86"/>
        <v>20514367.59</v>
      </c>
      <c r="J83" s="114">
        <f t="shared" si="86"/>
        <v>19799899.330000002</v>
      </c>
      <c r="K83" s="114">
        <f t="shared" si="86"/>
        <v>16734037.609999999</v>
      </c>
      <c r="L83" s="114">
        <f t="shared" si="86"/>
        <v>22110183.560000002</v>
      </c>
      <c r="M83" s="114">
        <f t="shared" si="86"/>
        <v>27141283.82</v>
      </c>
      <c r="N83" s="115">
        <f t="shared" si="86"/>
        <v>22786315.800000001</v>
      </c>
      <c r="O83" s="267">
        <f t="shared" si="86"/>
        <v>22515888.949999999</v>
      </c>
      <c r="P83" s="266">
        <f t="shared" si="86"/>
        <v>20168495.719999999</v>
      </c>
      <c r="Q83" s="268">
        <f t="shared" si="86"/>
        <v>18616863.009999998</v>
      </c>
      <c r="R83" s="266">
        <v>13917339</v>
      </c>
      <c r="S83" s="266">
        <v>13917339</v>
      </c>
      <c r="T83" s="266">
        <v>13917339</v>
      </c>
      <c r="U83" s="115">
        <v>13917339</v>
      </c>
      <c r="V83" s="236">
        <f t="shared" si="87"/>
        <v>-0.1261414678616701</v>
      </c>
      <c r="W83" s="237">
        <f t="shared" si="84"/>
        <v>-0.10490508385709715</v>
      </c>
      <c r="X83" s="238">
        <f t="shared" si="84"/>
        <v>-6.8423983305546554E-2</v>
      </c>
      <c r="Y83" s="238">
        <f t="shared" si="84"/>
        <v>-0.24653299359665667</v>
      </c>
      <c r="Z83" s="238">
        <f t="shared" si="84"/>
        <v>-0.42716212354828381</v>
      </c>
      <c r="AA83" s="238">
        <f t="shared" si="84"/>
        <v>-0.32605739890091751</v>
      </c>
      <c r="AB83" s="206"/>
      <c r="AC83" s="38">
        <f t="shared" si="76"/>
        <v>-3250168.2799999975</v>
      </c>
      <c r="AD83" s="116">
        <f t="shared" si="85"/>
        <v>-2363746.7899999991</v>
      </c>
      <c r="AE83" s="117">
        <f t="shared" si="85"/>
        <v>-1367403.0899999999</v>
      </c>
      <c r="AF83" s="117">
        <f t="shared" si="85"/>
        <v>-4553727.2600000016</v>
      </c>
      <c r="AG83" s="117">
        <f t="shared" si="85"/>
        <v>-10378084.84</v>
      </c>
      <c r="AH83" s="117">
        <f t="shared" si="85"/>
        <v>-6733290.5599999987</v>
      </c>
      <c r="AI83" s="118"/>
    </row>
    <row r="84" spans="1:35" s="41" customFormat="1" x14ac:dyDescent="0.25">
      <c r="A84" s="172"/>
      <c r="B84" s="42" t="s">
        <v>34</v>
      </c>
      <c r="C84" s="113">
        <f t="shared" si="86"/>
        <v>27996240.409999996</v>
      </c>
      <c r="D84" s="114">
        <f t="shared" si="86"/>
        <v>26495953.200000003</v>
      </c>
      <c r="E84" s="114">
        <f t="shared" si="86"/>
        <v>24423561.510000002</v>
      </c>
      <c r="F84" s="114">
        <f t="shared" si="86"/>
        <v>21735933.969999999</v>
      </c>
      <c r="G84" s="114">
        <f t="shared" si="86"/>
        <v>24690633.440000001</v>
      </c>
      <c r="H84" s="114">
        <f t="shared" si="86"/>
        <v>25362586.899999999</v>
      </c>
      <c r="I84" s="114">
        <f t="shared" si="86"/>
        <v>24318314.32</v>
      </c>
      <c r="J84" s="114">
        <f t="shared" si="86"/>
        <v>25573217.240000002</v>
      </c>
      <c r="K84" s="114">
        <f t="shared" si="86"/>
        <v>20523198.120000001</v>
      </c>
      <c r="L84" s="114">
        <f t="shared" si="86"/>
        <v>25572169.509999998</v>
      </c>
      <c r="M84" s="114">
        <f t="shared" si="86"/>
        <v>29472822.580000002</v>
      </c>
      <c r="N84" s="115">
        <f t="shared" si="86"/>
        <v>24483587.810000002</v>
      </c>
      <c r="O84" s="267">
        <f t="shared" si="86"/>
        <v>23304887.970000003</v>
      </c>
      <c r="P84" s="266">
        <f t="shared" si="86"/>
        <v>24109687.59</v>
      </c>
      <c r="Q84" s="268">
        <f t="shared" si="86"/>
        <v>22156473.59</v>
      </c>
      <c r="R84" s="266">
        <v>18741727</v>
      </c>
      <c r="S84" s="266">
        <v>18741727</v>
      </c>
      <c r="T84" s="266">
        <v>18741727</v>
      </c>
      <c r="U84" s="115">
        <v>18741727</v>
      </c>
      <c r="V84" s="236">
        <f t="shared" si="87"/>
        <v>-0.16757080133960725</v>
      </c>
      <c r="W84" s="237">
        <f t="shared" si="84"/>
        <v>-9.0061512110460804E-2</v>
      </c>
      <c r="X84" s="238">
        <f t="shared" si="84"/>
        <v>-9.2823805368097673E-2</v>
      </c>
      <c r="Y84" s="238">
        <f t="shared" si="84"/>
        <v>-0.13775377557424551</v>
      </c>
      <c r="Z84" s="238">
        <f t="shared" si="84"/>
        <v>-0.24093778130303006</v>
      </c>
      <c r="AA84" s="238">
        <f t="shared" si="84"/>
        <v>-0.26104828841414435</v>
      </c>
      <c r="AB84" s="206"/>
      <c r="AC84" s="38">
        <f t="shared" si="76"/>
        <v>-4691352.4399999939</v>
      </c>
      <c r="AD84" s="116">
        <f t="shared" si="85"/>
        <v>-2386265.6100000031</v>
      </c>
      <c r="AE84" s="117">
        <f t="shared" si="85"/>
        <v>-2267087.9200000018</v>
      </c>
      <c r="AF84" s="117">
        <f t="shared" si="85"/>
        <v>-2994206.9699999988</v>
      </c>
      <c r="AG84" s="117">
        <f t="shared" si="85"/>
        <v>-5948906.4400000013</v>
      </c>
      <c r="AH84" s="117">
        <f t="shared" si="85"/>
        <v>-6620859.8999999985</v>
      </c>
      <c r="AI84" s="118"/>
    </row>
    <row r="85" spans="1:35" s="150" customFormat="1" x14ac:dyDescent="0.25">
      <c r="A85" s="173"/>
      <c r="B85" s="42" t="s">
        <v>35</v>
      </c>
      <c r="C85" s="151">
        <f>SUM(C80:C84)</f>
        <v>155895097.56999999</v>
      </c>
      <c r="D85" s="152">
        <f t="shared" ref="D85:AE85" si="88">SUM(D80:D84)</f>
        <v>129986928.05</v>
      </c>
      <c r="E85" s="152">
        <f t="shared" si="88"/>
        <v>115733267.64999999</v>
      </c>
      <c r="F85" s="152">
        <f t="shared" si="88"/>
        <v>103032343.59</v>
      </c>
      <c r="G85" s="152">
        <f t="shared" si="88"/>
        <v>131489010.56</v>
      </c>
      <c r="H85" s="152">
        <f t="shared" si="88"/>
        <v>136882239.18000001</v>
      </c>
      <c r="I85" s="152">
        <f t="shared" si="88"/>
        <v>121245597.42000002</v>
      </c>
      <c r="J85" s="152">
        <f t="shared" si="88"/>
        <v>119180814.5</v>
      </c>
      <c r="K85" s="152">
        <f t="shared" si="88"/>
        <v>107643828.36</v>
      </c>
      <c r="L85" s="152">
        <f t="shared" si="88"/>
        <v>150528370.09</v>
      </c>
      <c r="M85" s="152">
        <f t="shared" si="88"/>
        <v>183029601.02000001</v>
      </c>
      <c r="N85" s="154">
        <f t="shared" si="88"/>
        <v>145016465.38999999</v>
      </c>
      <c r="O85" s="269">
        <f t="shared" si="88"/>
        <v>144934792.44000003</v>
      </c>
      <c r="P85" s="260">
        <f t="shared" si="88"/>
        <v>133895854.75</v>
      </c>
      <c r="Q85" s="260">
        <f t="shared" si="88"/>
        <v>123688432.64000002</v>
      </c>
      <c r="R85" s="260">
        <f t="shared" si="88"/>
        <v>82590618</v>
      </c>
      <c r="S85" s="260">
        <f t="shared" ref="S85:T85" si="89">SUM(S80:S84)</f>
        <v>82590618</v>
      </c>
      <c r="T85" s="260">
        <f t="shared" si="89"/>
        <v>82590618</v>
      </c>
      <c r="U85" s="154">
        <f t="shared" ref="U85" si="90">SUM(U80:U84)</f>
        <v>82590618</v>
      </c>
      <c r="V85" s="240">
        <f t="shared" si="87"/>
        <v>-7.030564335147596E-2</v>
      </c>
      <c r="W85" s="241">
        <f t="shared" si="84"/>
        <v>3.0071690735674735E-2</v>
      </c>
      <c r="X85" s="242">
        <f t="shared" si="84"/>
        <v>6.873706369423524E-2</v>
      </c>
      <c r="Y85" s="242">
        <f t="shared" si="84"/>
        <v>-0.19840105424898841</v>
      </c>
      <c r="Z85" s="242">
        <f t="shared" si="84"/>
        <v>-0.37188197212638607</v>
      </c>
      <c r="AA85" s="242">
        <f t="shared" si="84"/>
        <v>-0.39663013627799132</v>
      </c>
      <c r="AB85" s="251"/>
      <c r="AC85" s="153">
        <f t="shared" si="80"/>
        <v>-10960305.129999988</v>
      </c>
      <c r="AD85" s="155">
        <f t="shared" si="88"/>
        <v>3908926.7000000011</v>
      </c>
      <c r="AE85" s="156">
        <f t="shared" si="88"/>
        <v>7955164.9900000021</v>
      </c>
      <c r="AF85" s="156">
        <f t="shared" ref="AF85:AG85" si="91">SUM(AF80:AF84)</f>
        <v>-20441725.590000004</v>
      </c>
      <c r="AG85" s="156">
        <f t="shared" si="91"/>
        <v>-48898392.559999987</v>
      </c>
      <c r="AH85" s="156">
        <f t="shared" ref="AH85" si="92">SUM(AH80:AH84)</f>
        <v>-54291621.18</v>
      </c>
      <c r="AI85" s="157"/>
    </row>
    <row r="86" spans="1:35" s="41" customFormat="1" x14ac:dyDescent="0.25">
      <c r="A86" s="172">
        <f>+A79+1</f>
        <v>12</v>
      </c>
      <c r="B86" s="49" t="s">
        <v>27</v>
      </c>
      <c r="C86" s="50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2"/>
      <c r="O86" s="50"/>
      <c r="P86" s="51"/>
      <c r="Q86" s="51"/>
      <c r="R86" s="51"/>
      <c r="S86" s="51"/>
      <c r="T86" s="51"/>
      <c r="U86" s="52"/>
      <c r="V86" s="244"/>
      <c r="W86" s="245"/>
      <c r="X86" s="246"/>
      <c r="Y86" s="246"/>
      <c r="Z86" s="246"/>
      <c r="AA86" s="246"/>
      <c r="AB86" s="247"/>
      <c r="AC86" s="53"/>
      <c r="AD86" s="54"/>
      <c r="AE86" s="55"/>
      <c r="AF86" s="55"/>
      <c r="AG86" s="55"/>
      <c r="AH86" s="55"/>
      <c r="AI86" s="56"/>
    </row>
    <row r="87" spans="1:35" s="41" customFormat="1" x14ac:dyDescent="0.25">
      <c r="A87" s="172"/>
      <c r="B87" s="42" t="s">
        <v>30</v>
      </c>
      <c r="C87" s="113"/>
      <c r="D87" s="114"/>
      <c r="E87" s="114"/>
      <c r="F87" s="114"/>
      <c r="G87" s="114"/>
      <c r="H87" s="114"/>
      <c r="I87" s="114"/>
      <c r="J87" s="114"/>
      <c r="K87" s="114"/>
      <c r="L87" s="114"/>
      <c r="M87" s="114"/>
      <c r="N87" s="115"/>
      <c r="O87" s="113"/>
      <c r="P87" s="182"/>
      <c r="Q87" s="225"/>
      <c r="R87" s="182"/>
      <c r="S87" s="182"/>
      <c r="T87" s="182"/>
      <c r="U87" s="115"/>
      <c r="V87" s="202"/>
      <c r="W87" s="204"/>
      <c r="X87" s="205"/>
      <c r="Y87" s="205"/>
      <c r="Z87" s="205"/>
      <c r="AA87" s="205"/>
      <c r="AB87" s="206"/>
      <c r="AC87" s="38"/>
      <c r="AD87" s="116"/>
      <c r="AE87" s="117"/>
      <c r="AF87" s="117"/>
      <c r="AG87" s="117"/>
      <c r="AH87" s="117"/>
      <c r="AI87" s="118"/>
    </row>
    <row r="88" spans="1:35" s="41" customFormat="1" x14ac:dyDescent="0.25">
      <c r="A88" s="172"/>
      <c r="B88" s="42" t="s">
        <v>31</v>
      </c>
      <c r="C88" s="113"/>
      <c r="D88" s="114"/>
      <c r="E88" s="114"/>
      <c r="F88" s="114"/>
      <c r="G88" s="114"/>
      <c r="H88" s="114"/>
      <c r="I88" s="114"/>
      <c r="J88" s="114"/>
      <c r="K88" s="114"/>
      <c r="L88" s="114"/>
      <c r="M88" s="114"/>
      <c r="N88" s="115"/>
      <c r="O88" s="113"/>
      <c r="P88" s="182"/>
      <c r="Q88" s="225"/>
      <c r="R88" s="182"/>
      <c r="S88" s="182"/>
      <c r="T88" s="182"/>
      <c r="U88" s="115"/>
      <c r="V88" s="202"/>
      <c r="W88" s="204"/>
      <c r="X88" s="205"/>
      <c r="Y88" s="205"/>
      <c r="Z88" s="205"/>
      <c r="AA88" s="205"/>
      <c r="AB88" s="206"/>
      <c r="AC88" s="38"/>
      <c r="AD88" s="116"/>
      <c r="AE88" s="117"/>
      <c r="AF88" s="117"/>
      <c r="AG88" s="117"/>
      <c r="AH88" s="117"/>
      <c r="AI88" s="118"/>
    </row>
    <row r="89" spans="1:35" s="41" customFormat="1" x14ac:dyDescent="0.25">
      <c r="A89" s="172"/>
      <c r="B89" s="42" t="s">
        <v>32</v>
      </c>
      <c r="C89" s="113"/>
      <c r="D89" s="114"/>
      <c r="E89" s="114"/>
      <c r="F89" s="114"/>
      <c r="G89" s="114"/>
      <c r="H89" s="114"/>
      <c r="I89" s="114"/>
      <c r="J89" s="114"/>
      <c r="K89" s="114"/>
      <c r="L89" s="114"/>
      <c r="M89" s="114"/>
      <c r="N89" s="115"/>
      <c r="O89" s="113"/>
      <c r="P89" s="182"/>
      <c r="Q89" s="225"/>
      <c r="R89" s="182"/>
      <c r="S89" s="182"/>
      <c r="T89" s="182"/>
      <c r="U89" s="115"/>
      <c r="V89" s="202"/>
      <c r="W89" s="204"/>
      <c r="X89" s="205"/>
      <c r="Y89" s="205"/>
      <c r="Z89" s="205"/>
      <c r="AA89" s="205"/>
      <c r="AB89" s="206"/>
      <c r="AC89" s="38"/>
      <c r="AD89" s="116"/>
      <c r="AE89" s="117"/>
      <c r="AF89" s="117"/>
      <c r="AG89" s="117"/>
      <c r="AH89" s="117"/>
      <c r="AI89" s="118"/>
    </row>
    <row r="90" spans="1:35" s="41" customFormat="1" x14ac:dyDescent="0.25">
      <c r="A90" s="172"/>
      <c r="B90" s="42" t="s">
        <v>33</v>
      </c>
      <c r="C90" s="113"/>
      <c r="D90" s="114"/>
      <c r="E90" s="114"/>
      <c r="F90" s="114"/>
      <c r="G90" s="114"/>
      <c r="H90" s="114"/>
      <c r="I90" s="114"/>
      <c r="J90" s="114"/>
      <c r="K90" s="114"/>
      <c r="L90" s="114"/>
      <c r="M90" s="114"/>
      <c r="N90" s="115"/>
      <c r="O90" s="113"/>
      <c r="P90" s="182"/>
      <c r="Q90" s="225"/>
      <c r="R90" s="182"/>
      <c r="S90" s="182"/>
      <c r="T90" s="182"/>
      <c r="U90" s="115"/>
      <c r="V90" s="202"/>
      <c r="W90" s="204"/>
      <c r="X90" s="205"/>
      <c r="Y90" s="205"/>
      <c r="Z90" s="205"/>
      <c r="AA90" s="205"/>
      <c r="AB90" s="206"/>
      <c r="AC90" s="38"/>
      <c r="AD90" s="116"/>
      <c r="AE90" s="117"/>
      <c r="AF90" s="117"/>
      <c r="AG90" s="117"/>
      <c r="AH90" s="117"/>
      <c r="AI90" s="118"/>
    </row>
    <row r="91" spans="1:35" s="41" customFormat="1" x14ac:dyDescent="0.25">
      <c r="A91" s="172"/>
      <c r="B91" s="42" t="s">
        <v>34</v>
      </c>
      <c r="C91" s="113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5"/>
      <c r="O91" s="113"/>
      <c r="P91" s="182"/>
      <c r="Q91" s="225"/>
      <c r="R91" s="182"/>
      <c r="S91" s="182"/>
      <c r="T91" s="182"/>
      <c r="U91" s="115"/>
      <c r="V91" s="202"/>
      <c r="W91" s="204"/>
      <c r="X91" s="205"/>
      <c r="Y91" s="205"/>
      <c r="Z91" s="205"/>
      <c r="AA91" s="205"/>
      <c r="AB91" s="206"/>
      <c r="AC91" s="38"/>
      <c r="AD91" s="116"/>
      <c r="AE91" s="117"/>
      <c r="AF91" s="117"/>
      <c r="AG91" s="117"/>
      <c r="AH91" s="117"/>
      <c r="AI91" s="118"/>
    </row>
    <row r="92" spans="1:35" s="150" customFormat="1" x14ac:dyDescent="0.25">
      <c r="A92" s="173"/>
      <c r="B92" s="42" t="s">
        <v>35</v>
      </c>
      <c r="C92" s="151"/>
      <c r="D92" s="152"/>
      <c r="E92" s="152"/>
      <c r="F92" s="152"/>
      <c r="G92" s="152"/>
      <c r="H92" s="152"/>
      <c r="I92" s="152"/>
      <c r="J92" s="152"/>
      <c r="K92" s="152"/>
      <c r="L92" s="152"/>
      <c r="M92" s="152"/>
      <c r="N92" s="154"/>
      <c r="O92" s="151"/>
      <c r="P92" s="152"/>
      <c r="Q92" s="152"/>
      <c r="R92" s="152"/>
      <c r="S92" s="152"/>
      <c r="T92" s="152"/>
      <c r="U92" s="154"/>
      <c r="V92" s="248"/>
      <c r="W92" s="249"/>
      <c r="X92" s="250"/>
      <c r="Y92" s="250"/>
      <c r="Z92" s="250"/>
      <c r="AA92" s="250"/>
      <c r="AB92" s="251"/>
      <c r="AC92" s="153"/>
      <c r="AD92" s="155"/>
      <c r="AE92" s="156"/>
      <c r="AF92" s="156"/>
      <c r="AG92" s="156"/>
      <c r="AH92" s="156"/>
      <c r="AI92" s="157"/>
    </row>
    <row r="93" spans="1:35" s="41" customFormat="1" x14ac:dyDescent="0.25">
      <c r="A93" s="172">
        <f>+A86+1</f>
        <v>13</v>
      </c>
      <c r="B93" s="49" t="s">
        <v>37</v>
      </c>
      <c r="C93" s="50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2"/>
      <c r="O93" s="50"/>
      <c r="P93" s="51"/>
      <c r="Q93" s="51"/>
      <c r="R93" s="51"/>
      <c r="S93" s="51"/>
      <c r="T93" s="51"/>
      <c r="U93" s="52"/>
      <c r="V93" s="244"/>
      <c r="W93" s="245"/>
      <c r="X93" s="246"/>
      <c r="Y93" s="246"/>
      <c r="Z93" s="246"/>
      <c r="AA93" s="246"/>
      <c r="AB93" s="247"/>
      <c r="AC93" s="53"/>
      <c r="AD93" s="54"/>
      <c r="AE93" s="55"/>
      <c r="AF93" s="55"/>
      <c r="AG93" s="55"/>
      <c r="AH93" s="55"/>
      <c r="AI93" s="56"/>
    </row>
    <row r="94" spans="1:35" s="41" customFormat="1" x14ac:dyDescent="0.25">
      <c r="A94" s="172"/>
      <c r="B94" s="42" t="s">
        <v>30</v>
      </c>
      <c r="C94" s="68">
        <f>'NECO-ELECTRIC'!C94+'NECO-GAS'!C94</f>
        <v>79385301.819999993</v>
      </c>
      <c r="D94" s="69">
        <f>'NECO-ELECTRIC'!D94+'NECO-GAS'!D94</f>
        <v>63446326.799999997</v>
      </c>
      <c r="E94" s="69">
        <f>'NECO-ELECTRIC'!E94+'NECO-GAS'!E94</f>
        <v>56480258.689999998</v>
      </c>
      <c r="F94" s="69">
        <f>'NECO-ELECTRIC'!F94+'NECO-GAS'!F94</f>
        <v>49549105.670000002</v>
      </c>
      <c r="G94" s="69">
        <f>'NECO-ELECTRIC'!G94+'NECO-GAS'!G94</f>
        <v>66513964.099999994</v>
      </c>
      <c r="H94" s="69">
        <f>'NECO-ELECTRIC'!H94+'NECO-GAS'!H94</f>
        <v>73756186.170000002</v>
      </c>
      <c r="I94" s="69">
        <f>'NECO-ELECTRIC'!I94+'NECO-GAS'!I94</f>
        <v>61142720.060000002</v>
      </c>
      <c r="J94" s="69">
        <f>'NECO-ELECTRIC'!J94+'NECO-GAS'!J94</f>
        <v>58648425.109999999</v>
      </c>
      <c r="K94" s="69">
        <f>'NECO-ELECTRIC'!K94+'NECO-GAS'!K94</f>
        <v>55155205.150000006</v>
      </c>
      <c r="L94" s="69">
        <f>'NECO-ELECTRIC'!L94+'NECO-GAS'!L94</f>
        <v>82178103.019999996</v>
      </c>
      <c r="M94" s="69">
        <f>'NECO-ELECTRIC'!M94+'NECO-GAS'!M94</f>
        <v>102204275.78999999</v>
      </c>
      <c r="N94" s="70">
        <f>'NECO-ELECTRIC'!N94+'NECO-GAS'!N94</f>
        <v>77413039.180000007</v>
      </c>
      <c r="O94" s="68">
        <f>'NECO-ELECTRIC'!O94+'NECO-GAS'!O94</f>
        <v>79921737.659999996</v>
      </c>
      <c r="P94" s="69">
        <f>'NECO-ELECTRIC'!P94+'NECO-GAS'!P94</f>
        <v>72969145.609999999</v>
      </c>
      <c r="Q94" s="69">
        <f>'NECO-ELECTRIC'!Q94+'NECO-GAS'!Q94</f>
        <v>68517722.640000001</v>
      </c>
      <c r="R94" s="69">
        <f>'NECO-ELECTRIC'!R94+'NECO-GAS'!R94</f>
        <v>55814230.609999999</v>
      </c>
      <c r="S94" s="69">
        <f>'NECO-ELECTRIC'!S94+'NECO-GAS'!S94</f>
        <v>84141583.919999987</v>
      </c>
      <c r="T94" s="69">
        <f>'NECO-ELECTRIC'!T94+'NECO-GAS'!T94</f>
        <v>86849020.599999994</v>
      </c>
      <c r="U94" s="115">
        <f>'NECO-ELECTRIC'!U94+'NECO-GAS'!U94</f>
        <v>62060620</v>
      </c>
      <c r="V94" s="236">
        <f>IF(ISERROR((O94-C94)/C94)=TRUE,0,(O94-C94)/C94)</f>
        <v>6.7573697863658718E-3</v>
      </c>
      <c r="W94" s="237">
        <f t="shared" ref="W94:AA99" si="93">IF(ISERROR((P94-D94)/D94)=TRUE,0,(P94-D94)/D94)</f>
        <v>0.1500925158365512</v>
      </c>
      <c r="X94" s="238">
        <f t="shared" si="93"/>
        <v>0.213126926632354</v>
      </c>
      <c r="Y94" s="238">
        <f t="shared" si="93"/>
        <v>0.12644274513703846</v>
      </c>
      <c r="Z94" s="238">
        <f t="shared" si="93"/>
        <v>0.26502133888002616</v>
      </c>
      <c r="AA94" s="238">
        <f t="shared" si="93"/>
        <v>0.17751506836080747</v>
      </c>
      <c r="AB94" s="206"/>
      <c r="AC94" s="38">
        <f t="shared" ref="AC94:AH109" si="94">O94-C94</f>
        <v>536435.84000000358</v>
      </c>
      <c r="AD94" s="72">
        <f t="shared" si="94"/>
        <v>9522818.8100000024</v>
      </c>
      <c r="AE94" s="73">
        <f t="shared" si="94"/>
        <v>12037463.950000003</v>
      </c>
      <c r="AF94" s="73">
        <f t="shared" si="94"/>
        <v>6265124.9399999976</v>
      </c>
      <c r="AG94" s="73">
        <f t="shared" si="94"/>
        <v>17627619.819999993</v>
      </c>
      <c r="AH94" s="73">
        <f t="shared" si="94"/>
        <v>13092834.429999992</v>
      </c>
      <c r="AI94" s="118"/>
    </row>
    <row r="95" spans="1:35" s="41" customFormat="1" x14ac:dyDescent="0.25">
      <c r="A95" s="172"/>
      <c r="B95" s="42" t="s">
        <v>31</v>
      </c>
      <c r="C95" s="68">
        <f>'NECO-ELECTRIC'!C95+'NECO-GAS'!C95</f>
        <v>7002594.0600000005</v>
      </c>
      <c r="D95" s="69">
        <f>'NECO-ELECTRIC'!D95+'NECO-GAS'!D95</f>
        <v>4743494.32</v>
      </c>
      <c r="E95" s="69">
        <f>'NECO-ELECTRIC'!E95+'NECO-GAS'!E95</f>
        <v>3884361.1</v>
      </c>
      <c r="F95" s="69">
        <f>'NECO-ELECTRIC'!F95+'NECO-GAS'!F95</f>
        <v>3364875</v>
      </c>
      <c r="G95" s="69">
        <f>'NECO-ELECTRIC'!G95+'NECO-GAS'!G95</f>
        <v>3988077.68</v>
      </c>
      <c r="H95" s="69">
        <f>'NECO-ELECTRIC'!H95+'NECO-GAS'!H95</f>
        <v>4371286.84</v>
      </c>
      <c r="I95" s="69">
        <f>'NECO-ELECTRIC'!I95+'NECO-GAS'!I95</f>
        <v>3722652.65</v>
      </c>
      <c r="J95" s="69">
        <f>'NECO-ELECTRIC'!J95+'NECO-GAS'!J95</f>
        <v>3779840.8899999997</v>
      </c>
      <c r="K95" s="69">
        <f>'NECO-ELECTRIC'!K95+'NECO-GAS'!K95</f>
        <v>3988721.16</v>
      </c>
      <c r="L95" s="69">
        <f>'NECO-ELECTRIC'!L95+'NECO-GAS'!L95</f>
        <v>5570247.9100000001</v>
      </c>
      <c r="M95" s="69">
        <f>'NECO-ELECTRIC'!M95+'NECO-GAS'!M95</f>
        <v>6313906.9199999999</v>
      </c>
      <c r="N95" s="70">
        <f>'NECO-ELECTRIC'!N95+'NECO-GAS'!N95</f>
        <v>4977926.33</v>
      </c>
      <c r="O95" s="68">
        <f>'NECO-ELECTRIC'!O95+'NECO-GAS'!O95</f>
        <v>4342470.4000000004</v>
      </c>
      <c r="P95" s="69">
        <f>'NECO-ELECTRIC'!P95+'NECO-GAS'!P95</f>
        <v>4131649.96</v>
      </c>
      <c r="Q95" s="69">
        <f>'NECO-ELECTRIC'!Q95+'NECO-GAS'!Q95</f>
        <v>3665295.7300000004</v>
      </c>
      <c r="R95" s="69">
        <f>'NECO-ELECTRIC'!R95+'NECO-GAS'!R95</f>
        <v>3256430.82</v>
      </c>
      <c r="S95" s="69">
        <f>'NECO-ELECTRIC'!S95+'NECO-GAS'!S95</f>
        <v>4395166.53</v>
      </c>
      <c r="T95" s="69">
        <f>'NECO-ELECTRIC'!T95+'NECO-GAS'!T95</f>
        <v>4541439.12</v>
      </c>
      <c r="U95" s="115">
        <f>'NECO-ELECTRIC'!U95+'NECO-GAS'!U95</f>
        <v>3630088</v>
      </c>
      <c r="V95" s="236">
        <f t="shared" ref="V95:V99" si="95">IF(ISERROR((O95-C95)/C95)=TRUE,0,(O95-C95)/C95)</f>
        <v>-0.37987689093604265</v>
      </c>
      <c r="W95" s="237">
        <f t="shared" si="93"/>
        <v>-0.12898600034583793</v>
      </c>
      <c r="X95" s="238">
        <f t="shared" si="93"/>
        <v>-5.6396757242780454E-2</v>
      </c>
      <c r="Y95" s="238">
        <f t="shared" si="93"/>
        <v>-3.2228293770199534E-2</v>
      </c>
      <c r="Z95" s="238">
        <f t="shared" si="93"/>
        <v>0.10207645955381693</v>
      </c>
      <c r="AA95" s="238">
        <f t="shared" si="93"/>
        <v>3.8924986217559743E-2</v>
      </c>
      <c r="AB95" s="206"/>
      <c r="AC95" s="38">
        <f t="shared" si="94"/>
        <v>-2660123.66</v>
      </c>
      <c r="AD95" s="72">
        <f t="shared" si="94"/>
        <v>-611844.36000000034</v>
      </c>
      <c r="AE95" s="73">
        <f t="shared" si="94"/>
        <v>-219065.36999999965</v>
      </c>
      <c r="AF95" s="73">
        <f t="shared" si="94"/>
        <v>-108444.18000000017</v>
      </c>
      <c r="AG95" s="73">
        <f t="shared" si="94"/>
        <v>407088.85000000009</v>
      </c>
      <c r="AH95" s="73">
        <f t="shared" si="94"/>
        <v>170152.28000000026</v>
      </c>
      <c r="AI95" s="118"/>
    </row>
    <row r="96" spans="1:35" s="41" customFormat="1" x14ac:dyDescent="0.25">
      <c r="A96" s="172"/>
      <c r="B96" s="42" t="s">
        <v>32</v>
      </c>
      <c r="C96" s="68">
        <f>'NECO-ELECTRIC'!C96+'NECO-GAS'!C96</f>
        <v>15744904.050000001</v>
      </c>
      <c r="D96" s="69">
        <f>'NECO-ELECTRIC'!D96+'NECO-GAS'!D96</f>
        <v>12768911.220000001</v>
      </c>
      <c r="E96" s="69">
        <f>'NECO-ELECTRIC'!E96+'NECO-GAS'!E96</f>
        <v>10960820.25</v>
      </c>
      <c r="F96" s="69">
        <f>'NECO-ELECTRIC'!F96+'NECO-GAS'!F96</f>
        <v>9911362.6900000013</v>
      </c>
      <c r="G96" s="69">
        <f>'NECO-ELECTRIC'!G96+'NECO-GAS'!G96</f>
        <v>12000911.5</v>
      </c>
      <c r="H96" s="69">
        <f>'NECO-ELECTRIC'!H96+'NECO-GAS'!H96</f>
        <v>12741549.710000001</v>
      </c>
      <c r="I96" s="69">
        <f>'NECO-ELECTRIC'!I96+'NECO-GAS'!I96</f>
        <v>11547542.800000001</v>
      </c>
      <c r="J96" s="69">
        <f>'NECO-ELECTRIC'!J96+'NECO-GAS'!J96</f>
        <v>11379431.93</v>
      </c>
      <c r="K96" s="69">
        <f>'NECO-ELECTRIC'!K96+'NECO-GAS'!K96</f>
        <v>11242666.32</v>
      </c>
      <c r="L96" s="69">
        <f>'NECO-ELECTRIC'!L96+'NECO-GAS'!L96</f>
        <v>15097666.09</v>
      </c>
      <c r="M96" s="69">
        <f>'NECO-ELECTRIC'!M96+'NECO-GAS'!M96</f>
        <v>17897311.91</v>
      </c>
      <c r="N96" s="70">
        <f>'NECO-ELECTRIC'!N96+'NECO-GAS'!N96</f>
        <v>15355596.27</v>
      </c>
      <c r="O96" s="68">
        <f>'NECO-ELECTRIC'!O96+'NECO-GAS'!O96</f>
        <v>14849807.460000001</v>
      </c>
      <c r="P96" s="69">
        <f>'NECO-ELECTRIC'!P96+'NECO-GAS'!P96</f>
        <v>12516875.870000001</v>
      </c>
      <c r="Q96" s="69">
        <f>'NECO-ELECTRIC'!Q96+'NECO-GAS'!Q96</f>
        <v>10732077.67</v>
      </c>
      <c r="R96" s="69">
        <f>'NECO-ELECTRIC'!R96+'NECO-GAS'!R96</f>
        <v>9480926.7699999996</v>
      </c>
      <c r="S96" s="69">
        <f>'NECO-ELECTRIC'!S96+'NECO-GAS'!S96</f>
        <v>12622137.27</v>
      </c>
      <c r="T96" s="69">
        <f>'NECO-ELECTRIC'!T96+'NECO-GAS'!T96</f>
        <v>13523034.4</v>
      </c>
      <c r="U96" s="115">
        <f>'NECO-ELECTRIC'!U96+'NECO-GAS'!U96</f>
        <v>11182721</v>
      </c>
      <c r="V96" s="236">
        <f t="shared" si="95"/>
        <v>-5.6849923451899334E-2</v>
      </c>
      <c r="W96" s="237">
        <f t="shared" si="93"/>
        <v>-1.973820207984809E-2</v>
      </c>
      <c r="X96" s="238">
        <f t="shared" si="93"/>
        <v>-2.0869111506504275E-2</v>
      </c>
      <c r="Y96" s="238">
        <f t="shared" si="93"/>
        <v>-4.3428530814868374E-2</v>
      </c>
      <c r="Z96" s="238">
        <f t="shared" si="93"/>
        <v>5.1764882192490091E-2</v>
      </c>
      <c r="AA96" s="238">
        <f t="shared" si="93"/>
        <v>6.1333566778510762E-2</v>
      </c>
      <c r="AB96" s="206"/>
      <c r="AC96" s="38">
        <f t="shared" si="94"/>
        <v>-895096.58999999985</v>
      </c>
      <c r="AD96" s="72">
        <f t="shared" si="94"/>
        <v>-252035.34999999963</v>
      </c>
      <c r="AE96" s="73">
        <f t="shared" si="94"/>
        <v>-228742.58000000007</v>
      </c>
      <c r="AF96" s="73">
        <f t="shared" si="94"/>
        <v>-430435.92000000179</v>
      </c>
      <c r="AG96" s="73">
        <f t="shared" si="94"/>
        <v>621225.76999999955</v>
      </c>
      <c r="AH96" s="73">
        <f t="shared" si="94"/>
        <v>781484.68999999948</v>
      </c>
      <c r="AI96" s="118"/>
    </row>
    <row r="97" spans="1:35" s="41" customFormat="1" x14ac:dyDescent="0.25">
      <c r="A97" s="172"/>
      <c r="B97" s="42" t="s">
        <v>33</v>
      </c>
      <c r="C97" s="68">
        <f>'NECO-ELECTRIC'!C97+'NECO-GAS'!C97</f>
        <v>25766057.229999997</v>
      </c>
      <c r="D97" s="69">
        <f>'NECO-ELECTRIC'!D97+'NECO-GAS'!D97</f>
        <v>22532242.509999998</v>
      </c>
      <c r="E97" s="69">
        <f>'NECO-ELECTRIC'!E97+'NECO-GAS'!E97</f>
        <v>19984266.099999998</v>
      </c>
      <c r="F97" s="69">
        <f>'NECO-ELECTRIC'!F97+'NECO-GAS'!F97</f>
        <v>18471066.260000002</v>
      </c>
      <c r="G97" s="69">
        <f>'NECO-ELECTRIC'!G97+'NECO-GAS'!G97</f>
        <v>24295423.84</v>
      </c>
      <c r="H97" s="69">
        <f>'NECO-ELECTRIC'!H97+'NECO-GAS'!H97</f>
        <v>20650629.559999999</v>
      </c>
      <c r="I97" s="69">
        <f>'NECO-ELECTRIC'!I97+'NECO-GAS'!I97</f>
        <v>20514367.59</v>
      </c>
      <c r="J97" s="69">
        <f>'NECO-ELECTRIC'!J97+'NECO-GAS'!J97</f>
        <v>19799899.330000002</v>
      </c>
      <c r="K97" s="69">
        <f>'NECO-ELECTRIC'!K97+'NECO-GAS'!K97</f>
        <v>16734037.609999999</v>
      </c>
      <c r="L97" s="69">
        <f>'NECO-ELECTRIC'!L97+'NECO-GAS'!L97</f>
        <v>22110183.560000002</v>
      </c>
      <c r="M97" s="69">
        <f>'NECO-ELECTRIC'!M97+'NECO-GAS'!M97</f>
        <v>27141283.82</v>
      </c>
      <c r="N97" s="70">
        <f>'NECO-ELECTRIC'!N97+'NECO-GAS'!N97</f>
        <v>22786315.800000001</v>
      </c>
      <c r="O97" s="68">
        <f>'NECO-ELECTRIC'!O97+'NECO-GAS'!O97</f>
        <v>22515888.949999999</v>
      </c>
      <c r="P97" s="69">
        <f>'NECO-ELECTRIC'!P97+'NECO-GAS'!P97</f>
        <v>20168495.719999999</v>
      </c>
      <c r="Q97" s="69">
        <f>'NECO-ELECTRIC'!Q97+'NECO-GAS'!Q97</f>
        <v>18616863.009999998</v>
      </c>
      <c r="R97" s="69">
        <f>'NECO-ELECTRIC'!R97+'NECO-GAS'!R97</f>
        <v>18027384.039999999</v>
      </c>
      <c r="S97" s="69">
        <f>'NECO-ELECTRIC'!S97+'NECO-GAS'!S97</f>
        <v>21399749.309999999</v>
      </c>
      <c r="T97" s="69">
        <f>'NECO-ELECTRIC'!T97+'NECO-GAS'!T97</f>
        <v>24358531.82</v>
      </c>
      <c r="U97" s="115">
        <f>'NECO-ELECTRIC'!U97+'NECO-GAS'!U97</f>
        <v>25292811</v>
      </c>
      <c r="V97" s="236">
        <f t="shared" si="95"/>
        <v>-0.1261414678616701</v>
      </c>
      <c r="W97" s="237">
        <f t="shared" si="93"/>
        <v>-0.10490508385709715</v>
      </c>
      <c r="X97" s="238">
        <f t="shared" si="93"/>
        <v>-6.8423983305546554E-2</v>
      </c>
      <c r="Y97" s="238">
        <f t="shared" si="93"/>
        <v>-2.4020390255478544E-2</v>
      </c>
      <c r="Z97" s="238">
        <f t="shared" si="93"/>
        <v>-0.11918600593551124</v>
      </c>
      <c r="AA97" s="238">
        <f t="shared" si="93"/>
        <v>0.17955395738550073</v>
      </c>
      <c r="AB97" s="206"/>
      <c r="AC97" s="38">
        <f t="shared" si="94"/>
        <v>-3250168.2799999975</v>
      </c>
      <c r="AD97" s="72">
        <f t="shared" si="94"/>
        <v>-2363746.7899999991</v>
      </c>
      <c r="AE97" s="73">
        <f t="shared" si="94"/>
        <v>-1367403.0899999999</v>
      </c>
      <c r="AF97" s="73">
        <f t="shared" si="94"/>
        <v>-443682.22000000253</v>
      </c>
      <c r="AG97" s="73">
        <f t="shared" si="94"/>
        <v>-2895674.5300000012</v>
      </c>
      <c r="AH97" s="73">
        <f t="shared" si="94"/>
        <v>3707902.2600000016</v>
      </c>
      <c r="AI97" s="118"/>
    </row>
    <row r="98" spans="1:35" s="41" customFormat="1" x14ac:dyDescent="0.25">
      <c r="A98" s="172"/>
      <c r="B98" s="42" t="s">
        <v>34</v>
      </c>
      <c r="C98" s="68">
        <f>'NECO-ELECTRIC'!C98+'NECO-GAS'!C98</f>
        <v>27996240.409999996</v>
      </c>
      <c r="D98" s="69">
        <f>'NECO-ELECTRIC'!D98+'NECO-GAS'!D98</f>
        <v>26495953.200000003</v>
      </c>
      <c r="E98" s="69">
        <f>'NECO-ELECTRIC'!E98+'NECO-GAS'!E98</f>
        <v>24423561.510000002</v>
      </c>
      <c r="F98" s="69">
        <f>'NECO-ELECTRIC'!F98+'NECO-GAS'!F98</f>
        <v>21735933.969999999</v>
      </c>
      <c r="G98" s="69">
        <f>'NECO-ELECTRIC'!G98+'NECO-GAS'!G98</f>
        <v>24690633.440000001</v>
      </c>
      <c r="H98" s="69">
        <f>'NECO-ELECTRIC'!H98+'NECO-GAS'!H98</f>
        <v>25362586.899999999</v>
      </c>
      <c r="I98" s="69">
        <f>'NECO-ELECTRIC'!I98+'NECO-GAS'!I98</f>
        <v>24318314.32</v>
      </c>
      <c r="J98" s="69">
        <f>'NECO-ELECTRIC'!J98+'NECO-GAS'!J98</f>
        <v>25573217.240000002</v>
      </c>
      <c r="K98" s="69">
        <f>'NECO-ELECTRIC'!K98+'NECO-GAS'!K98</f>
        <v>20523198.120000001</v>
      </c>
      <c r="L98" s="69">
        <f>'NECO-ELECTRIC'!L98+'NECO-GAS'!L98</f>
        <v>25572169.509999998</v>
      </c>
      <c r="M98" s="69">
        <f>'NECO-ELECTRIC'!M98+'NECO-GAS'!M98</f>
        <v>29472822.580000002</v>
      </c>
      <c r="N98" s="70">
        <f>'NECO-ELECTRIC'!N98+'NECO-GAS'!N98</f>
        <v>24483587.810000002</v>
      </c>
      <c r="O98" s="68">
        <f>'NECO-ELECTRIC'!O98+'NECO-GAS'!O98</f>
        <v>23304887.970000003</v>
      </c>
      <c r="P98" s="69">
        <f>'NECO-ELECTRIC'!P98+'NECO-GAS'!P98</f>
        <v>24109687.59</v>
      </c>
      <c r="Q98" s="69">
        <f>'NECO-ELECTRIC'!Q98+'NECO-GAS'!Q98</f>
        <v>22156473.59</v>
      </c>
      <c r="R98" s="69">
        <f>'NECO-ELECTRIC'!R98+'NECO-GAS'!R98</f>
        <v>27036705.460000001</v>
      </c>
      <c r="S98" s="69">
        <f>'NECO-ELECTRIC'!S98+'NECO-GAS'!S98</f>
        <v>25185500.73</v>
      </c>
      <c r="T98" s="69">
        <f>'NECO-ELECTRIC'!T98+'NECO-GAS'!T98</f>
        <v>26536015.100000001</v>
      </c>
      <c r="U98" s="115">
        <f>'NECO-ELECTRIC'!U98+'NECO-GAS'!U98</f>
        <v>23092813</v>
      </c>
      <c r="V98" s="236">
        <f t="shared" si="95"/>
        <v>-0.16757080133960725</v>
      </c>
      <c r="W98" s="237">
        <f t="shared" si="93"/>
        <v>-9.0061512110460804E-2</v>
      </c>
      <c r="X98" s="238">
        <f t="shared" si="93"/>
        <v>-9.2823805368097673E-2</v>
      </c>
      <c r="Y98" s="238">
        <f t="shared" si="93"/>
        <v>0.24387134674388239</v>
      </c>
      <c r="Z98" s="238">
        <f t="shared" si="93"/>
        <v>2.0042713412054085E-2</v>
      </c>
      <c r="AA98" s="238">
        <f t="shared" si="93"/>
        <v>4.6266108604245057E-2</v>
      </c>
      <c r="AB98" s="206"/>
      <c r="AC98" s="38">
        <f t="shared" si="94"/>
        <v>-4691352.4399999939</v>
      </c>
      <c r="AD98" s="72">
        <f t="shared" si="94"/>
        <v>-2386265.6100000031</v>
      </c>
      <c r="AE98" s="73">
        <f t="shared" si="94"/>
        <v>-2267087.9200000018</v>
      </c>
      <c r="AF98" s="73">
        <f t="shared" si="94"/>
        <v>5300771.4900000021</v>
      </c>
      <c r="AG98" s="73">
        <f t="shared" si="94"/>
        <v>494867.28999999911</v>
      </c>
      <c r="AH98" s="73">
        <f t="shared" si="94"/>
        <v>1173428.200000003</v>
      </c>
      <c r="AI98" s="118"/>
    </row>
    <row r="99" spans="1:35" s="150" customFormat="1" ht="15.75" thickBot="1" x14ac:dyDescent="0.3">
      <c r="A99" s="173"/>
      <c r="B99" s="57" t="s">
        <v>35</v>
      </c>
      <c r="C99" s="144">
        <f>SUM(C94:C98)</f>
        <v>155895097.56999999</v>
      </c>
      <c r="D99" s="145">
        <f t="shared" ref="D99:AE99" si="96">SUM(D94:D98)</f>
        <v>129986928.05</v>
      </c>
      <c r="E99" s="145">
        <f t="shared" si="96"/>
        <v>115733267.64999999</v>
      </c>
      <c r="F99" s="145">
        <f t="shared" si="96"/>
        <v>103032343.59</v>
      </c>
      <c r="G99" s="145">
        <f t="shared" si="96"/>
        <v>131489010.56</v>
      </c>
      <c r="H99" s="145">
        <f t="shared" si="96"/>
        <v>136882239.18000001</v>
      </c>
      <c r="I99" s="145">
        <f t="shared" si="96"/>
        <v>121245597.42000002</v>
      </c>
      <c r="J99" s="145">
        <f t="shared" si="96"/>
        <v>119180814.5</v>
      </c>
      <c r="K99" s="145">
        <f t="shared" si="96"/>
        <v>107643828.36</v>
      </c>
      <c r="L99" s="145">
        <f t="shared" si="96"/>
        <v>150528370.09</v>
      </c>
      <c r="M99" s="145">
        <f t="shared" si="96"/>
        <v>183029601.02000001</v>
      </c>
      <c r="N99" s="146">
        <f t="shared" si="96"/>
        <v>145016465.38999999</v>
      </c>
      <c r="O99" s="144">
        <f t="shared" si="96"/>
        <v>144934792.44000003</v>
      </c>
      <c r="P99" s="145">
        <f t="shared" si="96"/>
        <v>133895854.75</v>
      </c>
      <c r="Q99" s="145">
        <f t="shared" si="96"/>
        <v>123688432.64000002</v>
      </c>
      <c r="R99" s="145">
        <f t="shared" si="96"/>
        <v>113615677.70000002</v>
      </c>
      <c r="S99" s="145">
        <f t="shared" ref="S99:T99" si="97">SUM(S94:S98)</f>
        <v>147744137.75999999</v>
      </c>
      <c r="T99" s="145">
        <f t="shared" si="97"/>
        <v>155808041.03999999</v>
      </c>
      <c r="U99" s="211">
        <f t="shared" ref="U99" si="98">SUM(U94:U98)</f>
        <v>125259053</v>
      </c>
      <c r="V99" s="208">
        <f t="shared" si="95"/>
        <v>-7.030564335147596E-2</v>
      </c>
      <c r="W99" s="212">
        <f t="shared" si="93"/>
        <v>3.0071690735674735E-2</v>
      </c>
      <c r="X99" s="213">
        <f t="shared" si="93"/>
        <v>6.873706369423524E-2</v>
      </c>
      <c r="Y99" s="213">
        <f t="shared" si="93"/>
        <v>0.10271856138801058</v>
      </c>
      <c r="Z99" s="213">
        <f t="shared" si="93"/>
        <v>0.12362346579969571</v>
      </c>
      <c r="AA99" s="213">
        <f t="shared" si="93"/>
        <v>0.13826338591022444</v>
      </c>
      <c r="AB99" s="214"/>
      <c r="AC99" s="39">
        <f t="shared" ref="AC99:AC106" si="99">SUM(AC94:AC98)</f>
        <v>-10960305.129999988</v>
      </c>
      <c r="AD99" s="147">
        <f t="shared" si="96"/>
        <v>3908926.7000000011</v>
      </c>
      <c r="AE99" s="148">
        <f t="shared" si="96"/>
        <v>7955164.9900000021</v>
      </c>
      <c r="AF99" s="148">
        <f t="shared" ref="AF99:AG99" si="100">SUM(AF94:AF98)</f>
        <v>10583334.109999996</v>
      </c>
      <c r="AG99" s="148">
        <f t="shared" si="100"/>
        <v>16255127.199999992</v>
      </c>
      <c r="AH99" s="148">
        <f t="shared" ref="AH99" si="101">SUM(AH94:AH98)</f>
        <v>18925801.859999999</v>
      </c>
      <c r="AI99" s="149"/>
    </row>
    <row r="100" spans="1:35" s="41" customFormat="1" x14ac:dyDescent="0.25">
      <c r="A100" s="172">
        <f>+A93+1</f>
        <v>14</v>
      </c>
      <c r="B100" s="119" t="s">
        <v>167</v>
      </c>
      <c r="C100" s="106"/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  <c r="N100" s="108"/>
      <c r="O100" s="106"/>
      <c r="P100" s="107"/>
      <c r="Q100" s="107"/>
      <c r="R100" s="107"/>
      <c r="S100" s="107"/>
      <c r="T100" s="107"/>
      <c r="U100" s="108"/>
      <c r="V100" s="232"/>
      <c r="W100" s="233"/>
      <c r="X100" s="234"/>
      <c r="Y100" s="234"/>
      <c r="Z100" s="234"/>
      <c r="AA100" s="234"/>
      <c r="AB100" s="235"/>
      <c r="AC100" s="109"/>
      <c r="AD100" s="110"/>
      <c r="AE100" s="111"/>
      <c r="AF100" s="111"/>
      <c r="AG100" s="111"/>
      <c r="AH100" s="111"/>
      <c r="AI100" s="112"/>
    </row>
    <row r="101" spans="1:35" s="41" customFormat="1" x14ac:dyDescent="0.25">
      <c r="A101" s="172"/>
      <c r="B101" s="42" t="s">
        <v>30</v>
      </c>
      <c r="C101" s="68">
        <f>'NECO-ELECTRIC'!C101+'NECO-GAS'!C101</f>
        <v>83854903.349999994</v>
      </c>
      <c r="D101" s="69">
        <f>'NECO-ELECTRIC'!D101+'NECO-GAS'!D101</f>
        <v>76028627.429999992</v>
      </c>
      <c r="E101" s="69">
        <f>'NECO-ELECTRIC'!E101+'NECO-GAS'!E101</f>
        <v>64713059.819999993</v>
      </c>
      <c r="F101" s="69">
        <f>'NECO-ELECTRIC'!F101+'NECO-GAS'!F101</f>
        <v>51017617.189999998</v>
      </c>
      <c r="G101" s="69">
        <f>'NECO-ELECTRIC'!G101+'NECO-GAS'!G101</f>
        <v>56356336.25</v>
      </c>
      <c r="H101" s="69">
        <f>'NECO-ELECTRIC'!H101+'NECO-GAS'!H101</f>
        <v>69077087.390000001</v>
      </c>
      <c r="I101" s="69">
        <f>'NECO-ELECTRIC'!I101+'NECO-GAS'!I101</f>
        <v>66940760.340000004</v>
      </c>
      <c r="J101" s="69">
        <f>'NECO-ELECTRIC'!J101+'NECO-GAS'!J101</f>
        <v>61286902.920000002</v>
      </c>
      <c r="K101" s="69">
        <f>'NECO-ELECTRIC'!K101+'NECO-GAS'!K101</f>
        <v>50088881.960000001</v>
      </c>
      <c r="L101" s="69">
        <f>'NECO-ELECTRIC'!L101+'NECO-GAS'!L101</f>
        <v>66498346.920000002</v>
      </c>
      <c r="M101" s="69">
        <f>'NECO-ELECTRIC'!M101+'NECO-GAS'!M101</f>
        <v>84474270.370000005</v>
      </c>
      <c r="N101" s="70">
        <f>'NECO-ELECTRIC'!N101+'NECO-GAS'!N101</f>
        <v>79791078.420000002</v>
      </c>
      <c r="O101" s="68">
        <f>'NECO-ELECTRIC'!O101+'NECO-GAS'!O101</f>
        <v>81654701.290000007</v>
      </c>
      <c r="P101" s="69">
        <f>'NECO-ELECTRIC'!P101+'NECO-GAS'!P101</f>
        <v>70822519.219999999</v>
      </c>
      <c r="Q101" s="69">
        <f>'NECO-ELECTRIC'!Q101+'NECO-GAS'!Q101</f>
        <v>66870879.849999994</v>
      </c>
      <c r="R101" s="69">
        <f>'NECO-ELECTRIC'!R101+'NECO-GAS'!R101</f>
        <v>61353504.589999996</v>
      </c>
      <c r="S101" s="69">
        <f>'NECO-ELECTRIC'!S101+'NECO-GAS'!S101</f>
        <v>64117644.560000002</v>
      </c>
      <c r="T101" s="69">
        <f>'NECO-ELECTRIC'!T101+'NECO-GAS'!T101</f>
        <v>76242131.679999992</v>
      </c>
      <c r="U101" s="115">
        <f>'NECO-ELECTRIC'!U101+'NECO-GAS'!U101</f>
        <v>65793291</v>
      </c>
      <c r="V101" s="236">
        <f>IF(ISERROR((O101-C101)/C101)=TRUE,0,(O101-C101)/C101)</f>
        <v>-2.6238203994065991E-2</v>
      </c>
      <c r="W101" s="237">
        <f t="shared" ref="W101:AA106" si="102">IF(ISERROR((P101-D101)/D101)=TRUE,0,(P101-D101)/D101)</f>
        <v>-6.8475630640488519E-2</v>
      </c>
      <c r="X101" s="238">
        <f t="shared" si="102"/>
        <v>3.3344429022549679E-2</v>
      </c>
      <c r="Y101" s="238">
        <f t="shared" si="102"/>
        <v>0.20259447558099486</v>
      </c>
      <c r="Z101" s="238">
        <f t="shared" si="102"/>
        <v>0.13771846834702642</v>
      </c>
      <c r="AA101" s="238">
        <f t="shared" si="102"/>
        <v>0.10372533875881462</v>
      </c>
      <c r="AB101" s="206"/>
      <c r="AC101" s="38">
        <f t="shared" ref="AC101:AH105" si="103">O101-C101</f>
        <v>-2200202.0599999875</v>
      </c>
      <c r="AD101" s="72">
        <f t="shared" si="103"/>
        <v>-5206108.2099999934</v>
      </c>
      <c r="AE101" s="73">
        <f t="shared" si="103"/>
        <v>2157820.0300000012</v>
      </c>
      <c r="AF101" s="73">
        <f t="shared" si="103"/>
        <v>10335887.399999999</v>
      </c>
      <c r="AG101" s="73">
        <f t="shared" si="103"/>
        <v>7761308.3100000024</v>
      </c>
      <c r="AH101" s="73">
        <f t="shared" si="103"/>
        <v>7165044.2899999917</v>
      </c>
      <c r="AI101" s="118"/>
    </row>
    <row r="102" spans="1:35" s="41" customFormat="1" x14ac:dyDescent="0.25">
      <c r="A102" s="172"/>
      <c r="B102" s="42" t="s">
        <v>31</v>
      </c>
      <c r="C102" s="68">
        <f>'NECO-ELECTRIC'!C102+'NECO-GAS'!C102</f>
        <v>4151123.16</v>
      </c>
      <c r="D102" s="69">
        <f>'NECO-ELECTRIC'!D102+'NECO-GAS'!D102</f>
        <v>5398763.1600000001</v>
      </c>
      <c r="E102" s="69">
        <f>'NECO-ELECTRIC'!E102+'NECO-GAS'!E102</f>
        <v>4412611.07</v>
      </c>
      <c r="F102" s="69">
        <f>'NECO-ELECTRIC'!F102+'NECO-GAS'!F102</f>
        <v>4418505.99</v>
      </c>
      <c r="G102" s="69">
        <f>'NECO-ELECTRIC'!G102+'NECO-GAS'!G102</f>
        <v>3622941.02</v>
      </c>
      <c r="H102" s="69">
        <f>'NECO-ELECTRIC'!H102+'NECO-GAS'!H102</f>
        <v>3408263.4799999995</v>
      </c>
      <c r="I102" s="69">
        <f>'NECO-ELECTRIC'!I102+'NECO-GAS'!I102</f>
        <v>3353491.52</v>
      </c>
      <c r="J102" s="69">
        <f>'NECO-ELECTRIC'!J102+'NECO-GAS'!J102</f>
        <v>3272260.1199999996</v>
      </c>
      <c r="K102" s="69">
        <f>'NECO-ELECTRIC'!K102+'NECO-GAS'!K102</f>
        <v>2472943.2999999998</v>
      </c>
      <c r="L102" s="69">
        <f>'NECO-ELECTRIC'!L102+'NECO-GAS'!L102</f>
        <v>2963744.17</v>
      </c>
      <c r="M102" s="69">
        <f>'NECO-ELECTRIC'!M102+'NECO-GAS'!M102</f>
        <v>4169293.43</v>
      </c>
      <c r="N102" s="70">
        <f>'NECO-ELECTRIC'!N102+'NECO-GAS'!N102</f>
        <v>5775974.1799999997</v>
      </c>
      <c r="O102" s="68">
        <f>'NECO-ELECTRIC'!O102+'NECO-GAS'!O102</f>
        <v>3454235.29</v>
      </c>
      <c r="P102" s="69">
        <f>'NECO-ELECTRIC'!P102+'NECO-GAS'!P102</f>
        <v>3290436.71</v>
      </c>
      <c r="Q102" s="69">
        <f>'NECO-ELECTRIC'!Q102+'NECO-GAS'!Q102</f>
        <v>3424202.02</v>
      </c>
      <c r="R102" s="69">
        <f>'NECO-ELECTRIC'!R102+'NECO-GAS'!R102</f>
        <v>3091742.64</v>
      </c>
      <c r="S102" s="69">
        <f>'NECO-ELECTRIC'!S102+'NECO-GAS'!S102</f>
        <v>3117697.82</v>
      </c>
      <c r="T102" s="69">
        <f>'NECO-ELECTRIC'!T102+'NECO-GAS'!T102</f>
        <v>3150664.98</v>
      </c>
      <c r="U102" s="115">
        <f>'NECO-ELECTRIC'!U102+'NECO-GAS'!U102</f>
        <v>3263627</v>
      </c>
      <c r="V102" s="236">
        <f t="shared" ref="V102:V106" si="104">IF(ISERROR((O102-C102)/C102)=TRUE,0,(O102-C102)/C102)</f>
        <v>-0.16787935292192105</v>
      </c>
      <c r="W102" s="237">
        <f t="shared" si="102"/>
        <v>-0.39052027057249167</v>
      </c>
      <c r="X102" s="238">
        <f t="shared" si="102"/>
        <v>-0.22399641262741068</v>
      </c>
      <c r="Y102" s="238">
        <f t="shared" si="102"/>
        <v>-0.3002741996961738</v>
      </c>
      <c r="Z102" s="238">
        <f t="shared" si="102"/>
        <v>-0.13945664508775255</v>
      </c>
      <c r="AA102" s="238">
        <f t="shared" si="102"/>
        <v>-7.5580571018529233E-2</v>
      </c>
      <c r="AB102" s="206"/>
      <c r="AC102" s="38">
        <f t="shared" si="94"/>
        <v>-696887.87000000011</v>
      </c>
      <c r="AD102" s="72">
        <f t="shared" si="103"/>
        <v>-2108326.4500000002</v>
      </c>
      <c r="AE102" s="73">
        <f t="shared" si="103"/>
        <v>-988409.05000000028</v>
      </c>
      <c r="AF102" s="73">
        <f t="shared" si="103"/>
        <v>-1326763.3500000001</v>
      </c>
      <c r="AG102" s="73">
        <f t="shared" si="103"/>
        <v>-505243.20000000019</v>
      </c>
      <c r="AH102" s="73">
        <f t="shared" si="103"/>
        <v>-257598.49999999953</v>
      </c>
      <c r="AI102" s="118"/>
    </row>
    <row r="103" spans="1:35" s="41" customFormat="1" x14ac:dyDescent="0.25">
      <c r="A103" s="172"/>
      <c r="B103" s="42" t="s">
        <v>32</v>
      </c>
      <c r="C103" s="68">
        <f>'NECO-ELECTRIC'!C103+'NECO-GAS'!C103</f>
        <v>16911722.690000001</v>
      </c>
      <c r="D103" s="69">
        <f>'NECO-ELECTRIC'!D103+'NECO-GAS'!D103</f>
        <v>14765528.280000001</v>
      </c>
      <c r="E103" s="69">
        <f>'NECO-ELECTRIC'!E103+'NECO-GAS'!E103</f>
        <v>13203835.760000002</v>
      </c>
      <c r="F103" s="69">
        <f>'NECO-ELECTRIC'!F103+'NECO-GAS'!F103</f>
        <v>9740805.3000000007</v>
      </c>
      <c r="G103" s="69">
        <f>'NECO-ELECTRIC'!G103+'NECO-GAS'!G103</f>
        <v>10356328.359999999</v>
      </c>
      <c r="H103" s="69">
        <f>'NECO-ELECTRIC'!H103+'NECO-GAS'!H103</f>
        <v>12313376.25</v>
      </c>
      <c r="I103" s="69">
        <f>'NECO-ELECTRIC'!I103+'NECO-GAS'!I103</f>
        <v>11242248.690000001</v>
      </c>
      <c r="J103" s="69">
        <f>'NECO-ELECTRIC'!J103+'NECO-GAS'!J103</f>
        <v>11661642.829999998</v>
      </c>
      <c r="K103" s="69">
        <f>'NECO-ELECTRIC'!K103+'NECO-GAS'!K103</f>
        <v>9166630.5999999996</v>
      </c>
      <c r="L103" s="69">
        <f>'NECO-ELECTRIC'!L103+'NECO-GAS'!L103</f>
        <v>11746194.380000001</v>
      </c>
      <c r="M103" s="69">
        <f>'NECO-ELECTRIC'!M103+'NECO-GAS'!M103</f>
        <v>15861674.629999999</v>
      </c>
      <c r="N103" s="70">
        <f>'NECO-ELECTRIC'!N103+'NECO-GAS'!N103</f>
        <v>14740187.460000001</v>
      </c>
      <c r="O103" s="68">
        <f>'NECO-ELECTRIC'!O103+'NECO-GAS'!O103</f>
        <v>14581234.289999999</v>
      </c>
      <c r="P103" s="69">
        <f>'NECO-ELECTRIC'!P103+'NECO-GAS'!P103</f>
        <v>11382444.880000001</v>
      </c>
      <c r="Q103" s="69">
        <f>'NECO-ELECTRIC'!Q103+'NECO-GAS'!Q103</f>
        <v>11882482.08</v>
      </c>
      <c r="R103" s="69">
        <f>'NECO-ELECTRIC'!R103+'NECO-GAS'!R103</f>
        <v>10249667.09</v>
      </c>
      <c r="S103" s="69">
        <f>'NECO-ELECTRIC'!S103+'NECO-GAS'!S103</f>
        <v>10310846.6</v>
      </c>
      <c r="T103" s="69">
        <f>'NECO-ELECTRIC'!T103+'NECO-GAS'!T103</f>
        <v>11894344.18</v>
      </c>
      <c r="U103" s="115">
        <f>'NECO-ELECTRIC'!U103+'NECO-GAS'!U103</f>
        <v>11369956</v>
      </c>
      <c r="V103" s="236">
        <f t="shared" si="104"/>
        <v>-0.13780313470833067</v>
      </c>
      <c r="W103" s="237">
        <f t="shared" si="102"/>
        <v>-0.22912037658567269</v>
      </c>
      <c r="X103" s="238">
        <f t="shared" si="102"/>
        <v>-0.10007347137738112</v>
      </c>
      <c r="Y103" s="238">
        <f t="shared" si="102"/>
        <v>5.2240217756944499E-2</v>
      </c>
      <c r="Z103" s="238">
        <f t="shared" si="102"/>
        <v>-4.3916877119952362E-3</v>
      </c>
      <c r="AA103" s="238">
        <f t="shared" si="102"/>
        <v>-3.4030639646863738E-2</v>
      </c>
      <c r="AB103" s="206"/>
      <c r="AC103" s="38">
        <f t="shared" si="94"/>
        <v>-2330488.4000000022</v>
      </c>
      <c r="AD103" s="72">
        <f t="shared" si="103"/>
        <v>-3383083.4000000004</v>
      </c>
      <c r="AE103" s="73">
        <f t="shared" si="103"/>
        <v>-1321353.6800000016</v>
      </c>
      <c r="AF103" s="73">
        <f t="shared" si="103"/>
        <v>508861.78999999911</v>
      </c>
      <c r="AG103" s="73">
        <f t="shared" si="103"/>
        <v>-45481.759999999776</v>
      </c>
      <c r="AH103" s="73">
        <f t="shared" si="103"/>
        <v>-419032.0700000003</v>
      </c>
      <c r="AI103" s="118"/>
    </row>
    <row r="104" spans="1:35" s="41" customFormat="1" x14ac:dyDescent="0.25">
      <c r="A104" s="172"/>
      <c r="B104" s="42" t="s">
        <v>33</v>
      </c>
      <c r="C104" s="68">
        <f>'NECO-ELECTRIC'!C104+'NECO-GAS'!C104</f>
        <v>25330873.729999997</v>
      </c>
      <c r="D104" s="69">
        <f>'NECO-ELECTRIC'!D104+'NECO-GAS'!D104</f>
        <v>23303570.18</v>
      </c>
      <c r="E104" s="69">
        <f>'NECO-ELECTRIC'!E104+'NECO-GAS'!E104</f>
        <v>23144130.579999998</v>
      </c>
      <c r="F104" s="69">
        <f>'NECO-ELECTRIC'!F104+'NECO-GAS'!F104</f>
        <v>17386602.199999999</v>
      </c>
      <c r="G104" s="69">
        <f>'NECO-ELECTRIC'!G104+'NECO-GAS'!G104</f>
        <v>18040189.689999998</v>
      </c>
      <c r="H104" s="69">
        <f>'NECO-ELECTRIC'!H104+'NECO-GAS'!H104</f>
        <v>20656047.340000004</v>
      </c>
      <c r="I104" s="69">
        <f>'NECO-ELECTRIC'!I104+'NECO-GAS'!I104</f>
        <v>18507746.390000001</v>
      </c>
      <c r="J104" s="69">
        <f>'NECO-ELECTRIC'!J104+'NECO-GAS'!J104</f>
        <v>19848172.649999999</v>
      </c>
      <c r="K104" s="69">
        <f>'NECO-ELECTRIC'!K104+'NECO-GAS'!K104</f>
        <v>15442635.870000001</v>
      </c>
      <c r="L104" s="69">
        <f>'NECO-ELECTRIC'!L104+'NECO-GAS'!L104</f>
        <v>18861616.579999998</v>
      </c>
      <c r="M104" s="69">
        <f>'NECO-ELECTRIC'!M104+'NECO-GAS'!M104</f>
        <v>24295269.710000001</v>
      </c>
      <c r="N104" s="70">
        <f>'NECO-ELECTRIC'!N104+'NECO-GAS'!N104</f>
        <v>22370132.300000001</v>
      </c>
      <c r="O104" s="68">
        <f>'NECO-ELECTRIC'!O104+'NECO-GAS'!O104</f>
        <v>22901586.039999999</v>
      </c>
      <c r="P104" s="69">
        <f>'NECO-ELECTRIC'!P104+'NECO-GAS'!P104</f>
        <v>17197397.899999999</v>
      </c>
      <c r="Q104" s="69">
        <f>'NECO-ELECTRIC'!Q104+'NECO-GAS'!Q104</f>
        <v>20128483.73</v>
      </c>
      <c r="R104" s="69">
        <f>'NECO-ELECTRIC'!R104+'NECO-GAS'!R104</f>
        <v>17445674.68</v>
      </c>
      <c r="S104" s="69">
        <f>'NECO-ELECTRIC'!S104+'NECO-GAS'!S104</f>
        <v>18285308.93</v>
      </c>
      <c r="T104" s="69">
        <f>'NECO-ELECTRIC'!T104+'NECO-GAS'!T104</f>
        <v>19460402.779999997</v>
      </c>
      <c r="U104" s="115">
        <f>'NECO-ELECTRIC'!U104+'NECO-GAS'!U104</f>
        <v>20151002</v>
      </c>
      <c r="V104" s="236">
        <f t="shared" si="104"/>
        <v>-9.5902246242810435E-2</v>
      </c>
      <c r="W104" s="237">
        <f t="shared" si="102"/>
        <v>-0.26202733026892799</v>
      </c>
      <c r="X104" s="238">
        <f t="shared" si="102"/>
        <v>-0.13029855840020058</v>
      </c>
      <c r="Y104" s="238">
        <f t="shared" si="102"/>
        <v>3.3975862172771426E-3</v>
      </c>
      <c r="Z104" s="238">
        <f t="shared" si="102"/>
        <v>1.3587398148916146E-2</v>
      </c>
      <c r="AA104" s="238">
        <f t="shared" si="102"/>
        <v>-5.7883511802602497E-2</v>
      </c>
      <c r="AB104" s="206"/>
      <c r="AC104" s="38">
        <f t="shared" si="94"/>
        <v>-2429287.6899999976</v>
      </c>
      <c r="AD104" s="72">
        <f t="shared" si="103"/>
        <v>-6106172.2800000012</v>
      </c>
      <c r="AE104" s="73">
        <f t="shared" si="103"/>
        <v>-3015646.8499999978</v>
      </c>
      <c r="AF104" s="73">
        <f t="shared" si="103"/>
        <v>59072.480000000447</v>
      </c>
      <c r="AG104" s="73">
        <f t="shared" si="103"/>
        <v>245119.24000000209</v>
      </c>
      <c r="AH104" s="73">
        <f t="shared" si="103"/>
        <v>-1195644.5600000061</v>
      </c>
      <c r="AI104" s="118"/>
    </row>
    <row r="105" spans="1:35" s="41" customFormat="1" x14ac:dyDescent="0.25">
      <c r="A105" s="172"/>
      <c r="B105" s="42" t="s">
        <v>34</v>
      </c>
      <c r="C105" s="68">
        <f>'NECO-ELECTRIC'!C105+'NECO-GAS'!C105</f>
        <v>25967784.060000002</v>
      </c>
      <c r="D105" s="69">
        <f>'NECO-ELECTRIC'!D105+'NECO-GAS'!D105</f>
        <v>23849882.839999996</v>
      </c>
      <c r="E105" s="69">
        <f>'NECO-ELECTRIC'!E105+'NECO-GAS'!E105</f>
        <v>26959711.82</v>
      </c>
      <c r="F105" s="69">
        <f>'NECO-ELECTRIC'!F105+'NECO-GAS'!F105</f>
        <v>20215781.050000001</v>
      </c>
      <c r="G105" s="69">
        <f>'NECO-ELECTRIC'!G105+'NECO-GAS'!G105</f>
        <v>21947338.609999999</v>
      </c>
      <c r="H105" s="69">
        <f>'NECO-ELECTRIC'!H105+'NECO-GAS'!H105</f>
        <v>26621371.989999998</v>
      </c>
      <c r="I105" s="69">
        <f>'NECO-ELECTRIC'!I105+'NECO-GAS'!I105</f>
        <v>20989468.700000003</v>
      </c>
      <c r="J105" s="69">
        <f>'NECO-ELECTRIC'!J105+'NECO-GAS'!J105</f>
        <v>24470780.920000002</v>
      </c>
      <c r="K105" s="69">
        <f>'NECO-ELECTRIC'!K105+'NECO-GAS'!K105</f>
        <v>20527128.57</v>
      </c>
      <c r="L105" s="69">
        <f>'NECO-ELECTRIC'!L105+'NECO-GAS'!L105</f>
        <v>22147609.649999999</v>
      </c>
      <c r="M105" s="69">
        <f>'NECO-ELECTRIC'!M105+'NECO-GAS'!M105</f>
        <v>26001757.419999998</v>
      </c>
      <c r="N105" s="70">
        <f>'NECO-ELECTRIC'!N105+'NECO-GAS'!N105</f>
        <v>24998387.870000001</v>
      </c>
      <c r="O105" s="68">
        <f>'NECO-ELECTRIC'!O105+'NECO-GAS'!O105</f>
        <v>23953666.310000002</v>
      </c>
      <c r="P105" s="69">
        <f>'NECO-ELECTRIC'!P105+'NECO-GAS'!P105</f>
        <v>18954242.460000001</v>
      </c>
      <c r="Q105" s="69">
        <f>'NECO-ELECTRIC'!Q105+'NECO-GAS'!Q105</f>
        <v>24212723.390000001</v>
      </c>
      <c r="R105" s="69">
        <f>'NECO-ELECTRIC'!R105+'NECO-GAS'!R105</f>
        <v>19597435.52</v>
      </c>
      <c r="S105" s="69">
        <f>'NECO-ELECTRIC'!S105+'NECO-GAS'!S105</f>
        <v>22662468.23</v>
      </c>
      <c r="T105" s="69">
        <f>'NECO-ELECTRIC'!T105+'NECO-GAS'!T105</f>
        <v>22041587.599999998</v>
      </c>
      <c r="U105" s="115">
        <f>'NECO-ELECTRIC'!U105+'NECO-GAS'!U105</f>
        <v>25093195</v>
      </c>
      <c r="V105" s="236">
        <f t="shared" si="104"/>
        <v>-7.7562172626908385E-2</v>
      </c>
      <c r="W105" s="237">
        <f t="shared" si="102"/>
        <v>-0.20526894881803101</v>
      </c>
      <c r="X105" s="238">
        <f t="shared" si="102"/>
        <v>-0.10189235138493405</v>
      </c>
      <c r="Y105" s="238">
        <f t="shared" si="102"/>
        <v>-3.0587268850539969E-2</v>
      </c>
      <c r="Z105" s="238">
        <f t="shared" si="102"/>
        <v>3.2583887855731269E-2</v>
      </c>
      <c r="AA105" s="238">
        <f t="shared" si="102"/>
        <v>-0.17203412324955836</v>
      </c>
      <c r="AB105" s="206"/>
      <c r="AC105" s="38">
        <f t="shared" si="94"/>
        <v>-2014117.75</v>
      </c>
      <c r="AD105" s="72">
        <f t="shared" si="103"/>
        <v>-4895640.3799999952</v>
      </c>
      <c r="AE105" s="73">
        <f t="shared" si="103"/>
        <v>-2746988.4299999997</v>
      </c>
      <c r="AF105" s="73">
        <f t="shared" si="103"/>
        <v>-618345.53000000119</v>
      </c>
      <c r="AG105" s="73">
        <f t="shared" si="103"/>
        <v>715129.62000000104</v>
      </c>
      <c r="AH105" s="73">
        <f t="shared" si="103"/>
        <v>-4579784.3900000006</v>
      </c>
      <c r="AI105" s="118"/>
    </row>
    <row r="106" spans="1:35" s="150" customFormat="1" x14ac:dyDescent="0.25">
      <c r="A106" s="173"/>
      <c r="B106" s="42" t="s">
        <v>35</v>
      </c>
      <c r="C106" s="151">
        <f>SUM(C101:C105)</f>
        <v>156216406.98999998</v>
      </c>
      <c r="D106" s="152">
        <f t="shared" ref="D106:AE106" si="105">SUM(D101:D105)</f>
        <v>143346371.88999999</v>
      </c>
      <c r="E106" s="152">
        <f t="shared" si="105"/>
        <v>132433349.04999998</v>
      </c>
      <c r="F106" s="153">
        <f t="shared" si="105"/>
        <v>102779311.73</v>
      </c>
      <c r="G106" s="152">
        <f t="shared" si="105"/>
        <v>110323133.92999999</v>
      </c>
      <c r="H106" s="152">
        <f t="shared" si="105"/>
        <v>132076146.45</v>
      </c>
      <c r="I106" s="152">
        <f t="shared" si="105"/>
        <v>121033715.64</v>
      </c>
      <c r="J106" s="152">
        <f t="shared" si="105"/>
        <v>120539759.44000001</v>
      </c>
      <c r="K106" s="152">
        <f t="shared" si="105"/>
        <v>97698220.300000012</v>
      </c>
      <c r="L106" s="152">
        <f t="shared" si="105"/>
        <v>122217511.69999999</v>
      </c>
      <c r="M106" s="152">
        <f t="shared" si="105"/>
        <v>154802265.56</v>
      </c>
      <c r="N106" s="154">
        <f t="shared" si="105"/>
        <v>147675760.22999999</v>
      </c>
      <c r="O106" s="151">
        <f t="shared" si="105"/>
        <v>146545423.22</v>
      </c>
      <c r="P106" s="152">
        <f t="shared" si="105"/>
        <v>121647041.16999999</v>
      </c>
      <c r="Q106" s="152">
        <f t="shared" si="105"/>
        <v>126518771.06999999</v>
      </c>
      <c r="R106" s="152">
        <f t="shared" si="105"/>
        <v>111738024.52</v>
      </c>
      <c r="S106" s="152">
        <f t="shared" ref="S106:T106" si="106">SUM(S101:S105)</f>
        <v>118493966.14</v>
      </c>
      <c r="T106" s="152">
        <f t="shared" si="106"/>
        <v>132789131.22</v>
      </c>
      <c r="U106" s="154">
        <f t="shared" ref="U106" si="107">SUM(U101:U105)</f>
        <v>125671071</v>
      </c>
      <c r="V106" s="240">
        <f t="shared" si="104"/>
        <v>-6.1907605970089034E-2</v>
      </c>
      <c r="W106" s="241">
        <f t="shared" si="102"/>
        <v>-0.15137690918784788</v>
      </c>
      <c r="X106" s="242">
        <f t="shared" si="102"/>
        <v>-4.4660789917552797E-2</v>
      </c>
      <c r="Y106" s="242">
        <f t="shared" si="102"/>
        <v>8.7164553247198434E-2</v>
      </c>
      <c r="Z106" s="242">
        <f t="shared" si="102"/>
        <v>7.4062727543476051E-2</v>
      </c>
      <c r="AA106" s="242">
        <f t="shared" si="102"/>
        <v>5.3982856796167206E-3</v>
      </c>
      <c r="AB106" s="251"/>
      <c r="AC106" s="153">
        <f t="shared" si="99"/>
        <v>-9670983.7699999884</v>
      </c>
      <c r="AD106" s="155">
        <f t="shared" si="105"/>
        <v>-21699330.719999991</v>
      </c>
      <c r="AE106" s="156">
        <f t="shared" si="105"/>
        <v>-5914577.9799999986</v>
      </c>
      <c r="AF106" s="156">
        <f t="shared" ref="AF106:AG106" si="108">SUM(AF101:AF105)</f>
        <v>8958712.7899999972</v>
      </c>
      <c r="AG106" s="156">
        <f t="shared" si="108"/>
        <v>8170832.2100000056</v>
      </c>
      <c r="AH106" s="156">
        <f t="shared" ref="AH106" si="109">SUM(AH101:AH105)</f>
        <v>712984.76999998465</v>
      </c>
      <c r="AI106" s="157"/>
    </row>
    <row r="107" spans="1:35" s="66" customFormat="1" x14ac:dyDescent="0.25">
      <c r="A107" s="172">
        <f>+A100+1</f>
        <v>15</v>
      </c>
      <c r="B107" s="98" t="s">
        <v>26</v>
      </c>
      <c r="C107" s="99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1"/>
      <c r="O107" s="99"/>
      <c r="P107" s="100"/>
      <c r="Q107" s="100"/>
      <c r="R107" s="100"/>
      <c r="S107" s="100"/>
      <c r="T107" s="100"/>
      <c r="U107" s="52"/>
      <c r="V107" s="244"/>
      <c r="W107" s="245"/>
      <c r="X107" s="246"/>
      <c r="Y107" s="246"/>
      <c r="Z107" s="246"/>
      <c r="AA107" s="246"/>
      <c r="AB107" s="247"/>
      <c r="AC107" s="102"/>
      <c r="AD107" s="103"/>
      <c r="AE107" s="104"/>
      <c r="AF107" s="104"/>
      <c r="AG107" s="104"/>
      <c r="AH107" s="104"/>
      <c r="AI107" s="105"/>
    </row>
    <row r="108" spans="1:35" s="66" customFormat="1" x14ac:dyDescent="0.25">
      <c r="A108" s="172"/>
      <c r="B108" s="67" t="s">
        <v>30</v>
      </c>
      <c r="C108" s="68">
        <f>'NECO-ELECTRIC'!C108+'NECO-GAS'!C108</f>
        <v>523776</v>
      </c>
      <c r="D108" s="69">
        <f>'NECO-ELECTRIC'!D108+'NECO-GAS'!D108</f>
        <v>524809</v>
      </c>
      <c r="E108" s="69">
        <f>'NECO-ELECTRIC'!E108+'NECO-GAS'!E108</f>
        <v>540038</v>
      </c>
      <c r="F108" s="69">
        <f>'NECO-ELECTRIC'!F108+'NECO-GAS'!F108</f>
        <v>488613</v>
      </c>
      <c r="G108" s="69">
        <f>'NECO-ELECTRIC'!G108+'NECO-GAS'!G108</f>
        <v>561929</v>
      </c>
      <c r="H108" s="69">
        <f>'NECO-ELECTRIC'!H108+'NECO-GAS'!H108</f>
        <v>544499</v>
      </c>
      <c r="I108" s="69">
        <f>'NECO-ELECTRIC'!I108+'NECO-GAS'!I108</f>
        <v>533751</v>
      </c>
      <c r="J108" s="69">
        <f>'NECO-ELECTRIC'!J108+'NECO-GAS'!J108</f>
        <v>599287</v>
      </c>
      <c r="K108" s="69">
        <f>'NECO-ELECTRIC'!K108+'NECO-GAS'!K108</f>
        <v>525587</v>
      </c>
      <c r="L108" s="69">
        <f>'NECO-ELECTRIC'!L108+'NECO-GAS'!L108</f>
        <v>584206</v>
      </c>
      <c r="M108" s="69">
        <f>'NECO-ELECTRIC'!M108+'NECO-GAS'!M108</f>
        <v>599014</v>
      </c>
      <c r="N108" s="70">
        <f>'NECO-ELECTRIC'!N108+'NECO-GAS'!N108</f>
        <v>552360</v>
      </c>
      <c r="O108" s="68">
        <f>'NECO-ELECTRIC'!O108+'NECO-GAS'!O108</f>
        <v>595760</v>
      </c>
      <c r="P108" s="69">
        <f>'NECO-ELECTRIC'!P108+'NECO-GAS'!P108</f>
        <v>562182</v>
      </c>
      <c r="Q108" s="69">
        <f>'NECO-ELECTRIC'!Q108+'NECO-GAS'!Q108</f>
        <v>556208</v>
      </c>
      <c r="R108" s="69">
        <f>'NECO-ELECTRIC'!R108+'NECO-GAS'!R108</f>
        <v>586069</v>
      </c>
      <c r="S108" s="69">
        <f>'NECO-ELECTRIC'!S108+'NECO-GAS'!S108</f>
        <v>592389</v>
      </c>
      <c r="T108" s="69">
        <f>'NECO-ELECTRIC'!T108+'NECO-GAS'!T108</f>
        <v>577606</v>
      </c>
      <c r="U108" s="122">
        <f>'NECO-ELECTRIC'!U108+'NECO-GAS'!U108</f>
        <v>500934</v>
      </c>
      <c r="V108" s="236">
        <f>IF(ISERROR((O108-C108)/C108)=TRUE,0,(O108-C108)/C108)</f>
        <v>0.13743279569892472</v>
      </c>
      <c r="W108" s="237">
        <f t="shared" ref="W108:AA113" si="110">IF(ISERROR((P108-D108)/D108)=TRUE,0,(P108-D108)/D108)</f>
        <v>7.1212574479477292E-2</v>
      </c>
      <c r="X108" s="238">
        <f t="shared" si="110"/>
        <v>2.9942337391072479E-2</v>
      </c>
      <c r="Y108" s="238">
        <f t="shared" si="110"/>
        <v>0.19945437391145959</v>
      </c>
      <c r="Z108" s="238">
        <f t="shared" si="110"/>
        <v>5.420613636242301E-2</v>
      </c>
      <c r="AA108" s="238">
        <f t="shared" si="110"/>
        <v>6.0802682833209977E-2</v>
      </c>
      <c r="AB108" s="206"/>
      <c r="AC108" s="37">
        <f t="shared" ref="AC108:AH112" si="111">O108-C108</f>
        <v>71984</v>
      </c>
      <c r="AD108" s="72">
        <f t="shared" si="111"/>
        <v>37373</v>
      </c>
      <c r="AE108" s="73">
        <f t="shared" si="111"/>
        <v>16170</v>
      </c>
      <c r="AF108" s="73">
        <f t="shared" si="111"/>
        <v>97456</v>
      </c>
      <c r="AG108" s="73">
        <f t="shared" si="111"/>
        <v>30460</v>
      </c>
      <c r="AH108" s="73">
        <f t="shared" si="111"/>
        <v>33107</v>
      </c>
      <c r="AI108" s="123"/>
    </row>
    <row r="109" spans="1:35" s="66" customFormat="1" x14ac:dyDescent="0.25">
      <c r="A109" s="172"/>
      <c r="B109" s="67" t="s">
        <v>31</v>
      </c>
      <c r="C109" s="68">
        <f>'NECO-ELECTRIC'!C109+'NECO-GAS'!C109</f>
        <v>43234</v>
      </c>
      <c r="D109" s="69">
        <f>'NECO-ELECTRIC'!D109+'NECO-GAS'!D109</f>
        <v>50855</v>
      </c>
      <c r="E109" s="69">
        <f>'NECO-ELECTRIC'!E109+'NECO-GAS'!E109</f>
        <v>49961</v>
      </c>
      <c r="F109" s="69">
        <f>'NECO-ELECTRIC'!F109+'NECO-GAS'!F109</f>
        <v>51239</v>
      </c>
      <c r="G109" s="69">
        <f>'NECO-ELECTRIC'!G109+'NECO-GAS'!G109</f>
        <v>52256</v>
      </c>
      <c r="H109" s="69">
        <f>'NECO-ELECTRIC'!H109+'NECO-GAS'!H109</f>
        <v>47311</v>
      </c>
      <c r="I109" s="69">
        <f>'NECO-ELECTRIC'!I109+'NECO-GAS'!I109</f>
        <v>46280</v>
      </c>
      <c r="J109" s="69">
        <f>'NECO-ELECTRIC'!J109+'NECO-GAS'!J109</f>
        <v>50296</v>
      </c>
      <c r="K109" s="69">
        <f>'NECO-ELECTRIC'!K109+'NECO-GAS'!K109</f>
        <v>43441</v>
      </c>
      <c r="L109" s="69">
        <f>'NECO-ELECTRIC'!L109+'NECO-GAS'!L109</f>
        <v>47611</v>
      </c>
      <c r="M109" s="69">
        <f>'NECO-ELECTRIC'!M109+'NECO-GAS'!M109</f>
        <v>52735</v>
      </c>
      <c r="N109" s="70">
        <f>'NECO-ELECTRIC'!N109+'NECO-GAS'!N109</f>
        <v>65838</v>
      </c>
      <c r="O109" s="68">
        <f>'NECO-ELECTRIC'!O109+'NECO-GAS'!O109</f>
        <v>53600</v>
      </c>
      <c r="P109" s="69">
        <f>'NECO-ELECTRIC'!P109+'NECO-GAS'!P109</f>
        <v>49735</v>
      </c>
      <c r="Q109" s="69">
        <f>'NECO-ELECTRIC'!Q109+'NECO-GAS'!Q109</f>
        <v>51769</v>
      </c>
      <c r="R109" s="69">
        <f>'NECO-ELECTRIC'!R109+'NECO-GAS'!R109</f>
        <v>49486</v>
      </c>
      <c r="S109" s="69">
        <f>'NECO-ELECTRIC'!S109+'NECO-GAS'!S109</f>
        <v>49589</v>
      </c>
      <c r="T109" s="69">
        <f>'NECO-ELECTRIC'!T109+'NECO-GAS'!T109</f>
        <v>45543</v>
      </c>
      <c r="U109" s="122">
        <f>'NECO-ELECTRIC'!U109+'NECO-GAS'!U109</f>
        <v>44050</v>
      </c>
      <c r="V109" s="236">
        <f t="shared" ref="V109:V113" si="112">IF(ISERROR((O109-C109)/C109)=TRUE,0,(O109-C109)/C109)</f>
        <v>0.23976499976870055</v>
      </c>
      <c r="W109" s="237">
        <f t="shared" si="110"/>
        <v>-2.202339986235375E-2</v>
      </c>
      <c r="X109" s="238">
        <f t="shared" si="110"/>
        <v>3.6188226816917198E-2</v>
      </c>
      <c r="Y109" s="238">
        <f t="shared" si="110"/>
        <v>-3.421222115966354E-2</v>
      </c>
      <c r="Z109" s="238">
        <f t="shared" si="110"/>
        <v>-5.1037201469687689E-2</v>
      </c>
      <c r="AA109" s="238">
        <f t="shared" si="110"/>
        <v>-3.7369744879626306E-2</v>
      </c>
      <c r="AB109" s="206"/>
      <c r="AC109" s="37">
        <f t="shared" si="94"/>
        <v>10366</v>
      </c>
      <c r="AD109" s="72">
        <f t="shared" si="111"/>
        <v>-1120</v>
      </c>
      <c r="AE109" s="73">
        <f t="shared" si="111"/>
        <v>1808</v>
      </c>
      <c r="AF109" s="73">
        <f t="shared" si="111"/>
        <v>-1753</v>
      </c>
      <c r="AG109" s="73">
        <f t="shared" si="111"/>
        <v>-2667</v>
      </c>
      <c r="AH109" s="73">
        <f t="shared" si="111"/>
        <v>-1768</v>
      </c>
      <c r="AI109" s="123"/>
    </row>
    <row r="110" spans="1:35" s="66" customFormat="1" x14ac:dyDescent="0.25">
      <c r="A110" s="172"/>
      <c r="B110" s="67" t="s">
        <v>32</v>
      </c>
      <c r="C110" s="68">
        <f>'NECO-ELECTRIC'!C110+'NECO-GAS'!C110</f>
        <v>64990</v>
      </c>
      <c r="D110" s="69">
        <f>'NECO-ELECTRIC'!D110+'NECO-GAS'!D110</f>
        <v>63534</v>
      </c>
      <c r="E110" s="69">
        <f>'NECO-ELECTRIC'!E110+'NECO-GAS'!E110</f>
        <v>68716</v>
      </c>
      <c r="F110" s="69">
        <f>'NECO-ELECTRIC'!F110+'NECO-GAS'!F110</f>
        <v>59941</v>
      </c>
      <c r="G110" s="69">
        <f>'NECO-ELECTRIC'!G110+'NECO-GAS'!G110</f>
        <v>66119</v>
      </c>
      <c r="H110" s="69">
        <f>'NECO-ELECTRIC'!H110+'NECO-GAS'!H110</f>
        <v>68194</v>
      </c>
      <c r="I110" s="69">
        <f>'NECO-ELECTRIC'!I110+'NECO-GAS'!I110</f>
        <v>60857</v>
      </c>
      <c r="J110" s="69">
        <f>'NECO-ELECTRIC'!J110+'NECO-GAS'!J110</f>
        <v>72995</v>
      </c>
      <c r="K110" s="69">
        <f>'NECO-ELECTRIC'!K110+'NECO-GAS'!K110</f>
        <v>61933</v>
      </c>
      <c r="L110" s="69">
        <f>'NECO-ELECTRIC'!L110+'NECO-GAS'!L110</f>
        <v>67904</v>
      </c>
      <c r="M110" s="69">
        <f>'NECO-ELECTRIC'!M110+'NECO-GAS'!M110</f>
        <v>89579</v>
      </c>
      <c r="N110" s="70">
        <f>'NECO-ELECTRIC'!N110+'NECO-GAS'!N110</f>
        <v>69675</v>
      </c>
      <c r="O110" s="68">
        <f>'NECO-ELECTRIC'!O110+'NECO-GAS'!O110</f>
        <v>68245</v>
      </c>
      <c r="P110" s="69">
        <f>'NECO-ELECTRIC'!P110+'NECO-GAS'!P110</f>
        <v>62635</v>
      </c>
      <c r="Q110" s="69">
        <f>'NECO-ELECTRIC'!Q110+'NECO-GAS'!Q110</f>
        <v>67142</v>
      </c>
      <c r="R110" s="69">
        <f>'NECO-ELECTRIC'!R110+'NECO-GAS'!R110</f>
        <v>69751</v>
      </c>
      <c r="S110" s="69">
        <f>'NECO-ELECTRIC'!S110+'NECO-GAS'!S110</f>
        <v>71981</v>
      </c>
      <c r="T110" s="69">
        <f>'NECO-ELECTRIC'!T110+'NECO-GAS'!T110</f>
        <v>70878</v>
      </c>
      <c r="U110" s="122">
        <f>'NECO-ELECTRIC'!U110+'NECO-GAS'!U110</f>
        <v>64725</v>
      </c>
      <c r="V110" s="236">
        <f t="shared" si="112"/>
        <v>5.0084628404369905E-2</v>
      </c>
      <c r="W110" s="237">
        <f t="shared" si="110"/>
        <v>-1.4149903988415652E-2</v>
      </c>
      <c r="X110" s="238">
        <f t="shared" si="110"/>
        <v>-2.2905873450142614E-2</v>
      </c>
      <c r="Y110" s="238">
        <f t="shared" si="110"/>
        <v>0.16366093325103018</v>
      </c>
      <c r="Z110" s="238">
        <f t="shared" si="110"/>
        <v>8.8658328165882733E-2</v>
      </c>
      <c r="AA110" s="238">
        <f t="shared" si="110"/>
        <v>3.9358301316831393E-2</v>
      </c>
      <c r="AB110" s="206"/>
      <c r="AC110" s="37">
        <f t="shared" ref="AC110:AC140" si="113">O110-C110</f>
        <v>3255</v>
      </c>
      <c r="AD110" s="72">
        <f t="shared" si="111"/>
        <v>-899</v>
      </c>
      <c r="AE110" s="73">
        <f t="shared" si="111"/>
        <v>-1574</v>
      </c>
      <c r="AF110" s="73">
        <f t="shared" si="111"/>
        <v>9810</v>
      </c>
      <c r="AG110" s="73">
        <f t="shared" si="111"/>
        <v>5862</v>
      </c>
      <c r="AH110" s="73">
        <f t="shared" si="111"/>
        <v>2684</v>
      </c>
      <c r="AI110" s="123"/>
    </row>
    <row r="111" spans="1:35" s="66" customFormat="1" x14ac:dyDescent="0.25">
      <c r="A111" s="172"/>
      <c r="B111" s="67" t="s">
        <v>33</v>
      </c>
      <c r="C111" s="68">
        <f>'NECO-ELECTRIC'!C111+'NECO-GAS'!C111</f>
        <v>13629</v>
      </c>
      <c r="D111" s="69">
        <f>'NECO-ELECTRIC'!D111+'NECO-GAS'!D111</f>
        <v>13696</v>
      </c>
      <c r="E111" s="69">
        <f>'NECO-ELECTRIC'!E111+'NECO-GAS'!E111</f>
        <v>15088</v>
      </c>
      <c r="F111" s="69">
        <f>'NECO-ELECTRIC'!F111+'NECO-GAS'!F111</f>
        <v>12730</v>
      </c>
      <c r="G111" s="69">
        <f>'NECO-ELECTRIC'!G111+'NECO-GAS'!G111</f>
        <v>14357</v>
      </c>
      <c r="H111" s="69">
        <f>'NECO-ELECTRIC'!H111+'NECO-GAS'!H111</f>
        <v>14463</v>
      </c>
      <c r="I111" s="69">
        <f>'NECO-ELECTRIC'!I111+'NECO-GAS'!I111</f>
        <v>12952</v>
      </c>
      <c r="J111" s="69">
        <f>'NECO-ELECTRIC'!J111+'NECO-GAS'!J111</f>
        <v>16058</v>
      </c>
      <c r="K111" s="69">
        <f>'NECO-ELECTRIC'!K111+'NECO-GAS'!K111</f>
        <v>12480</v>
      </c>
      <c r="L111" s="69">
        <f>'NECO-ELECTRIC'!L111+'NECO-GAS'!L111</f>
        <v>14622</v>
      </c>
      <c r="M111" s="69">
        <f>'NECO-ELECTRIC'!M111+'NECO-GAS'!M111</f>
        <v>19559</v>
      </c>
      <c r="N111" s="70">
        <f>'NECO-ELECTRIC'!N111+'NECO-GAS'!N111</f>
        <v>14097</v>
      </c>
      <c r="O111" s="68">
        <f>'NECO-ELECTRIC'!O111+'NECO-GAS'!O111</f>
        <v>14540</v>
      </c>
      <c r="P111" s="69">
        <f>'NECO-ELECTRIC'!P111+'NECO-GAS'!P111</f>
        <v>11974</v>
      </c>
      <c r="Q111" s="69">
        <f>'NECO-ELECTRIC'!Q111+'NECO-GAS'!Q111</f>
        <v>14469</v>
      </c>
      <c r="R111" s="69">
        <f>'NECO-ELECTRIC'!R111+'NECO-GAS'!R111</f>
        <v>14479</v>
      </c>
      <c r="S111" s="69">
        <f>'NECO-ELECTRIC'!S111+'NECO-GAS'!S111</f>
        <v>14800</v>
      </c>
      <c r="T111" s="69">
        <f>'NECO-ELECTRIC'!T111+'NECO-GAS'!T111</f>
        <v>14840</v>
      </c>
      <c r="U111" s="122">
        <f>'NECO-ELECTRIC'!U111+'NECO-GAS'!U111</f>
        <v>14444</v>
      </c>
      <c r="V111" s="236">
        <f t="shared" si="112"/>
        <v>6.6842761758015998E-2</v>
      </c>
      <c r="W111" s="237">
        <f t="shared" si="110"/>
        <v>-0.12573014018691589</v>
      </c>
      <c r="X111" s="238">
        <f t="shared" si="110"/>
        <v>-4.1025980911983034E-2</v>
      </c>
      <c r="Y111" s="238">
        <f t="shared" si="110"/>
        <v>0.13739198743126474</v>
      </c>
      <c r="Z111" s="238">
        <f t="shared" si="110"/>
        <v>3.0856028418193217E-2</v>
      </c>
      <c r="AA111" s="238">
        <f t="shared" si="110"/>
        <v>2.6066514554380141E-2</v>
      </c>
      <c r="AB111" s="206"/>
      <c r="AC111" s="37">
        <f t="shared" si="113"/>
        <v>911</v>
      </c>
      <c r="AD111" s="72">
        <f t="shared" si="111"/>
        <v>-1722</v>
      </c>
      <c r="AE111" s="73">
        <f t="shared" si="111"/>
        <v>-619</v>
      </c>
      <c r="AF111" s="73">
        <f t="shared" si="111"/>
        <v>1749</v>
      </c>
      <c r="AG111" s="73">
        <f t="shared" si="111"/>
        <v>443</v>
      </c>
      <c r="AH111" s="73">
        <f t="shared" si="111"/>
        <v>377</v>
      </c>
      <c r="AI111" s="123"/>
    </row>
    <row r="112" spans="1:35" s="66" customFormat="1" x14ac:dyDescent="0.25">
      <c r="A112" s="172"/>
      <c r="B112" s="67" t="s">
        <v>34</v>
      </c>
      <c r="C112" s="68">
        <f>'NECO-ELECTRIC'!C112+'NECO-GAS'!C112</f>
        <v>2119</v>
      </c>
      <c r="D112" s="69">
        <f>'NECO-ELECTRIC'!D112+'NECO-GAS'!D112</f>
        <v>2099</v>
      </c>
      <c r="E112" s="69">
        <f>'NECO-ELECTRIC'!E112+'NECO-GAS'!E112</f>
        <v>2330</v>
      </c>
      <c r="F112" s="69">
        <f>'NECO-ELECTRIC'!F112+'NECO-GAS'!F112</f>
        <v>2115</v>
      </c>
      <c r="G112" s="69">
        <f>'NECO-ELECTRIC'!G112+'NECO-GAS'!G112</f>
        <v>2126</v>
      </c>
      <c r="H112" s="69">
        <f>'NECO-ELECTRIC'!H112+'NECO-GAS'!H112</f>
        <v>2238</v>
      </c>
      <c r="I112" s="69">
        <f>'NECO-ELECTRIC'!I112+'NECO-GAS'!I112</f>
        <v>1925</v>
      </c>
      <c r="J112" s="69">
        <f>'NECO-ELECTRIC'!J112+'NECO-GAS'!J112</f>
        <v>2291</v>
      </c>
      <c r="K112" s="69">
        <f>'NECO-ELECTRIC'!K112+'NECO-GAS'!K112</f>
        <v>1821</v>
      </c>
      <c r="L112" s="69">
        <f>'NECO-ELECTRIC'!L112+'NECO-GAS'!L112</f>
        <v>2142</v>
      </c>
      <c r="M112" s="69">
        <f>'NECO-ELECTRIC'!M112+'NECO-GAS'!M112</f>
        <v>3249</v>
      </c>
      <c r="N112" s="70">
        <f>'NECO-ELECTRIC'!N112+'NECO-GAS'!N112</f>
        <v>2415</v>
      </c>
      <c r="O112" s="68">
        <f>'NECO-ELECTRIC'!O112+'NECO-GAS'!O112</f>
        <v>2236</v>
      </c>
      <c r="P112" s="69">
        <f>'NECO-ELECTRIC'!P112+'NECO-GAS'!P112</f>
        <v>1871</v>
      </c>
      <c r="Q112" s="69">
        <f>'NECO-ELECTRIC'!Q112+'NECO-GAS'!Q112</f>
        <v>2364</v>
      </c>
      <c r="R112" s="69">
        <f>'NECO-ELECTRIC'!R112+'NECO-GAS'!R112</f>
        <v>2232</v>
      </c>
      <c r="S112" s="69">
        <f>'NECO-ELECTRIC'!S112+'NECO-GAS'!S112</f>
        <v>2311</v>
      </c>
      <c r="T112" s="69">
        <f>'NECO-ELECTRIC'!T112+'NECO-GAS'!T112</f>
        <v>2198</v>
      </c>
      <c r="U112" s="122">
        <f>'NECO-ELECTRIC'!U112+'NECO-GAS'!U112</f>
        <v>2414</v>
      </c>
      <c r="V112" s="236">
        <f t="shared" si="112"/>
        <v>5.5214723926380369E-2</v>
      </c>
      <c r="W112" s="237">
        <f t="shared" si="110"/>
        <v>-0.10862315388280133</v>
      </c>
      <c r="X112" s="238">
        <f t="shared" si="110"/>
        <v>1.4592274678111588E-2</v>
      </c>
      <c r="Y112" s="238">
        <f t="shared" si="110"/>
        <v>5.5319148936170209E-2</v>
      </c>
      <c r="Z112" s="238">
        <f t="shared" si="110"/>
        <v>8.7017873941674512E-2</v>
      </c>
      <c r="AA112" s="238">
        <f t="shared" si="110"/>
        <v>-1.7873100983020553E-2</v>
      </c>
      <c r="AB112" s="206"/>
      <c r="AC112" s="37">
        <f t="shared" si="113"/>
        <v>117</v>
      </c>
      <c r="AD112" s="72">
        <f t="shared" si="111"/>
        <v>-228</v>
      </c>
      <c r="AE112" s="73">
        <f t="shared" si="111"/>
        <v>34</v>
      </c>
      <c r="AF112" s="73">
        <f t="shared" si="111"/>
        <v>117</v>
      </c>
      <c r="AG112" s="73">
        <f t="shared" si="111"/>
        <v>185</v>
      </c>
      <c r="AH112" s="73">
        <f t="shared" si="111"/>
        <v>-40</v>
      </c>
      <c r="AI112" s="123"/>
    </row>
    <row r="113" spans="1:35" s="83" customFormat="1" ht="15.75" thickBot="1" x14ac:dyDescent="0.3">
      <c r="A113" s="173"/>
      <c r="B113" s="75" t="s">
        <v>35</v>
      </c>
      <c r="C113" s="76">
        <f>SUM(C108:C112)</f>
        <v>647748</v>
      </c>
      <c r="D113" s="77">
        <f t="shared" ref="D113:AE127" si="114">SUM(D108:D112)</f>
        <v>654993</v>
      </c>
      <c r="E113" s="77">
        <f t="shared" si="114"/>
        <v>676133</v>
      </c>
      <c r="F113" s="79">
        <f t="shared" si="114"/>
        <v>614638</v>
      </c>
      <c r="G113" s="77">
        <f t="shared" si="114"/>
        <v>696787</v>
      </c>
      <c r="H113" s="77">
        <f t="shared" si="114"/>
        <v>676705</v>
      </c>
      <c r="I113" s="77">
        <f t="shared" si="114"/>
        <v>655765</v>
      </c>
      <c r="J113" s="77">
        <f t="shared" si="114"/>
        <v>740927</v>
      </c>
      <c r="K113" s="77">
        <f t="shared" si="114"/>
        <v>645262</v>
      </c>
      <c r="L113" s="77">
        <f t="shared" si="114"/>
        <v>716485</v>
      </c>
      <c r="M113" s="77">
        <f t="shared" si="114"/>
        <v>764136</v>
      </c>
      <c r="N113" s="78">
        <f t="shared" si="114"/>
        <v>704385</v>
      </c>
      <c r="O113" s="76">
        <f t="shared" si="114"/>
        <v>734381</v>
      </c>
      <c r="P113" s="77">
        <f t="shared" si="114"/>
        <v>688397</v>
      </c>
      <c r="Q113" s="77">
        <f t="shared" si="114"/>
        <v>691952</v>
      </c>
      <c r="R113" s="77">
        <f t="shared" si="114"/>
        <v>722017</v>
      </c>
      <c r="S113" s="77">
        <f t="shared" ref="S113:T113" si="115">SUM(S108:S112)</f>
        <v>731070</v>
      </c>
      <c r="T113" s="77">
        <f t="shared" si="115"/>
        <v>711065</v>
      </c>
      <c r="U113" s="78">
        <f t="shared" ref="U113" si="116">SUM(U108:U112)</f>
        <v>626567</v>
      </c>
      <c r="V113" s="208">
        <f t="shared" si="112"/>
        <v>0.13374491314523548</v>
      </c>
      <c r="W113" s="212">
        <f t="shared" si="110"/>
        <v>5.0999018310119347E-2</v>
      </c>
      <c r="X113" s="213">
        <f t="shared" si="110"/>
        <v>2.3396284458826886E-2</v>
      </c>
      <c r="Y113" s="213">
        <f t="shared" si="110"/>
        <v>0.17470283321239494</v>
      </c>
      <c r="Z113" s="213">
        <f t="shared" si="110"/>
        <v>4.9201549397448571E-2</v>
      </c>
      <c r="AA113" s="213">
        <f t="shared" si="110"/>
        <v>5.0775448681478638E-2</v>
      </c>
      <c r="AB113" s="214"/>
      <c r="AC113" s="79">
        <f t="shared" si="114"/>
        <v>86633</v>
      </c>
      <c r="AD113" s="80">
        <f t="shared" si="114"/>
        <v>33404</v>
      </c>
      <c r="AE113" s="81">
        <f t="shared" si="114"/>
        <v>15819</v>
      </c>
      <c r="AF113" s="81">
        <f t="shared" ref="AF113:AG113" si="117">SUM(AF108:AF112)</f>
        <v>107379</v>
      </c>
      <c r="AG113" s="81">
        <f t="shared" si="117"/>
        <v>34283</v>
      </c>
      <c r="AH113" s="81">
        <f t="shared" ref="AH113" si="118">SUM(AH108:AH112)</f>
        <v>34360</v>
      </c>
      <c r="AI113" s="82"/>
    </row>
    <row r="114" spans="1:35" s="41" customFormat="1" x14ac:dyDescent="0.25">
      <c r="A114" s="172">
        <f>+A107+1</f>
        <v>16</v>
      </c>
      <c r="B114" s="119" t="s">
        <v>38</v>
      </c>
      <c r="C114" s="106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8"/>
      <c r="O114" s="106"/>
      <c r="P114" s="107"/>
      <c r="Q114" s="107"/>
      <c r="R114" s="107"/>
      <c r="S114" s="107"/>
      <c r="T114" s="107"/>
      <c r="U114" s="108"/>
      <c r="V114" s="232"/>
      <c r="W114" s="233"/>
      <c r="X114" s="234"/>
      <c r="Y114" s="234"/>
      <c r="Z114" s="234"/>
      <c r="AA114" s="234"/>
      <c r="AB114" s="235"/>
      <c r="AC114" s="109"/>
      <c r="AD114" s="110"/>
      <c r="AE114" s="111"/>
      <c r="AF114" s="111"/>
      <c r="AG114" s="111"/>
      <c r="AH114" s="111"/>
      <c r="AI114" s="112"/>
    </row>
    <row r="115" spans="1:35" s="41" customFormat="1" x14ac:dyDescent="0.25">
      <c r="A115" s="172"/>
      <c r="B115" s="42" t="s">
        <v>30</v>
      </c>
      <c r="C115" s="113">
        <f>+C94-C101</f>
        <v>-4469601.5300000012</v>
      </c>
      <c r="D115" s="114">
        <f>+D94-D101</f>
        <v>-12582300.629999995</v>
      </c>
      <c r="E115" s="114">
        <f t="shared" ref="E115:O119" si="119">+E94-E101</f>
        <v>-8232801.1299999952</v>
      </c>
      <c r="F115" s="114">
        <f t="shared" si="119"/>
        <v>-1468511.5199999958</v>
      </c>
      <c r="G115" s="114">
        <f t="shared" si="119"/>
        <v>10157627.849999994</v>
      </c>
      <c r="H115" s="114">
        <f t="shared" si="119"/>
        <v>4679098.7800000012</v>
      </c>
      <c r="I115" s="114">
        <f t="shared" si="119"/>
        <v>-5798040.2800000012</v>
      </c>
      <c r="J115" s="114">
        <f t="shared" si="119"/>
        <v>-2638477.8100000024</v>
      </c>
      <c r="K115" s="114">
        <f t="shared" si="119"/>
        <v>5066323.1900000051</v>
      </c>
      <c r="L115" s="114">
        <f t="shared" si="119"/>
        <v>15679756.099999994</v>
      </c>
      <c r="M115" s="114">
        <f t="shared" si="119"/>
        <v>17730005.419999987</v>
      </c>
      <c r="N115" s="115">
        <f>+N94-N101</f>
        <v>-2378039.2399999946</v>
      </c>
      <c r="O115" s="113">
        <f>+O94-O101</f>
        <v>-1732963.6300000101</v>
      </c>
      <c r="P115" s="114">
        <v>1579450</v>
      </c>
      <c r="Q115" s="114">
        <v>2622723</v>
      </c>
      <c r="R115" s="114">
        <v>1701795</v>
      </c>
      <c r="S115" s="114">
        <v>1701795</v>
      </c>
      <c r="T115" s="114">
        <v>1701795</v>
      </c>
      <c r="U115" s="115">
        <v>1701795</v>
      </c>
      <c r="V115" s="236">
        <f>IF(ISERROR((O115-C115)/C115)=TRUE,0,(O115-C115)/C115)</f>
        <v>-0.61227782423816879</v>
      </c>
      <c r="W115" s="237">
        <f t="shared" ref="W115:AA120" si="120">IF(ISERROR((P115-D115)/D115)=TRUE,0,(P115-D115)/D115)</f>
        <v>-1.1255295073966136</v>
      </c>
      <c r="X115" s="238">
        <f t="shared" si="120"/>
        <v>-1.3185699446137358</v>
      </c>
      <c r="Y115" s="238">
        <f t="shared" si="120"/>
        <v>-2.1588570990576939</v>
      </c>
      <c r="Z115" s="238">
        <f t="shared" si="120"/>
        <v>-0.83246137532002606</v>
      </c>
      <c r="AA115" s="238">
        <f t="shared" si="120"/>
        <v>-0.6362985523464415</v>
      </c>
      <c r="AB115" s="206"/>
      <c r="AC115" s="38">
        <f t="shared" ref="AC115:AH119" si="121">O115-C115</f>
        <v>2736637.8999999911</v>
      </c>
      <c r="AD115" s="72">
        <f t="shared" si="121"/>
        <v>14161750.629999995</v>
      </c>
      <c r="AE115" s="73">
        <f t="shared" si="121"/>
        <v>10855524.129999995</v>
      </c>
      <c r="AF115" s="73">
        <f t="shared" si="121"/>
        <v>3170306.5199999958</v>
      </c>
      <c r="AG115" s="73">
        <f t="shared" si="121"/>
        <v>-8455832.849999994</v>
      </c>
      <c r="AH115" s="73">
        <f t="shared" si="121"/>
        <v>-2977303.7800000012</v>
      </c>
      <c r="AI115" s="118"/>
    </row>
    <row r="116" spans="1:35" s="41" customFormat="1" x14ac:dyDescent="0.25">
      <c r="A116" s="172"/>
      <c r="B116" s="42" t="s">
        <v>31</v>
      </c>
      <c r="C116" s="113">
        <f t="shared" ref="C116:D119" si="122">+C95-C102</f>
        <v>2851470.9000000004</v>
      </c>
      <c r="D116" s="114">
        <f t="shared" si="122"/>
        <v>-655268.83999999985</v>
      </c>
      <c r="E116" s="114">
        <f t="shared" si="119"/>
        <v>-528249.9700000002</v>
      </c>
      <c r="F116" s="114">
        <f t="shared" si="119"/>
        <v>-1053630.9900000002</v>
      </c>
      <c r="G116" s="114">
        <f t="shared" si="119"/>
        <v>365136.66000000015</v>
      </c>
      <c r="H116" s="114">
        <f t="shared" si="119"/>
        <v>963023.36000000034</v>
      </c>
      <c r="I116" s="114">
        <f t="shared" si="119"/>
        <v>369161.12999999989</v>
      </c>
      <c r="J116" s="114">
        <f t="shared" si="119"/>
        <v>507580.77</v>
      </c>
      <c r="K116" s="114">
        <f t="shared" si="119"/>
        <v>1515777.8600000003</v>
      </c>
      <c r="L116" s="114">
        <f t="shared" si="119"/>
        <v>2606503.7400000002</v>
      </c>
      <c r="M116" s="114">
        <f t="shared" si="119"/>
        <v>2144613.4899999998</v>
      </c>
      <c r="N116" s="115">
        <f t="shared" si="119"/>
        <v>-798047.84999999963</v>
      </c>
      <c r="O116" s="113">
        <f t="shared" si="119"/>
        <v>888235.11000000034</v>
      </c>
      <c r="P116" s="114">
        <v>439744</v>
      </c>
      <c r="Q116" s="114">
        <v>284253</v>
      </c>
      <c r="R116" s="114">
        <v>179855</v>
      </c>
      <c r="S116" s="114">
        <v>179855</v>
      </c>
      <c r="T116" s="114">
        <v>179855</v>
      </c>
      <c r="U116" s="115">
        <v>179855</v>
      </c>
      <c r="V116" s="236">
        <f t="shared" ref="V116:V120" si="123">IF(ISERROR((O116-C116)/C116)=TRUE,0,(O116-C116)/C116)</f>
        <v>-0.68849932503256472</v>
      </c>
      <c r="W116" s="237">
        <f t="shared" si="120"/>
        <v>-1.6710894417015161</v>
      </c>
      <c r="X116" s="238">
        <f t="shared" si="120"/>
        <v>-1.5381032014067126</v>
      </c>
      <c r="Y116" s="238">
        <f t="shared" si="120"/>
        <v>-1.1707001803354322</v>
      </c>
      <c r="Z116" s="238">
        <f t="shared" si="120"/>
        <v>-0.50743099857461604</v>
      </c>
      <c r="AA116" s="238">
        <f t="shared" si="120"/>
        <v>-0.81323921363652074</v>
      </c>
      <c r="AB116" s="206"/>
      <c r="AC116" s="38">
        <f t="shared" si="113"/>
        <v>-1963235.79</v>
      </c>
      <c r="AD116" s="72">
        <f t="shared" si="121"/>
        <v>1095012.8399999999</v>
      </c>
      <c r="AE116" s="73">
        <f t="shared" si="121"/>
        <v>812502.9700000002</v>
      </c>
      <c r="AF116" s="73">
        <f t="shared" si="121"/>
        <v>1233485.9900000002</v>
      </c>
      <c r="AG116" s="73">
        <f t="shared" si="121"/>
        <v>-185281.66000000015</v>
      </c>
      <c r="AH116" s="73">
        <f t="shared" si="121"/>
        <v>-783168.36000000034</v>
      </c>
      <c r="AI116" s="118"/>
    </row>
    <row r="117" spans="1:35" s="41" customFormat="1" x14ac:dyDescent="0.25">
      <c r="A117" s="172"/>
      <c r="B117" s="42" t="s">
        <v>32</v>
      </c>
      <c r="C117" s="113">
        <f t="shared" si="122"/>
        <v>-1166818.6400000006</v>
      </c>
      <c r="D117" s="114">
        <f t="shared" si="122"/>
        <v>-1996617.0600000005</v>
      </c>
      <c r="E117" s="114">
        <f t="shared" si="119"/>
        <v>-2243015.5100000016</v>
      </c>
      <c r="F117" s="114">
        <f t="shared" si="119"/>
        <v>170557.3900000006</v>
      </c>
      <c r="G117" s="114">
        <f t="shared" si="119"/>
        <v>1644583.1400000006</v>
      </c>
      <c r="H117" s="114">
        <f t="shared" si="119"/>
        <v>428173.46000000089</v>
      </c>
      <c r="I117" s="114">
        <f t="shared" si="119"/>
        <v>305294.1099999994</v>
      </c>
      <c r="J117" s="114">
        <f t="shared" si="119"/>
        <v>-282210.89999999851</v>
      </c>
      <c r="K117" s="114">
        <f t="shared" si="119"/>
        <v>2076035.7200000007</v>
      </c>
      <c r="L117" s="114">
        <f t="shared" si="119"/>
        <v>3351471.709999999</v>
      </c>
      <c r="M117" s="114">
        <f t="shared" si="119"/>
        <v>2035637.2800000012</v>
      </c>
      <c r="N117" s="115">
        <f t="shared" si="119"/>
        <v>615408.80999999866</v>
      </c>
      <c r="O117" s="113">
        <f t="shared" si="119"/>
        <v>268573.17000000179</v>
      </c>
      <c r="P117" s="114">
        <v>1355877</v>
      </c>
      <c r="Q117" s="114">
        <v>-446573</v>
      </c>
      <c r="R117" s="114">
        <v>207741</v>
      </c>
      <c r="S117" s="114">
        <v>207741</v>
      </c>
      <c r="T117" s="114">
        <v>207741</v>
      </c>
      <c r="U117" s="115">
        <v>207741</v>
      </c>
      <c r="V117" s="236">
        <f t="shared" si="123"/>
        <v>-1.2301755909555934</v>
      </c>
      <c r="W117" s="237">
        <f t="shared" si="120"/>
        <v>-1.6790871555509996</v>
      </c>
      <c r="X117" s="238">
        <f t="shared" si="120"/>
        <v>-0.80090507711201708</v>
      </c>
      <c r="Y117" s="238">
        <f t="shared" si="120"/>
        <v>0.21801230659075677</v>
      </c>
      <c r="Z117" s="238">
        <f t="shared" si="120"/>
        <v>-0.87368166744066222</v>
      </c>
      <c r="AA117" s="238">
        <f t="shared" si="120"/>
        <v>-0.514820465518812</v>
      </c>
      <c r="AB117" s="206"/>
      <c r="AC117" s="38">
        <f t="shared" si="113"/>
        <v>1435391.8100000024</v>
      </c>
      <c r="AD117" s="72">
        <f t="shared" si="121"/>
        <v>3352494.0600000005</v>
      </c>
      <c r="AE117" s="73">
        <f t="shared" si="121"/>
        <v>1796442.5100000016</v>
      </c>
      <c r="AF117" s="73">
        <f t="shared" si="121"/>
        <v>37183.609999999404</v>
      </c>
      <c r="AG117" s="73">
        <f t="shared" si="121"/>
        <v>-1436842.1400000006</v>
      </c>
      <c r="AH117" s="73">
        <f t="shared" si="121"/>
        <v>-220432.46000000089</v>
      </c>
      <c r="AI117" s="118"/>
    </row>
    <row r="118" spans="1:35" s="41" customFormat="1" x14ac:dyDescent="0.25">
      <c r="A118" s="172"/>
      <c r="B118" s="42" t="s">
        <v>33</v>
      </c>
      <c r="C118" s="113">
        <f t="shared" si="122"/>
        <v>435183.5</v>
      </c>
      <c r="D118" s="114">
        <f t="shared" si="122"/>
        <v>-771327.67000000179</v>
      </c>
      <c r="E118" s="114">
        <f t="shared" si="119"/>
        <v>-3159864.4800000004</v>
      </c>
      <c r="F118" s="114">
        <f t="shared" si="119"/>
        <v>1084464.0600000024</v>
      </c>
      <c r="G118" s="114">
        <f t="shared" si="119"/>
        <v>6255234.1500000022</v>
      </c>
      <c r="H118" s="114">
        <f t="shared" si="119"/>
        <v>-5417.7800000049174</v>
      </c>
      <c r="I118" s="114">
        <f t="shared" si="119"/>
        <v>2006621.1999999993</v>
      </c>
      <c r="J118" s="114">
        <f t="shared" si="119"/>
        <v>-48273.319999996573</v>
      </c>
      <c r="K118" s="114">
        <f t="shared" si="119"/>
        <v>1291401.7399999984</v>
      </c>
      <c r="L118" s="114">
        <f t="shared" si="119"/>
        <v>3248566.9800000042</v>
      </c>
      <c r="M118" s="114">
        <f t="shared" si="119"/>
        <v>2846014.1099999994</v>
      </c>
      <c r="N118" s="115">
        <f t="shared" si="119"/>
        <v>416183.5</v>
      </c>
      <c r="O118" s="113">
        <f t="shared" si="119"/>
        <v>-385697.08999999985</v>
      </c>
      <c r="P118" s="114">
        <v>3096649</v>
      </c>
      <c r="Q118" s="114">
        <v>-649323</v>
      </c>
      <c r="R118" s="114">
        <v>1120926</v>
      </c>
      <c r="S118" s="114">
        <v>1120926</v>
      </c>
      <c r="T118" s="114">
        <v>1120926</v>
      </c>
      <c r="U118" s="115">
        <v>1120926</v>
      </c>
      <c r="V118" s="236">
        <f t="shared" si="123"/>
        <v>-1.8862861068951371</v>
      </c>
      <c r="W118" s="237">
        <f t="shared" si="120"/>
        <v>-5.0146997449216268</v>
      </c>
      <c r="X118" s="238">
        <f t="shared" si="120"/>
        <v>-0.79450922528171208</v>
      </c>
      <c r="Y118" s="238">
        <f t="shared" si="120"/>
        <v>3.3622082413683252E-2</v>
      </c>
      <c r="Z118" s="238">
        <f t="shared" si="120"/>
        <v>-0.82080191194761276</v>
      </c>
      <c r="AA118" s="238">
        <f t="shared" si="120"/>
        <v>-207.89765918863125</v>
      </c>
      <c r="AB118" s="206"/>
      <c r="AC118" s="38">
        <f t="shared" si="113"/>
        <v>-820880.58999999985</v>
      </c>
      <c r="AD118" s="72">
        <f t="shared" si="121"/>
        <v>3867976.6700000018</v>
      </c>
      <c r="AE118" s="73">
        <f t="shared" si="121"/>
        <v>2510541.4800000004</v>
      </c>
      <c r="AF118" s="73">
        <f t="shared" si="121"/>
        <v>36461.939999997616</v>
      </c>
      <c r="AG118" s="73">
        <f t="shared" si="121"/>
        <v>-5134308.1500000022</v>
      </c>
      <c r="AH118" s="73">
        <f t="shared" si="121"/>
        <v>1126343.7800000049</v>
      </c>
      <c r="AI118" s="118"/>
    </row>
    <row r="119" spans="1:35" s="41" customFormat="1" x14ac:dyDescent="0.25">
      <c r="A119" s="172"/>
      <c r="B119" s="42" t="s">
        <v>34</v>
      </c>
      <c r="C119" s="113">
        <f t="shared" si="122"/>
        <v>2028456.349999994</v>
      </c>
      <c r="D119" s="114">
        <f t="shared" si="122"/>
        <v>2646070.3600000069</v>
      </c>
      <c r="E119" s="114">
        <f t="shared" si="119"/>
        <v>-2536150.3099999987</v>
      </c>
      <c r="F119" s="114">
        <f t="shared" si="119"/>
        <v>1520152.9199999981</v>
      </c>
      <c r="G119" s="114">
        <f t="shared" si="119"/>
        <v>2743294.8300000019</v>
      </c>
      <c r="H119" s="114">
        <f t="shared" si="119"/>
        <v>-1258785.0899999999</v>
      </c>
      <c r="I119" s="114">
        <f t="shared" si="119"/>
        <v>3328845.6199999973</v>
      </c>
      <c r="J119" s="114">
        <f t="shared" si="119"/>
        <v>1102436.3200000003</v>
      </c>
      <c r="K119" s="114">
        <f t="shared" si="119"/>
        <v>-3930.4499999992549</v>
      </c>
      <c r="L119" s="114">
        <f t="shared" si="119"/>
        <v>3424559.8599999994</v>
      </c>
      <c r="M119" s="114">
        <f t="shared" si="119"/>
        <v>3471065.1600000039</v>
      </c>
      <c r="N119" s="115">
        <f t="shared" si="119"/>
        <v>-514800.05999999866</v>
      </c>
      <c r="O119" s="113">
        <f t="shared" si="119"/>
        <v>-648778.33999999985</v>
      </c>
      <c r="P119" s="114">
        <v>3374281</v>
      </c>
      <c r="Q119" s="114">
        <v>-1015611</v>
      </c>
      <c r="R119" s="114">
        <v>3447326</v>
      </c>
      <c r="S119" s="114">
        <v>3447326</v>
      </c>
      <c r="T119" s="114">
        <v>3447326</v>
      </c>
      <c r="U119" s="115">
        <v>3447326</v>
      </c>
      <c r="V119" s="236">
        <f t="shared" si="123"/>
        <v>-1.3198384525257356</v>
      </c>
      <c r="W119" s="237">
        <f t="shared" si="120"/>
        <v>0.27520456409934285</v>
      </c>
      <c r="X119" s="238">
        <f t="shared" si="120"/>
        <v>-0.59954621143886355</v>
      </c>
      <c r="Y119" s="238">
        <f t="shared" si="120"/>
        <v>1.2677494840453316</v>
      </c>
      <c r="Z119" s="238">
        <f t="shared" si="120"/>
        <v>0.25663707826839655</v>
      </c>
      <c r="AA119" s="238">
        <f t="shared" si="120"/>
        <v>-3.7386136262545024</v>
      </c>
      <c r="AB119" s="206"/>
      <c r="AC119" s="38">
        <f t="shared" si="113"/>
        <v>-2677234.6899999939</v>
      </c>
      <c r="AD119" s="72">
        <f t="shared" si="121"/>
        <v>728210.63999999315</v>
      </c>
      <c r="AE119" s="73">
        <f t="shared" si="121"/>
        <v>1520539.3099999987</v>
      </c>
      <c r="AF119" s="73">
        <f t="shared" si="121"/>
        <v>1927173.0800000019</v>
      </c>
      <c r="AG119" s="73">
        <f t="shared" si="121"/>
        <v>704031.16999999806</v>
      </c>
      <c r="AH119" s="73">
        <f t="shared" si="121"/>
        <v>4706111.09</v>
      </c>
      <c r="AI119" s="118"/>
    </row>
    <row r="120" spans="1:35" s="150" customFormat="1" ht="15.75" thickBot="1" x14ac:dyDescent="0.3">
      <c r="A120" s="173"/>
      <c r="B120" s="57" t="s">
        <v>35</v>
      </c>
      <c r="C120" s="144">
        <f>SUM(C115:C119)</f>
        <v>-321309.42000000738</v>
      </c>
      <c r="D120" s="145">
        <f t="shared" ref="D120:AE120" si="124">SUM(D115:D119)</f>
        <v>-13359443.839999991</v>
      </c>
      <c r="E120" s="145">
        <f t="shared" si="124"/>
        <v>-16700081.399999997</v>
      </c>
      <c r="F120" s="39">
        <f t="shared" si="124"/>
        <v>253031.86000000499</v>
      </c>
      <c r="G120" s="145">
        <f t="shared" si="124"/>
        <v>21165876.629999999</v>
      </c>
      <c r="H120" s="145">
        <f t="shared" si="124"/>
        <v>4806092.7299999977</v>
      </c>
      <c r="I120" s="145">
        <f t="shared" si="124"/>
        <v>211881.77999999467</v>
      </c>
      <c r="J120" s="145">
        <f t="shared" si="124"/>
        <v>-1358944.9399999972</v>
      </c>
      <c r="K120" s="145">
        <f t="shared" si="124"/>
        <v>9945608.0600000061</v>
      </c>
      <c r="L120" s="145">
        <f t="shared" si="124"/>
        <v>28310858.390000001</v>
      </c>
      <c r="M120" s="145">
        <f t="shared" si="124"/>
        <v>28227335.45999999</v>
      </c>
      <c r="N120" s="146">
        <f t="shared" si="124"/>
        <v>-2659294.8399999943</v>
      </c>
      <c r="O120" s="184">
        <f t="shared" si="124"/>
        <v>-1610630.7800000077</v>
      </c>
      <c r="P120" s="39">
        <f t="shared" si="124"/>
        <v>9846001</v>
      </c>
      <c r="Q120" s="145">
        <f t="shared" si="124"/>
        <v>795469</v>
      </c>
      <c r="R120" s="145">
        <f t="shared" si="124"/>
        <v>6657643</v>
      </c>
      <c r="S120" s="145">
        <f t="shared" ref="S120:T120" si="125">SUM(S115:S119)</f>
        <v>6657643</v>
      </c>
      <c r="T120" s="145">
        <f t="shared" si="125"/>
        <v>6657643</v>
      </c>
      <c r="U120" s="146">
        <f t="shared" ref="U120" si="126">SUM(U115:U119)</f>
        <v>6657643</v>
      </c>
      <c r="V120" s="208">
        <f t="shared" si="123"/>
        <v>4.0127094935466587</v>
      </c>
      <c r="W120" s="212">
        <f t="shared" si="120"/>
        <v>-1.7370068034209427</v>
      </c>
      <c r="X120" s="213">
        <f t="shared" si="120"/>
        <v>-1.0476326420780202</v>
      </c>
      <c r="Y120" s="213">
        <f t="shared" si="120"/>
        <v>25.311481091748163</v>
      </c>
      <c r="Z120" s="213">
        <f t="shared" si="120"/>
        <v>-0.68545394474407839</v>
      </c>
      <c r="AA120" s="213">
        <f t="shared" si="120"/>
        <v>0.38525063373049051</v>
      </c>
      <c r="AB120" s="214"/>
      <c r="AC120" s="39">
        <f t="shared" si="114"/>
        <v>-1289321.3600000003</v>
      </c>
      <c r="AD120" s="147">
        <f t="shared" si="124"/>
        <v>23205444.839999989</v>
      </c>
      <c r="AE120" s="148">
        <f t="shared" si="124"/>
        <v>17495550.399999999</v>
      </c>
      <c r="AF120" s="148">
        <f t="shared" ref="AF120:AG120" si="127">SUM(AF115:AF119)</f>
        <v>6404611.139999995</v>
      </c>
      <c r="AG120" s="148">
        <f t="shared" si="127"/>
        <v>-14508233.629999999</v>
      </c>
      <c r="AH120" s="148">
        <f t="shared" ref="AH120" si="128">SUM(AH115:AH119)</f>
        <v>1851550.2700000023</v>
      </c>
      <c r="AI120" s="149"/>
    </row>
    <row r="121" spans="1:35" s="66" customFormat="1" x14ac:dyDescent="0.25">
      <c r="A121" s="172">
        <f>+A114+1</f>
        <v>17</v>
      </c>
      <c r="B121" s="124" t="s">
        <v>39</v>
      </c>
      <c r="C121" s="85"/>
      <c r="D121" s="86"/>
      <c r="E121" s="86"/>
      <c r="F121" s="86"/>
      <c r="G121" s="86"/>
      <c r="H121" s="86"/>
      <c r="I121" s="86"/>
      <c r="J121" s="86"/>
      <c r="K121" s="86"/>
      <c r="L121" s="86"/>
      <c r="M121" s="86"/>
      <c r="N121" s="87"/>
      <c r="O121" s="85"/>
      <c r="P121" s="86"/>
      <c r="Q121" s="86"/>
      <c r="R121" s="86"/>
      <c r="S121" s="86"/>
      <c r="T121" s="86"/>
      <c r="U121" s="87"/>
      <c r="V121" s="232"/>
      <c r="W121" s="233"/>
      <c r="X121" s="234"/>
      <c r="Y121" s="234"/>
      <c r="Z121" s="234"/>
      <c r="AA121" s="234"/>
      <c r="AB121" s="235"/>
      <c r="AC121" s="88"/>
      <c r="AD121" s="89"/>
      <c r="AE121" s="90"/>
      <c r="AF121" s="90"/>
      <c r="AG121" s="90"/>
      <c r="AH121" s="90"/>
      <c r="AI121" s="91"/>
    </row>
    <row r="122" spans="1:35" s="66" customFormat="1" x14ac:dyDescent="0.25">
      <c r="A122" s="172"/>
      <c r="B122" s="67" t="s">
        <v>30</v>
      </c>
      <c r="C122" s="68">
        <f>'NECO-ELECTRIC'!C122+'NECO-GAS'!C122</f>
        <v>682</v>
      </c>
      <c r="D122" s="69">
        <f>'NECO-ELECTRIC'!D122+'NECO-GAS'!D122</f>
        <v>711</v>
      </c>
      <c r="E122" s="69">
        <f>'NECO-ELECTRIC'!E122+'NECO-GAS'!E122</f>
        <v>766</v>
      </c>
      <c r="F122" s="69">
        <f>'NECO-ELECTRIC'!F122+'NECO-GAS'!F122</f>
        <v>731</v>
      </c>
      <c r="G122" s="69">
        <f>'NECO-ELECTRIC'!G122+'NECO-GAS'!G122</f>
        <v>711</v>
      </c>
      <c r="H122" s="69">
        <f>'NECO-ELECTRIC'!H122+'NECO-GAS'!H122</f>
        <v>720</v>
      </c>
      <c r="I122" s="69">
        <f>'NECO-ELECTRIC'!I122+'NECO-GAS'!I122</f>
        <v>687</v>
      </c>
      <c r="J122" s="69">
        <f>'NECO-ELECTRIC'!J122+'NECO-GAS'!J122</f>
        <v>653</v>
      </c>
      <c r="K122" s="69">
        <f>'NECO-ELECTRIC'!K122+'NECO-GAS'!K122</f>
        <v>596</v>
      </c>
      <c r="L122" s="69">
        <f>'NECO-ELECTRIC'!L122+'NECO-GAS'!L122</f>
        <v>539</v>
      </c>
      <c r="M122" s="69">
        <f>'NECO-ELECTRIC'!M122+'NECO-GAS'!M122</f>
        <v>502</v>
      </c>
      <c r="N122" s="70">
        <f>'NECO-ELECTRIC'!N122+'NECO-GAS'!N122</f>
        <v>451</v>
      </c>
      <c r="O122" s="68">
        <f>'NECO-ELECTRIC'!O122+'NECO-GAS'!O122</f>
        <v>442</v>
      </c>
      <c r="P122" s="69">
        <f>'NECO-ELECTRIC'!P122+'NECO-GAS'!P122</f>
        <v>438</v>
      </c>
      <c r="Q122" s="69">
        <f>'NECO-ELECTRIC'!Q122+'NECO-GAS'!Q122</f>
        <v>391</v>
      </c>
      <c r="R122" s="69">
        <f>'NECO-ELECTRIC'!R122+'NECO-GAS'!R122</f>
        <v>337</v>
      </c>
      <c r="S122" s="69">
        <f>'NECO-ELECTRIC'!S122+'NECO-GAS'!S122</f>
        <v>291</v>
      </c>
      <c r="T122" s="69">
        <f>'NECO-ELECTRIC'!T122+'NECO-GAS'!T122</f>
        <v>279</v>
      </c>
      <c r="U122" s="125">
        <f>'NECO-ELECTRIC'!U122+'NECO-GAS'!U122</f>
        <v>237</v>
      </c>
      <c r="V122" s="236">
        <f>IF(ISERROR((O122-C122)/C122)=TRUE,0,(O122-C122)/C122)</f>
        <v>-0.35190615835777128</v>
      </c>
      <c r="W122" s="237">
        <f t="shared" ref="W122:AA127" si="129">IF(ISERROR((P122-D122)/D122)=TRUE,0,(P122-D122)/D122)</f>
        <v>-0.38396624472573837</v>
      </c>
      <c r="X122" s="238">
        <f t="shared" si="129"/>
        <v>-0.48955613577023499</v>
      </c>
      <c r="Y122" s="238">
        <f t="shared" si="129"/>
        <v>-0.53898768809849518</v>
      </c>
      <c r="Z122" s="238">
        <f t="shared" si="129"/>
        <v>-0.59071729957805907</v>
      </c>
      <c r="AA122" s="238">
        <f t="shared" si="129"/>
        <v>-0.61250000000000004</v>
      </c>
      <c r="AB122" s="252"/>
      <c r="AC122" s="71">
        <f t="shared" ref="AC122:AH126" si="130">O122-C122</f>
        <v>-240</v>
      </c>
      <c r="AD122" s="72">
        <f t="shared" si="130"/>
        <v>-273</v>
      </c>
      <c r="AE122" s="73">
        <f t="shared" si="130"/>
        <v>-375</v>
      </c>
      <c r="AF122" s="73">
        <f t="shared" si="130"/>
        <v>-394</v>
      </c>
      <c r="AG122" s="73">
        <f t="shared" si="130"/>
        <v>-420</v>
      </c>
      <c r="AH122" s="73">
        <f t="shared" si="130"/>
        <v>-441</v>
      </c>
      <c r="AI122" s="127"/>
    </row>
    <row r="123" spans="1:35" s="66" customFormat="1" x14ac:dyDescent="0.25">
      <c r="A123" s="172"/>
      <c r="B123" s="67" t="s">
        <v>31</v>
      </c>
      <c r="C123" s="68">
        <f>'NECO-ELECTRIC'!C123+'NECO-GAS'!C123</f>
        <v>1857</v>
      </c>
      <c r="D123" s="69">
        <f>'NECO-ELECTRIC'!D123+'NECO-GAS'!D123</f>
        <v>2074</v>
      </c>
      <c r="E123" s="69">
        <f>'NECO-ELECTRIC'!E123+'NECO-GAS'!E123</f>
        <v>2645</v>
      </c>
      <c r="F123" s="69">
        <f>'NECO-ELECTRIC'!F123+'NECO-GAS'!F123</f>
        <v>2965</v>
      </c>
      <c r="G123" s="69">
        <f>'NECO-ELECTRIC'!G123+'NECO-GAS'!G123</f>
        <v>3046</v>
      </c>
      <c r="H123" s="69">
        <f>'NECO-ELECTRIC'!H123+'NECO-GAS'!H123</f>
        <v>3161</v>
      </c>
      <c r="I123" s="69">
        <f>'NECO-ELECTRIC'!I123+'NECO-GAS'!I123</f>
        <v>3118</v>
      </c>
      <c r="J123" s="69">
        <f>'NECO-ELECTRIC'!J123+'NECO-GAS'!J123</f>
        <v>3056</v>
      </c>
      <c r="K123" s="69">
        <f>'NECO-ELECTRIC'!K123+'NECO-GAS'!K123</f>
        <v>2875</v>
      </c>
      <c r="L123" s="69">
        <f>'NECO-ELECTRIC'!L123+'NECO-GAS'!L123</f>
        <v>2657</v>
      </c>
      <c r="M123" s="69">
        <f>'NECO-ELECTRIC'!M123+'NECO-GAS'!M123</f>
        <v>2516</v>
      </c>
      <c r="N123" s="70">
        <f>'NECO-ELECTRIC'!N123+'NECO-GAS'!N123</f>
        <v>2405</v>
      </c>
      <c r="O123" s="68">
        <f>'NECO-ELECTRIC'!O123+'NECO-GAS'!O123</f>
        <v>2365</v>
      </c>
      <c r="P123" s="69">
        <f>'NECO-ELECTRIC'!P123+'NECO-GAS'!P123</f>
        <v>2367</v>
      </c>
      <c r="Q123" s="69">
        <f>'NECO-ELECTRIC'!Q123+'NECO-GAS'!Q123</f>
        <v>2240</v>
      </c>
      <c r="R123" s="69">
        <f>'NECO-ELECTRIC'!R123+'NECO-GAS'!R123</f>
        <v>2026</v>
      </c>
      <c r="S123" s="69">
        <f>'NECO-ELECTRIC'!S123+'NECO-GAS'!S123</f>
        <v>2186</v>
      </c>
      <c r="T123" s="69">
        <f>'NECO-ELECTRIC'!T123+'NECO-GAS'!T123</f>
        <v>1838</v>
      </c>
      <c r="U123" s="125">
        <f>'NECO-ELECTRIC'!U123+'NECO-GAS'!U123</f>
        <v>1705</v>
      </c>
      <c r="V123" s="236">
        <f t="shared" ref="V123:V127" si="131">IF(ISERROR((O123-C123)/C123)=TRUE,0,(O123-C123)/C123)</f>
        <v>0.27355950457727518</v>
      </c>
      <c r="W123" s="237">
        <f t="shared" si="129"/>
        <v>0.14127290260366443</v>
      </c>
      <c r="X123" s="238">
        <f t="shared" si="129"/>
        <v>-0.15311909262759923</v>
      </c>
      <c r="Y123" s="238">
        <f t="shared" si="129"/>
        <v>-0.3166947723440135</v>
      </c>
      <c r="Z123" s="238">
        <f t="shared" si="129"/>
        <v>-0.28233749179251477</v>
      </c>
      <c r="AA123" s="238">
        <f t="shared" si="129"/>
        <v>-0.41853843720341666</v>
      </c>
      <c r="AB123" s="252"/>
      <c r="AC123" s="71">
        <f t="shared" si="113"/>
        <v>508</v>
      </c>
      <c r="AD123" s="72">
        <f t="shared" si="130"/>
        <v>293</v>
      </c>
      <c r="AE123" s="73">
        <f t="shared" si="130"/>
        <v>-405</v>
      </c>
      <c r="AF123" s="73">
        <f t="shared" si="130"/>
        <v>-939</v>
      </c>
      <c r="AG123" s="73">
        <f t="shared" si="130"/>
        <v>-860</v>
      </c>
      <c r="AH123" s="73">
        <f t="shared" si="130"/>
        <v>-1323</v>
      </c>
      <c r="AI123" s="127"/>
    </row>
    <row r="124" spans="1:35" s="66" customFormat="1" x14ac:dyDescent="0.25">
      <c r="A124" s="172"/>
      <c r="B124" s="67" t="s">
        <v>32</v>
      </c>
      <c r="C124" s="68">
        <f>'NECO-ELECTRIC'!C124+'NECO-GAS'!C124</f>
        <v>0</v>
      </c>
      <c r="D124" s="69">
        <f>'NECO-ELECTRIC'!D124+'NECO-GAS'!D124</f>
        <v>0</v>
      </c>
      <c r="E124" s="69">
        <f>'NECO-ELECTRIC'!E124+'NECO-GAS'!E124</f>
        <v>0</v>
      </c>
      <c r="F124" s="69">
        <f>'NECO-ELECTRIC'!F124+'NECO-GAS'!F124</f>
        <v>0</v>
      </c>
      <c r="G124" s="69">
        <f>'NECO-ELECTRIC'!G124+'NECO-GAS'!G124</f>
        <v>0</v>
      </c>
      <c r="H124" s="69">
        <f>'NECO-ELECTRIC'!H124+'NECO-GAS'!H124</f>
        <v>0</v>
      </c>
      <c r="I124" s="69">
        <f>'NECO-ELECTRIC'!I124+'NECO-GAS'!I124</f>
        <v>0</v>
      </c>
      <c r="J124" s="69">
        <f>'NECO-ELECTRIC'!J124+'NECO-GAS'!J124</f>
        <v>0</v>
      </c>
      <c r="K124" s="69">
        <f>'NECO-ELECTRIC'!K124+'NECO-GAS'!K124</f>
        <v>0</v>
      </c>
      <c r="L124" s="69">
        <f>'NECO-ELECTRIC'!L124+'NECO-GAS'!L124</f>
        <v>0</v>
      </c>
      <c r="M124" s="69">
        <f>'NECO-ELECTRIC'!M124+'NECO-GAS'!M124</f>
        <v>0</v>
      </c>
      <c r="N124" s="70">
        <f>'NECO-ELECTRIC'!N124+'NECO-GAS'!N124</f>
        <v>0</v>
      </c>
      <c r="O124" s="68">
        <f>'NECO-ELECTRIC'!O124+'NECO-GAS'!O124</f>
        <v>0</v>
      </c>
      <c r="P124" s="69">
        <f>'NECO-ELECTRIC'!P124+'NECO-GAS'!P124</f>
        <v>0</v>
      </c>
      <c r="Q124" s="69">
        <f>'NECO-ELECTRIC'!Q124+'NECO-GAS'!Q124</f>
        <v>0</v>
      </c>
      <c r="R124" s="69">
        <f>'NECO-ELECTRIC'!R124+'NECO-GAS'!R124</f>
        <v>0</v>
      </c>
      <c r="S124" s="69">
        <f>'NECO-ELECTRIC'!S124+'NECO-GAS'!S124</f>
        <v>0</v>
      </c>
      <c r="T124" s="69">
        <f>'NECO-ELECTRIC'!T124+'NECO-GAS'!T124</f>
        <v>0</v>
      </c>
      <c r="U124" s="125">
        <f>'NECO-ELECTRIC'!U124+'NECO-GAS'!U124</f>
        <v>0</v>
      </c>
      <c r="V124" s="236">
        <f t="shared" si="131"/>
        <v>0</v>
      </c>
      <c r="W124" s="237">
        <f t="shared" si="129"/>
        <v>0</v>
      </c>
      <c r="X124" s="238">
        <f t="shared" si="129"/>
        <v>0</v>
      </c>
      <c r="Y124" s="238">
        <f t="shared" si="129"/>
        <v>0</v>
      </c>
      <c r="Z124" s="238">
        <f t="shared" si="129"/>
        <v>0</v>
      </c>
      <c r="AA124" s="238">
        <f t="shared" si="129"/>
        <v>0</v>
      </c>
      <c r="AB124" s="252"/>
      <c r="AC124" s="71">
        <f t="shared" si="113"/>
        <v>0</v>
      </c>
      <c r="AD124" s="72">
        <f t="shared" si="130"/>
        <v>0</v>
      </c>
      <c r="AE124" s="73">
        <f t="shared" si="130"/>
        <v>0</v>
      </c>
      <c r="AF124" s="73">
        <f t="shared" si="130"/>
        <v>0</v>
      </c>
      <c r="AG124" s="73">
        <f t="shared" si="130"/>
        <v>0</v>
      </c>
      <c r="AH124" s="73">
        <f t="shared" si="130"/>
        <v>0</v>
      </c>
      <c r="AI124" s="127"/>
    </row>
    <row r="125" spans="1:35" s="66" customFormat="1" x14ac:dyDescent="0.25">
      <c r="A125" s="172"/>
      <c r="B125" s="67" t="s">
        <v>33</v>
      </c>
      <c r="C125" s="68">
        <f>'NECO-ELECTRIC'!C125+'NECO-GAS'!C125</f>
        <v>0</v>
      </c>
      <c r="D125" s="69">
        <f>'NECO-ELECTRIC'!D125+'NECO-GAS'!D125</f>
        <v>0</v>
      </c>
      <c r="E125" s="69">
        <f>'NECO-ELECTRIC'!E125+'NECO-GAS'!E125</f>
        <v>0</v>
      </c>
      <c r="F125" s="69">
        <f>'NECO-ELECTRIC'!F125+'NECO-GAS'!F125</f>
        <v>0</v>
      </c>
      <c r="G125" s="69">
        <f>'NECO-ELECTRIC'!G125+'NECO-GAS'!G125</f>
        <v>0</v>
      </c>
      <c r="H125" s="69">
        <f>'NECO-ELECTRIC'!H125+'NECO-GAS'!H125</f>
        <v>0</v>
      </c>
      <c r="I125" s="69">
        <f>'NECO-ELECTRIC'!I125+'NECO-GAS'!I125</f>
        <v>0</v>
      </c>
      <c r="J125" s="69">
        <f>'NECO-ELECTRIC'!J125+'NECO-GAS'!J125</f>
        <v>0</v>
      </c>
      <c r="K125" s="69">
        <f>'NECO-ELECTRIC'!K125+'NECO-GAS'!K125</f>
        <v>0</v>
      </c>
      <c r="L125" s="69">
        <f>'NECO-ELECTRIC'!L125+'NECO-GAS'!L125</f>
        <v>0</v>
      </c>
      <c r="M125" s="69">
        <f>'NECO-ELECTRIC'!M125+'NECO-GAS'!M125</f>
        <v>0</v>
      </c>
      <c r="N125" s="70">
        <f>'NECO-ELECTRIC'!N125+'NECO-GAS'!N125</f>
        <v>0</v>
      </c>
      <c r="O125" s="68">
        <f>'NECO-ELECTRIC'!O125+'NECO-GAS'!O125</f>
        <v>0</v>
      </c>
      <c r="P125" s="69">
        <f>'NECO-ELECTRIC'!P125+'NECO-GAS'!P125</f>
        <v>0</v>
      </c>
      <c r="Q125" s="69">
        <f>'NECO-ELECTRIC'!Q125+'NECO-GAS'!Q125</f>
        <v>0</v>
      </c>
      <c r="R125" s="69">
        <f>'NECO-ELECTRIC'!R125+'NECO-GAS'!R125</f>
        <v>0</v>
      </c>
      <c r="S125" s="69">
        <f>'NECO-ELECTRIC'!S125+'NECO-GAS'!S125</f>
        <v>0</v>
      </c>
      <c r="T125" s="69">
        <f>'NECO-ELECTRIC'!T125+'NECO-GAS'!T125</f>
        <v>0</v>
      </c>
      <c r="U125" s="125">
        <f>'NECO-ELECTRIC'!U125+'NECO-GAS'!U125</f>
        <v>0</v>
      </c>
      <c r="V125" s="236">
        <f t="shared" si="131"/>
        <v>0</v>
      </c>
      <c r="W125" s="237">
        <f t="shared" si="129"/>
        <v>0</v>
      </c>
      <c r="X125" s="238">
        <f t="shared" si="129"/>
        <v>0</v>
      </c>
      <c r="Y125" s="238">
        <f t="shared" si="129"/>
        <v>0</v>
      </c>
      <c r="Z125" s="238">
        <f t="shared" si="129"/>
        <v>0</v>
      </c>
      <c r="AA125" s="238">
        <f t="shared" si="129"/>
        <v>0</v>
      </c>
      <c r="AB125" s="252"/>
      <c r="AC125" s="71">
        <f t="shared" si="113"/>
        <v>0</v>
      </c>
      <c r="AD125" s="72">
        <f t="shared" si="130"/>
        <v>0</v>
      </c>
      <c r="AE125" s="73">
        <f t="shared" si="130"/>
        <v>0</v>
      </c>
      <c r="AF125" s="73">
        <f t="shared" si="130"/>
        <v>0</v>
      </c>
      <c r="AG125" s="73">
        <f t="shared" si="130"/>
        <v>0</v>
      </c>
      <c r="AH125" s="73">
        <f t="shared" si="130"/>
        <v>0</v>
      </c>
      <c r="AI125" s="127"/>
    </row>
    <row r="126" spans="1:35" s="66" customFormat="1" x14ac:dyDescent="0.25">
      <c r="A126" s="172"/>
      <c r="B126" s="67" t="s">
        <v>34</v>
      </c>
      <c r="C126" s="68">
        <f>'NECO-ELECTRIC'!C126+'NECO-GAS'!C126</f>
        <v>0</v>
      </c>
      <c r="D126" s="69">
        <f>'NECO-ELECTRIC'!D126+'NECO-GAS'!D126</f>
        <v>0</v>
      </c>
      <c r="E126" s="69">
        <f>'NECO-ELECTRIC'!E126+'NECO-GAS'!E126</f>
        <v>0</v>
      </c>
      <c r="F126" s="69">
        <f>'NECO-ELECTRIC'!F126+'NECO-GAS'!F126</f>
        <v>0</v>
      </c>
      <c r="G126" s="69">
        <f>'NECO-ELECTRIC'!G126+'NECO-GAS'!G126</f>
        <v>0</v>
      </c>
      <c r="H126" s="69">
        <f>'NECO-ELECTRIC'!H126+'NECO-GAS'!H126</f>
        <v>0</v>
      </c>
      <c r="I126" s="69">
        <f>'NECO-ELECTRIC'!I126+'NECO-GAS'!I126</f>
        <v>0</v>
      </c>
      <c r="J126" s="69">
        <f>'NECO-ELECTRIC'!J126+'NECO-GAS'!J126</f>
        <v>0</v>
      </c>
      <c r="K126" s="69">
        <f>'NECO-ELECTRIC'!K126+'NECO-GAS'!K126</f>
        <v>0</v>
      </c>
      <c r="L126" s="69">
        <f>'NECO-ELECTRIC'!L126+'NECO-GAS'!L126</f>
        <v>0</v>
      </c>
      <c r="M126" s="69">
        <f>'NECO-ELECTRIC'!M126+'NECO-GAS'!M126</f>
        <v>0</v>
      </c>
      <c r="N126" s="70">
        <f>'NECO-ELECTRIC'!N126+'NECO-GAS'!N126</f>
        <v>0</v>
      </c>
      <c r="O126" s="68">
        <f>'NECO-ELECTRIC'!O126+'NECO-GAS'!O126</f>
        <v>0</v>
      </c>
      <c r="P126" s="69">
        <f>'NECO-ELECTRIC'!P126+'NECO-GAS'!P126</f>
        <v>0</v>
      </c>
      <c r="Q126" s="69">
        <f>'NECO-ELECTRIC'!Q126+'NECO-GAS'!Q126</f>
        <v>0</v>
      </c>
      <c r="R126" s="69">
        <f>'NECO-ELECTRIC'!R126+'NECO-GAS'!R126</f>
        <v>0</v>
      </c>
      <c r="S126" s="69">
        <f>'NECO-ELECTRIC'!S126+'NECO-GAS'!S126</f>
        <v>0</v>
      </c>
      <c r="T126" s="69">
        <f>'NECO-ELECTRIC'!T126+'NECO-GAS'!T126</f>
        <v>0</v>
      </c>
      <c r="U126" s="125">
        <f>'NECO-ELECTRIC'!U126+'NECO-GAS'!U126</f>
        <v>0</v>
      </c>
      <c r="V126" s="236">
        <f t="shared" si="131"/>
        <v>0</v>
      </c>
      <c r="W126" s="237">
        <f t="shared" si="129"/>
        <v>0</v>
      </c>
      <c r="X126" s="238">
        <f t="shared" si="129"/>
        <v>0</v>
      </c>
      <c r="Y126" s="238">
        <f t="shared" si="129"/>
        <v>0</v>
      </c>
      <c r="Z126" s="238">
        <f t="shared" si="129"/>
        <v>0</v>
      </c>
      <c r="AA126" s="238">
        <f t="shared" si="129"/>
        <v>0</v>
      </c>
      <c r="AB126" s="252"/>
      <c r="AC126" s="71">
        <f t="shared" si="113"/>
        <v>0</v>
      </c>
      <c r="AD126" s="72">
        <f t="shared" si="130"/>
        <v>0</v>
      </c>
      <c r="AE126" s="73">
        <f t="shared" si="130"/>
        <v>0</v>
      </c>
      <c r="AF126" s="73">
        <f t="shared" si="130"/>
        <v>0</v>
      </c>
      <c r="AG126" s="73">
        <f t="shared" si="130"/>
        <v>0</v>
      </c>
      <c r="AH126" s="73">
        <f t="shared" si="130"/>
        <v>0</v>
      </c>
      <c r="AI126" s="127"/>
    </row>
    <row r="127" spans="1:35" s="83" customFormat="1" x14ac:dyDescent="0.25">
      <c r="A127" s="173"/>
      <c r="B127" s="67" t="s">
        <v>35</v>
      </c>
      <c r="C127" s="139">
        <f>SUM(C122:C126)</f>
        <v>2539</v>
      </c>
      <c r="D127" s="140">
        <f t="shared" ref="D127:AE127" si="132">SUM(D122:D126)</f>
        <v>2785</v>
      </c>
      <c r="E127" s="140">
        <f t="shared" si="132"/>
        <v>3411</v>
      </c>
      <c r="F127" s="141">
        <f t="shared" si="132"/>
        <v>3696</v>
      </c>
      <c r="G127" s="140">
        <f t="shared" si="132"/>
        <v>3757</v>
      </c>
      <c r="H127" s="141">
        <f t="shared" si="132"/>
        <v>3881</v>
      </c>
      <c r="I127" s="140">
        <f t="shared" si="132"/>
        <v>3805</v>
      </c>
      <c r="J127" s="141">
        <f t="shared" si="132"/>
        <v>3709</v>
      </c>
      <c r="K127" s="140">
        <f t="shared" si="132"/>
        <v>3471</v>
      </c>
      <c r="L127" s="141">
        <f t="shared" si="132"/>
        <v>3196</v>
      </c>
      <c r="M127" s="141">
        <f t="shared" si="132"/>
        <v>3018</v>
      </c>
      <c r="N127" s="142">
        <f t="shared" si="132"/>
        <v>2856</v>
      </c>
      <c r="O127" s="139">
        <f t="shared" si="132"/>
        <v>2807</v>
      </c>
      <c r="P127" s="141">
        <f t="shared" si="132"/>
        <v>2805</v>
      </c>
      <c r="Q127" s="140">
        <f t="shared" si="132"/>
        <v>2631</v>
      </c>
      <c r="R127" s="140">
        <f t="shared" si="132"/>
        <v>2363</v>
      </c>
      <c r="S127" s="140">
        <f t="shared" ref="S127:T127" si="133">SUM(S122:S126)</f>
        <v>2477</v>
      </c>
      <c r="T127" s="140">
        <f t="shared" si="133"/>
        <v>2117</v>
      </c>
      <c r="U127" s="142">
        <f t="shared" ref="U127" si="134">SUM(U122:U126)</f>
        <v>1942</v>
      </c>
      <c r="V127" s="240">
        <f t="shared" si="131"/>
        <v>0.10555336746750689</v>
      </c>
      <c r="W127" s="241">
        <f t="shared" si="129"/>
        <v>7.1813285457809697E-3</v>
      </c>
      <c r="X127" s="242">
        <f t="shared" si="129"/>
        <v>-0.22867194371152155</v>
      </c>
      <c r="Y127" s="242">
        <f t="shared" si="129"/>
        <v>-0.36066017316017318</v>
      </c>
      <c r="Z127" s="242">
        <f t="shared" si="129"/>
        <v>-0.34069736491881819</v>
      </c>
      <c r="AA127" s="242">
        <f t="shared" si="129"/>
        <v>-0.45452203040453493</v>
      </c>
      <c r="AB127" s="253"/>
      <c r="AC127" s="141">
        <f t="shared" si="114"/>
        <v>268</v>
      </c>
      <c r="AD127" s="143">
        <f t="shared" si="132"/>
        <v>20</v>
      </c>
      <c r="AE127" s="136">
        <f t="shared" si="132"/>
        <v>-780</v>
      </c>
      <c r="AF127" s="136">
        <f t="shared" ref="AF127:AG127" si="135">SUM(AF122:AF126)</f>
        <v>-1333</v>
      </c>
      <c r="AG127" s="136">
        <f t="shared" si="135"/>
        <v>-1280</v>
      </c>
      <c r="AH127" s="136">
        <f t="shared" ref="AH127" si="136">SUM(AH122:AH126)</f>
        <v>-1764</v>
      </c>
      <c r="AI127" s="138"/>
    </row>
    <row r="128" spans="1:35" s="66" customFormat="1" x14ac:dyDescent="0.25">
      <c r="A128" s="172">
        <f>+A121+1</f>
        <v>18</v>
      </c>
      <c r="B128" s="128" t="s">
        <v>21</v>
      </c>
      <c r="C128" s="99"/>
      <c r="D128" s="100"/>
      <c r="E128" s="100"/>
      <c r="F128" s="100"/>
      <c r="G128" s="100"/>
      <c r="H128" s="100"/>
      <c r="I128" s="100"/>
      <c r="J128" s="100"/>
      <c r="K128" s="100"/>
      <c r="L128" s="100"/>
      <c r="M128" s="100"/>
      <c r="N128" s="101"/>
      <c r="O128" s="99"/>
      <c r="P128" s="100"/>
      <c r="Q128" s="100"/>
      <c r="R128" s="100"/>
      <c r="S128" s="100"/>
      <c r="T128" s="100"/>
      <c r="U128" s="101"/>
      <c r="V128" s="244"/>
      <c r="W128" s="245"/>
      <c r="X128" s="246"/>
      <c r="Y128" s="246"/>
      <c r="Z128" s="246"/>
      <c r="AA128" s="246"/>
      <c r="AB128" s="247"/>
      <c r="AC128" s="102"/>
      <c r="AD128" s="103"/>
      <c r="AE128" s="104"/>
      <c r="AF128" s="104"/>
      <c r="AG128" s="104"/>
      <c r="AH128" s="104"/>
      <c r="AI128" s="105"/>
    </row>
    <row r="129" spans="1:35" s="66" customFormat="1" x14ac:dyDescent="0.25">
      <c r="A129" s="172"/>
      <c r="B129" s="67" t="s">
        <v>30</v>
      </c>
      <c r="C129" s="68">
        <f>'NECO-ELECTRIC'!C129+'NECO-GAS'!C129</f>
        <v>1</v>
      </c>
      <c r="D129" s="69">
        <f>'NECO-ELECTRIC'!D129+'NECO-GAS'!D129</f>
        <v>234</v>
      </c>
      <c r="E129" s="69">
        <f>'NECO-ELECTRIC'!E129+'NECO-GAS'!E129</f>
        <v>874</v>
      </c>
      <c r="F129" s="69">
        <f>'NECO-ELECTRIC'!F129+'NECO-GAS'!F129</f>
        <v>1253</v>
      </c>
      <c r="G129" s="69">
        <f>'NECO-ELECTRIC'!G129+'NECO-GAS'!G129</f>
        <v>776</v>
      </c>
      <c r="H129" s="69">
        <f>'NECO-ELECTRIC'!H129+'NECO-GAS'!H129</f>
        <v>1294</v>
      </c>
      <c r="I129" s="69">
        <f>'NECO-ELECTRIC'!I129+'NECO-GAS'!I129</f>
        <v>1383</v>
      </c>
      <c r="J129" s="69">
        <f>'NECO-ELECTRIC'!J129+'NECO-GAS'!J129</f>
        <v>726</v>
      </c>
      <c r="K129" s="69">
        <f>'NECO-ELECTRIC'!K129+'NECO-GAS'!K129</f>
        <v>2</v>
      </c>
      <c r="L129" s="69">
        <f>'NECO-ELECTRIC'!L129+'NECO-GAS'!L129</f>
        <v>1</v>
      </c>
      <c r="M129" s="69">
        <f>'NECO-ELECTRIC'!M129+'NECO-GAS'!M129</f>
        <v>0</v>
      </c>
      <c r="N129" s="70">
        <f>'NECO-ELECTRIC'!N129+'NECO-GAS'!N129</f>
        <v>23</v>
      </c>
      <c r="O129" s="68">
        <f>'NECO-ELECTRIC'!O129+'NECO-GAS'!O129</f>
        <v>21</v>
      </c>
      <c r="P129" s="69">
        <f>'NECO-ELECTRIC'!P129+'NECO-GAS'!P129</f>
        <v>0</v>
      </c>
      <c r="Q129" s="69">
        <f>'NECO-ELECTRIC'!Q129+'NECO-GAS'!Q129</f>
        <v>0</v>
      </c>
      <c r="R129" s="69">
        <f>'NECO-ELECTRIC'!R129+'NECO-GAS'!R129</f>
        <v>0</v>
      </c>
      <c r="S129" s="69">
        <f>'NECO-ELECTRIC'!S129+'NECO-GAS'!S129</f>
        <v>0</v>
      </c>
      <c r="T129" s="69">
        <f>'NECO-ELECTRIC'!T129+'NECO-GAS'!T129</f>
        <v>0</v>
      </c>
      <c r="U129" s="127">
        <f>'NECO-ELECTRIC'!U129+'NECO-GAS'!U129</f>
        <v>0</v>
      </c>
      <c r="V129" s="236">
        <f>IF(ISERROR((O129-C129)/C129)=TRUE,0,(O129-C129)/C129)</f>
        <v>20</v>
      </c>
      <c r="W129" s="237">
        <f t="shared" ref="W129:AA134" si="137">IF(ISERROR((P129-D129)/D129)=TRUE,0,(P129-D129)/D129)</f>
        <v>-1</v>
      </c>
      <c r="X129" s="238">
        <f t="shared" si="137"/>
        <v>-1</v>
      </c>
      <c r="Y129" s="238">
        <f t="shared" si="137"/>
        <v>-1</v>
      </c>
      <c r="Z129" s="238">
        <f t="shared" si="137"/>
        <v>-1</v>
      </c>
      <c r="AA129" s="238">
        <f t="shared" si="137"/>
        <v>-1</v>
      </c>
      <c r="AB129" s="252"/>
      <c r="AC129" s="129">
        <f t="shared" ref="AC129:AH133" si="138">O129-C129</f>
        <v>20</v>
      </c>
      <c r="AD129" s="72">
        <f t="shared" si="138"/>
        <v>-234</v>
      </c>
      <c r="AE129" s="73">
        <f t="shared" si="138"/>
        <v>-874</v>
      </c>
      <c r="AF129" s="73">
        <f t="shared" si="138"/>
        <v>-1253</v>
      </c>
      <c r="AG129" s="73">
        <f t="shared" si="138"/>
        <v>-776</v>
      </c>
      <c r="AH129" s="73">
        <f t="shared" si="138"/>
        <v>-1294</v>
      </c>
      <c r="AI129" s="127"/>
    </row>
    <row r="130" spans="1:35" s="66" customFormat="1" x14ac:dyDescent="0.25">
      <c r="A130" s="172"/>
      <c r="B130" s="67" t="s">
        <v>31</v>
      </c>
      <c r="C130" s="68">
        <f>'NECO-ELECTRIC'!C130+'NECO-GAS'!C130</f>
        <v>3</v>
      </c>
      <c r="D130" s="69">
        <f>'NECO-ELECTRIC'!D130+'NECO-GAS'!D130</f>
        <v>38</v>
      </c>
      <c r="E130" s="69">
        <f>'NECO-ELECTRIC'!E130+'NECO-GAS'!E130</f>
        <v>288</v>
      </c>
      <c r="F130" s="69">
        <f>'NECO-ELECTRIC'!F130+'NECO-GAS'!F130</f>
        <v>381</v>
      </c>
      <c r="G130" s="69">
        <f>'NECO-ELECTRIC'!G130+'NECO-GAS'!G130</f>
        <v>218</v>
      </c>
      <c r="H130" s="69">
        <f>'NECO-ELECTRIC'!H130+'NECO-GAS'!H130</f>
        <v>381</v>
      </c>
      <c r="I130" s="69">
        <f>'NECO-ELECTRIC'!I130+'NECO-GAS'!I130</f>
        <v>282</v>
      </c>
      <c r="J130" s="69">
        <f>'NECO-ELECTRIC'!J130+'NECO-GAS'!J130</f>
        <v>231</v>
      </c>
      <c r="K130" s="69">
        <f>'NECO-ELECTRIC'!K130+'NECO-GAS'!K130</f>
        <v>0</v>
      </c>
      <c r="L130" s="69">
        <f>'NECO-ELECTRIC'!L130+'NECO-GAS'!L130</f>
        <v>0</v>
      </c>
      <c r="M130" s="69">
        <f>'NECO-ELECTRIC'!M130+'NECO-GAS'!M130</f>
        <v>0</v>
      </c>
      <c r="N130" s="70">
        <f>'NECO-ELECTRIC'!N130+'NECO-GAS'!N130</f>
        <v>5</v>
      </c>
      <c r="O130" s="68">
        <f>'NECO-ELECTRIC'!O130+'NECO-GAS'!O130</f>
        <v>3</v>
      </c>
      <c r="P130" s="69">
        <f>'NECO-ELECTRIC'!P130+'NECO-GAS'!P130</f>
        <v>0</v>
      </c>
      <c r="Q130" s="69">
        <f>'NECO-ELECTRIC'!Q130+'NECO-GAS'!Q130</f>
        <v>0</v>
      </c>
      <c r="R130" s="69">
        <f>'NECO-ELECTRIC'!R130+'NECO-GAS'!R130</f>
        <v>0</v>
      </c>
      <c r="S130" s="69">
        <f>'NECO-ELECTRIC'!S130+'NECO-GAS'!S130</f>
        <v>0</v>
      </c>
      <c r="T130" s="69">
        <f>'NECO-ELECTRIC'!T130+'NECO-GAS'!T130</f>
        <v>0</v>
      </c>
      <c r="U130" s="127">
        <f>'NECO-ELECTRIC'!U130+'NECO-GAS'!U130</f>
        <v>0</v>
      </c>
      <c r="V130" s="236">
        <f t="shared" ref="V130:V134" si="139">IF(ISERROR((O130-C130)/C130)=TRUE,0,(O130-C130)/C130)</f>
        <v>0</v>
      </c>
      <c r="W130" s="237">
        <f t="shared" si="137"/>
        <v>-1</v>
      </c>
      <c r="X130" s="238">
        <f t="shared" si="137"/>
        <v>-1</v>
      </c>
      <c r="Y130" s="238">
        <f t="shared" si="137"/>
        <v>-1</v>
      </c>
      <c r="Z130" s="238">
        <f t="shared" si="137"/>
        <v>-1</v>
      </c>
      <c r="AA130" s="238">
        <f t="shared" si="137"/>
        <v>-1</v>
      </c>
      <c r="AB130" s="252"/>
      <c r="AC130" s="129">
        <f t="shared" si="113"/>
        <v>0</v>
      </c>
      <c r="AD130" s="72">
        <f t="shared" si="138"/>
        <v>-38</v>
      </c>
      <c r="AE130" s="73">
        <f t="shared" si="138"/>
        <v>-288</v>
      </c>
      <c r="AF130" s="73">
        <f t="shared" si="138"/>
        <v>-381</v>
      </c>
      <c r="AG130" s="73">
        <f t="shared" si="138"/>
        <v>-218</v>
      </c>
      <c r="AH130" s="73">
        <f t="shared" si="138"/>
        <v>-381</v>
      </c>
      <c r="AI130" s="127"/>
    </row>
    <row r="131" spans="1:35" s="66" customFormat="1" x14ac:dyDescent="0.25">
      <c r="A131" s="172"/>
      <c r="B131" s="67" t="s">
        <v>32</v>
      </c>
      <c r="C131" s="68">
        <f>'NECO-ELECTRIC'!C131+'NECO-GAS'!C131</f>
        <v>39</v>
      </c>
      <c r="D131" s="69">
        <f>'NECO-ELECTRIC'!D131+'NECO-GAS'!D131</f>
        <v>57</v>
      </c>
      <c r="E131" s="69">
        <f>'NECO-ELECTRIC'!E131+'NECO-GAS'!E131</f>
        <v>26</v>
      </c>
      <c r="F131" s="69">
        <f>'NECO-ELECTRIC'!F131+'NECO-GAS'!F131</f>
        <v>42</v>
      </c>
      <c r="G131" s="69">
        <f>'NECO-ELECTRIC'!G131+'NECO-GAS'!G131</f>
        <v>26</v>
      </c>
      <c r="H131" s="69">
        <f>'NECO-ELECTRIC'!H131+'NECO-GAS'!H131</f>
        <v>34</v>
      </c>
      <c r="I131" s="69">
        <f>'NECO-ELECTRIC'!I131+'NECO-GAS'!I131</f>
        <v>31</v>
      </c>
      <c r="J131" s="69">
        <f>'NECO-ELECTRIC'!J131+'NECO-GAS'!J131</f>
        <v>17</v>
      </c>
      <c r="K131" s="69">
        <f>'NECO-ELECTRIC'!K131+'NECO-GAS'!K131</f>
        <v>58</v>
      </c>
      <c r="L131" s="69">
        <f>'NECO-ELECTRIC'!L131+'NECO-GAS'!L131</f>
        <v>32</v>
      </c>
      <c r="M131" s="69">
        <f>'NECO-ELECTRIC'!M131+'NECO-GAS'!M131</f>
        <v>24</v>
      </c>
      <c r="N131" s="70">
        <f>'NECO-ELECTRIC'!N131+'NECO-GAS'!N131</f>
        <v>25</v>
      </c>
      <c r="O131" s="68">
        <f>'NECO-ELECTRIC'!O131+'NECO-GAS'!O131</f>
        <v>8</v>
      </c>
      <c r="P131" s="69">
        <f>'NECO-ELECTRIC'!P131+'NECO-GAS'!P131</f>
        <v>0</v>
      </c>
      <c r="Q131" s="69">
        <f>'NECO-ELECTRIC'!Q131+'NECO-GAS'!Q131</f>
        <v>0</v>
      </c>
      <c r="R131" s="69">
        <f>'NECO-ELECTRIC'!R131+'NECO-GAS'!R131</f>
        <v>0</v>
      </c>
      <c r="S131" s="69">
        <f>'NECO-ELECTRIC'!S131+'NECO-GAS'!S131</f>
        <v>0</v>
      </c>
      <c r="T131" s="69">
        <f>'NECO-ELECTRIC'!T131+'NECO-GAS'!T131</f>
        <v>0</v>
      </c>
      <c r="U131" s="127">
        <f>'NECO-ELECTRIC'!U131+'NECO-GAS'!U131</f>
        <v>0</v>
      </c>
      <c r="V131" s="236">
        <f t="shared" si="139"/>
        <v>-0.79487179487179482</v>
      </c>
      <c r="W131" s="237">
        <f t="shared" si="137"/>
        <v>-1</v>
      </c>
      <c r="X131" s="238">
        <f t="shared" si="137"/>
        <v>-1</v>
      </c>
      <c r="Y131" s="238">
        <f t="shared" si="137"/>
        <v>-1</v>
      </c>
      <c r="Z131" s="238">
        <f t="shared" si="137"/>
        <v>-1</v>
      </c>
      <c r="AA131" s="238">
        <f t="shared" si="137"/>
        <v>-1</v>
      </c>
      <c r="AB131" s="252"/>
      <c r="AC131" s="129">
        <f t="shared" si="113"/>
        <v>-31</v>
      </c>
      <c r="AD131" s="72">
        <f t="shared" si="138"/>
        <v>-57</v>
      </c>
      <c r="AE131" s="73">
        <f t="shared" si="138"/>
        <v>-26</v>
      </c>
      <c r="AF131" s="73">
        <f t="shared" si="138"/>
        <v>-42</v>
      </c>
      <c r="AG131" s="73">
        <f t="shared" si="138"/>
        <v>-26</v>
      </c>
      <c r="AH131" s="73">
        <f t="shared" si="138"/>
        <v>-34</v>
      </c>
      <c r="AI131" s="127"/>
    </row>
    <row r="132" spans="1:35" s="66" customFormat="1" x14ac:dyDescent="0.25">
      <c r="A132" s="172"/>
      <c r="B132" s="67" t="s">
        <v>33</v>
      </c>
      <c r="C132" s="68">
        <f>'NECO-ELECTRIC'!C132+'NECO-GAS'!C132</f>
        <v>5</v>
      </c>
      <c r="D132" s="69">
        <f>'NECO-ELECTRIC'!D132+'NECO-GAS'!D132</f>
        <v>8</v>
      </c>
      <c r="E132" s="69">
        <f>'NECO-ELECTRIC'!E132+'NECO-GAS'!E132</f>
        <v>4</v>
      </c>
      <c r="F132" s="69">
        <f>'NECO-ELECTRIC'!F132+'NECO-GAS'!F132</f>
        <v>4</v>
      </c>
      <c r="G132" s="69">
        <f>'NECO-ELECTRIC'!G132+'NECO-GAS'!G132</f>
        <v>4</v>
      </c>
      <c r="H132" s="69">
        <f>'NECO-ELECTRIC'!H132+'NECO-GAS'!H132</f>
        <v>5</v>
      </c>
      <c r="I132" s="69">
        <f>'NECO-ELECTRIC'!I132+'NECO-GAS'!I132</f>
        <v>2</v>
      </c>
      <c r="J132" s="69">
        <f>'NECO-ELECTRIC'!J132+'NECO-GAS'!J132</f>
        <v>5</v>
      </c>
      <c r="K132" s="69">
        <f>'NECO-ELECTRIC'!K132+'NECO-GAS'!K132</f>
        <v>2</v>
      </c>
      <c r="L132" s="69">
        <f>'NECO-ELECTRIC'!L132+'NECO-GAS'!L132</f>
        <v>4</v>
      </c>
      <c r="M132" s="69">
        <f>'NECO-ELECTRIC'!M132+'NECO-GAS'!M132</f>
        <v>1</v>
      </c>
      <c r="N132" s="70">
        <f>'NECO-ELECTRIC'!N132+'NECO-GAS'!N132</f>
        <v>5</v>
      </c>
      <c r="O132" s="68">
        <f>'NECO-ELECTRIC'!O132+'NECO-GAS'!O132</f>
        <v>3</v>
      </c>
      <c r="P132" s="69">
        <f>'NECO-ELECTRIC'!P132+'NECO-GAS'!P132</f>
        <v>0</v>
      </c>
      <c r="Q132" s="69">
        <f>'NECO-ELECTRIC'!Q132+'NECO-GAS'!Q132</f>
        <v>0</v>
      </c>
      <c r="R132" s="69">
        <f>'NECO-ELECTRIC'!R132+'NECO-GAS'!R132</f>
        <v>0</v>
      </c>
      <c r="S132" s="69">
        <f>'NECO-ELECTRIC'!S132+'NECO-GAS'!S132</f>
        <v>0</v>
      </c>
      <c r="T132" s="69">
        <f>'NECO-ELECTRIC'!T132+'NECO-GAS'!T132</f>
        <v>0</v>
      </c>
      <c r="U132" s="127">
        <f>'NECO-ELECTRIC'!U132+'NECO-GAS'!U132</f>
        <v>0</v>
      </c>
      <c r="V132" s="236">
        <f t="shared" si="139"/>
        <v>-0.4</v>
      </c>
      <c r="W132" s="237">
        <f t="shared" si="137"/>
        <v>-1</v>
      </c>
      <c r="X132" s="238">
        <f t="shared" si="137"/>
        <v>-1</v>
      </c>
      <c r="Y132" s="238">
        <f t="shared" si="137"/>
        <v>-1</v>
      </c>
      <c r="Z132" s="238">
        <f t="shared" si="137"/>
        <v>-1</v>
      </c>
      <c r="AA132" s="238">
        <f t="shared" si="137"/>
        <v>-1</v>
      </c>
      <c r="AB132" s="252"/>
      <c r="AC132" s="129">
        <f t="shared" si="113"/>
        <v>-2</v>
      </c>
      <c r="AD132" s="72">
        <f t="shared" si="138"/>
        <v>-8</v>
      </c>
      <c r="AE132" s="73">
        <f t="shared" si="138"/>
        <v>-4</v>
      </c>
      <c r="AF132" s="73">
        <f t="shared" si="138"/>
        <v>-4</v>
      </c>
      <c r="AG132" s="73">
        <f t="shared" si="138"/>
        <v>-4</v>
      </c>
      <c r="AH132" s="73">
        <f t="shared" si="138"/>
        <v>-5</v>
      </c>
      <c r="AI132" s="127"/>
    </row>
    <row r="133" spans="1:35" s="66" customFormat="1" x14ac:dyDescent="0.25">
      <c r="A133" s="172"/>
      <c r="B133" s="67" t="s">
        <v>34</v>
      </c>
      <c r="C133" s="68">
        <f>'NECO-ELECTRIC'!C133+'NECO-GAS'!C133</f>
        <v>0</v>
      </c>
      <c r="D133" s="69">
        <f>'NECO-ELECTRIC'!D133+'NECO-GAS'!D133</f>
        <v>0</v>
      </c>
      <c r="E133" s="69">
        <f>'NECO-ELECTRIC'!E133+'NECO-GAS'!E133</f>
        <v>0</v>
      </c>
      <c r="F133" s="69">
        <f>'NECO-ELECTRIC'!F133+'NECO-GAS'!F133</f>
        <v>0</v>
      </c>
      <c r="G133" s="69">
        <f>'NECO-ELECTRIC'!G133+'NECO-GAS'!G133</f>
        <v>1</v>
      </c>
      <c r="H133" s="69">
        <f>'NECO-ELECTRIC'!H133+'NECO-GAS'!H133</f>
        <v>0</v>
      </c>
      <c r="I133" s="69">
        <f>'NECO-ELECTRIC'!I133+'NECO-GAS'!I133</f>
        <v>0</v>
      </c>
      <c r="J133" s="69">
        <f>'NECO-ELECTRIC'!J133+'NECO-GAS'!J133</f>
        <v>0</v>
      </c>
      <c r="K133" s="69">
        <f>'NECO-ELECTRIC'!K133+'NECO-GAS'!K133</f>
        <v>0</v>
      </c>
      <c r="L133" s="69">
        <f>'NECO-ELECTRIC'!L133+'NECO-GAS'!L133</f>
        <v>0</v>
      </c>
      <c r="M133" s="69">
        <f>'NECO-ELECTRIC'!M133+'NECO-GAS'!M133</f>
        <v>0</v>
      </c>
      <c r="N133" s="70">
        <f>'NECO-ELECTRIC'!N133+'NECO-GAS'!N133</f>
        <v>1</v>
      </c>
      <c r="O133" s="68">
        <f>'NECO-ELECTRIC'!O133+'NECO-GAS'!O133</f>
        <v>0</v>
      </c>
      <c r="P133" s="69">
        <f>'NECO-ELECTRIC'!P133+'NECO-GAS'!P133</f>
        <v>0</v>
      </c>
      <c r="Q133" s="69">
        <f>'NECO-ELECTRIC'!Q133+'NECO-GAS'!Q133</f>
        <v>0</v>
      </c>
      <c r="R133" s="69">
        <f>'NECO-ELECTRIC'!R133+'NECO-GAS'!R133</f>
        <v>0</v>
      </c>
      <c r="S133" s="69">
        <f>'NECO-ELECTRIC'!S133+'NECO-GAS'!S133</f>
        <v>0</v>
      </c>
      <c r="T133" s="69">
        <f>'NECO-ELECTRIC'!T133+'NECO-GAS'!T133</f>
        <v>0</v>
      </c>
      <c r="U133" s="127">
        <f>'NECO-ELECTRIC'!U133+'NECO-GAS'!U133</f>
        <v>0</v>
      </c>
      <c r="V133" s="236">
        <f t="shared" si="139"/>
        <v>0</v>
      </c>
      <c r="W133" s="237">
        <f t="shared" si="137"/>
        <v>0</v>
      </c>
      <c r="X133" s="238">
        <f t="shared" si="137"/>
        <v>0</v>
      </c>
      <c r="Y133" s="238">
        <f t="shared" si="137"/>
        <v>0</v>
      </c>
      <c r="Z133" s="238">
        <f t="shared" si="137"/>
        <v>-1</v>
      </c>
      <c r="AA133" s="238">
        <f t="shared" si="137"/>
        <v>0</v>
      </c>
      <c r="AB133" s="252"/>
      <c r="AC133" s="129">
        <f t="shared" si="113"/>
        <v>0</v>
      </c>
      <c r="AD133" s="72">
        <f t="shared" si="138"/>
        <v>0</v>
      </c>
      <c r="AE133" s="73">
        <f t="shared" si="138"/>
        <v>0</v>
      </c>
      <c r="AF133" s="73">
        <f t="shared" si="138"/>
        <v>0</v>
      </c>
      <c r="AG133" s="73">
        <f t="shared" si="138"/>
        <v>-1</v>
      </c>
      <c r="AH133" s="73">
        <f t="shared" si="138"/>
        <v>0</v>
      </c>
      <c r="AI133" s="127"/>
    </row>
    <row r="134" spans="1:35" s="83" customFormat="1" x14ac:dyDescent="0.25">
      <c r="A134" s="173"/>
      <c r="B134" s="67" t="s">
        <v>35</v>
      </c>
      <c r="C134" s="135">
        <f>SUM(C129:C133)</f>
        <v>48</v>
      </c>
      <c r="D134" s="136">
        <f t="shared" ref="D134:AE141" si="140">SUM(D129:D133)</f>
        <v>337</v>
      </c>
      <c r="E134" s="136">
        <f t="shared" si="140"/>
        <v>1192</v>
      </c>
      <c r="F134" s="136">
        <f t="shared" si="140"/>
        <v>1680</v>
      </c>
      <c r="G134" s="136">
        <f t="shared" si="140"/>
        <v>1025</v>
      </c>
      <c r="H134" s="137">
        <f t="shared" si="140"/>
        <v>1714</v>
      </c>
      <c r="I134" s="136">
        <f t="shared" si="140"/>
        <v>1698</v>
      </c>
      <c r="J134" s="137">
        <f t="shared" si="140"/>
        <v>979</v>
      </c>
      <c r="K134" s="136">
        <f t="shared" si="140"/>
        <v>62</v>
      </c>
      <c r="L134" s="137">
        <f t="shared" si="140"/>
        <v>37</v>
      </c>
      <c r="M134" s="137">
        <f t="shared" si="140"/>
        <v>25</v>
      </c>
      <c r="N134" s="138">
        <f t="shared" si="140"/>
        <v>59</v>
      </c>
      <c r="O134" s="135">
        <f t="shared" si="140"/>
        <v>35</v>
      </c>
      <c r="P134" s="137">
        <v>0</v>
      </c>
      <c r="Q134" s="136">
        <v>0</v>
      </c>
      <c r="R134" s="137">
        <v>0</v>
      </c>
      <c r="S134" s="137">
        <v>0</v>
      </c>
      <c r="T134" s="137">
        <v>0</v>
      </c>
      <c r="U134" s="138">
        <v>0</v>
      </c>
      <c r="V134" s="240">
        <f t="shared" si="139"/>
        <v>-0.27083333333333331</v>
      </c>
      <c r="W134" s="241">
        <f t="shared" si="137"/>
        <v>-1</v>
      </c>
      <c r="X134" s="242">
        <f t="shared" si="137"/>
        <v>-1</v>
      </c>
      <c r="Y134" s="242">
        <f t="shared" si="137"/>
        <v>-1</v>
      </c>
      <c r="Z134" s="242">
        <f t="shared" si="137"/>
        <v>-1</v>
      </c>
      <c r="AA134" s="242">
        <f t="shared" si="137"/>
        <v>-1</v>
      </c>
      <c r="AB134" s="253"/>
      <c r="AC134" s="135">
        <f t="shared" si="140"/>
        <v>-13</v>
      </c>
      <c r="AD134" s="137">
        <f t="shared" si="140"/>
        <v>-337</v>
      </c>
      <c r="AE134" s="136">
        <f t="shared" si="140"/>
        <v>-1192</v>
      </c>
      <c r="AF134" s="136">
        <f t="shared" ref="AF134:AG134" si="141">SUM(AF129:AF133)</f>
        <v>-1680</v>
      </c>
      <c r="AG134" s="136">
        <f t="shared" si="141"/>
        <v>-1025</v>
      </c>
      <c r="AH134" s="136">
        <f t="shared" ref="AH134" si="142">SUM(AH129:AH133)</f>
        <v>-1714</v>
      </c>
      <c r="AI134" s="138"/>
    </row>
    <row r="135" spans="1:35" s="66" customFormat="1" x14ac:dyDescent="0.25">
      <c r="A135" s="172">
        <f>+A128+1</f>
        <v>19</v>
      </c>
      <c r="B135" s="128" t="s">
        <v>20</v>
      </c>
      <c r="C135" s="99"/>
      <c r="D135" s="100"/>
      <c r="E135" s="100"/>
      <c r="F135" s="100"/>
      <c r="G135" s="100"/>
      <c r="H135" s="100"/>
      <c r="I135" s="100"/>
      <c r="J135" s="100"/>
      <c r="K135" s="100"/>
      <c r="L135" s="100"/>
      <c r="M135" s="100"/>
      <c r="N135" s="101"/>
      <c r="O135" s="99"/>
      <c r="P135" s="100"/>
      <c r="Q135" s="100"/>
      <c r="R135" s="100"/>
      <c r="S135" s="100"/>
      <c r="T135" s="100"/>
      <c r="U135" s="101"/>
      <c r="V135" s="244"/>
      <c r="W135" s="245"/>
      <c r="X135" s="246"/>
      <c r="Y135" s="246"/>
      <c r="Z135" s="246"/>
      <c r="AA135" s="246"/>
      <c r="AB135" s="247"/>
      <c r="AC135" s="102"/>
      <c r="AD135" s="103"/>
      <c r="AE135" s="104"/>
      <c r="AF135" s="104"/>
      <c r="AG135" s="104"/>
      <c r="AH135" s="104"/>
      <c r="AI135" s="105"/>
    </row>
    <row r="136" spans="1:35" s="66" customFormat="1" x14ac:dyDescent="0.25">
      <c r="A136" s="172"/>
      <c r="B136" s="67" t="s">
        <v>30</v>
      </c>
      <c r="C136" s="68">
        <f>'NECO-ELECTRIC'!C136+'NECO-GAS'!C136</f>
        <v>13109</v>
      </c>
      <c r="D136" s="69">
        <f>'NECO-ELECTRIC'!D136+'NECO-GAS'!D136</f>
        <v>14413</v>
      </c>
      <c r="E136" s="69">
        <f>'NECO-ELECTRIC'!E136+'NECO-GAS'!E136</f>
        <v>16222</v>
      </c>
      <c r="F136" s="69">
        <f>'NECO-ELECTRIC'!F136+'NECO-GAS'!F136</f>
        <v>16903</v>
      </c>
      <c r="G136" s="69">
        <f>'NECO-ELECTRIC'!G136+'NECO-GAS'!G136</f>
        <v>16308</v>
      </c>
      <c r="H136" s="69">
        <f>'NECO-ELECTRIC'!H136+'NECO-GAS'!H136</f>
        <v>15858</v>
      </c>
      <c r="I136" s="69">
        <f>'NECO-ELECTRIC'!I136+'NECO-GAS'!I136</f>
        <v>15902</v>
      </c>
      <c r="J136" s="69">
        <f>'NECO-ELECTRIC'!J136+'NECO-GAS'!J136</f>
        <v>15750</v>
      </c>
      <c r="K136" s="69">
        <f>'NECO-ELECTRIC'!K136+'NECO-GAS'!K136</f>
        <v>14314</v>
      </c>
      <c r="L136" s="69">
        <f>'NECO-ELECTRIC'!L136+'NECO-GAS'!L136</f>
        <v>13805</v>
      </c>
      <c r="M136" s="69">
        <f>'NECO-ELECTRIC'!M136+'NECO-GAS'!M136</f>
        <v>13140</v>
      </c>
      <c r="N136" s="70">
        <f>'NECO-ELECTRIC'!N136+'NECO-GAS'!N136</f>
        <v>13920</v>
      </c>
      <c r="O136" s="68">
        <f>'NECO-ELECTRIC'!O136+'NECO-GAS'!O136</f>
        <v>12877</v>
      </c>
      <c r="P136" s="69">
        <f>'NECO-ELECTRIC'!P136+'NECO-GAS'!P136</f>
        <v>8980</v>
      </c>
      <c r="Q136" s="69">
        <f>'NECO-ELECTRIC'!Q136+'NECO-GAS'!Q136</f>
        <v>7660</v>
      </c>
      <c r="R136" s="69">
        <f>'NECO-ELECTRIC'!R136+'NECO-GAS'!R136</f>
        <v>8311</v>
      </c>
      <c r="S136" s="69">
        <f>'NECO-ELECTRIC'!S136+'NECO-GAS'!S136</f>
        <v>8889</v>
      </c>
      <c r="T136" s="69">
        <f>'NECO-ELECTRIC'!T136+'NECO-GAS'!T136</f>
        <v>8063</v>
      </c>
      <c r="U136" s="127">
        <f>'NECO-ELECTRIC'!U136+'NECO-GAS'!U136</f>
        <v>8055</v>
      </c>
      <c r="V136" s="236">
        <f>IF(ISERROR((O136-C136)/C136)=TRUE,0,(O136-C136)/C136)</f>
        <v>-1.7697764894347396E-2</v>
      </c>
      <c r="W136" s="237">
        <f t="shared" ref="W136:AA141" si="143">IF(ISERROR((P136-D136)/D136)=TRUE,0,(P136-D136)/D136)</f>
        <v>-0.37695136335252899</v>
      </c>
      <c r="X136" s="238">
        <f t="shared" si="143"/>
        <v>-0.52780175070891377</v>
      </c>
      <c r="Y136" s="238">
        <f t="shared" si="143"/>
        <v>-0.50831213394072061</v>
      </c>
      <c r="Z136" s="238">
        <f t="shared" si="143"/>
        <v>-0.45493009565857245</v>
      </c>
      <c r="AA136" s="238">
        <f t="shared" si="143"/>
        <v>-0.49155000630596546</v>
      </c>
      <c r="AB136" s="252"/>
      <c r="AC136" s="129">
        <f t="shared" ref="AC136:AH140" si="144">O136-C136</f>
        <v>-232</v>
      </c>
      <c r="AD136" s="72">
        <f t="shared" si="144"/>
        <v>-5433</v>
      </c>
      <c r="AE136" s="73">
        <f t="shared" si="144"/>
        <v>-8562</v>
      </c>
      <c r="AF136" s="73">
        <f t="shared" si="144"/>
        <v>-8592</v>
      </c>
      <c r="AG136" s="73">
        <f t="shared" si="144"/>
        <v>-7419</v>
      </c>
      <c r="AH136" s="73">
        <f t="shared" si="144"/>
        <v>-7795</v>
      </c>
      <c r="AI136" s="127"/>
    </row>
    <row r="137" spans="1:35" s="66" customFormat="1" x14ac:dyDescent="0.25">
      <c r="A137" s="172"/>
      <c r="B137" s="67" t="s">
        <v>31</v>
      </c>
      <c r="C137" s="68">
        <f>'NECO-ELECTRIC'!C137+'NECO-GAS'!C137</f>
        <v>3982</v>
      </c>
      <c r="D137" s="69">
        <f>'NECO-ELECTRIC'!D137+'NECO-GAS'!D137</f>
        <v>4220</v>
      </c>
      <c r="E137" s="69">
        <f>'NECO-ELECTRIC'!E137+'NECO-GAS'!E137</f>
        <v>5270</v>
      </c>
      <c r="F137" s="69">
        <f>'NECO-ELECTRIC'!F137+'NECO-GAS'!F137</f>
        <v>5530</v>
      </c>
      <c r="G137" s="69">
        <f>'NECO-ELECTRIC'!G137+'NECO-GAS'!G137</f>
        <v>5152</v>
      </c>
      <c r="H137" s="69">
        <f>'NECO-ELECTRIC'!H137+'NECO-GAS'!H137</f>
        <v>5182</v>
      </c>
      <c r="I137" s="69">
        <f>'NECO-ELECTRIC'!I137+'NECO-GAS'!I137</f>
        <v>5257</v>
      </c>
      <c r="J137" s="69">
        <f>'NECO-ELECTRIC'!J137+'NECO-GAS'!J137</f>
        <v>5398</v>
      </c>
      <c r="K137" s="69">
        <f>'NECO-ELECTRIC'!K137+'NECO-GAS'!K137</f>
        <v>4939</v>
      </c>
      <c r="L137" s="69">
        <f>'NECO-ELECTRIC'!L137+'NECO-GAS'!L137</f>
        <v>4554</v>
      </c>
      <c r="M137" s="69">
        <f>'NECO-ELECTRIC'!M137+'NECO-GAS'!M137</f>
        <v>3930</v>
      </c>
      <c r="N137" s="70">
        <f>'NECO-ELECTRIC'!N137+'NECO-GAS'!N137</f>
        <v>3244</v>
      </c>
      <c r="O137" s="68">
        <f>'NECO-ELECTRIC'!O137+'NECO-GAS'!O137</f>
        <v>2901</v>
      </c>
      <c r="P137" s="69">
        <f>'NECO-ELECTRIC'!P137+'NECO-GAS'!P137</f>
        <v>2249</v>
      </c>
      <c r="Q137" s="69">
        <f>'NECO-ELECTRIC'!Q137+'NECO-GAS'!Q137</f>
        <v>2207</v>
      </c>
      <c r="R137" s="69">
        <f>'NECO-ELECTRIC'!R137+'NECO-GAS'!R137</f>
        <v>2375</v>
      </c>
      <c r="S137" s="69">
        <f>'NECO-ELECTRIC'!S137+'NECO-GAS'!S137</f>
        <v>2465</v>
      </c>
      <c r="T137" s="69">
        <f>'NECO-ELECTRIC'!T137+'NECO-GAS'!T137</f>
        <v>2163</v>
      </c>
      <c r="U137" s="127">
        <f>'NECO-ELECTRIC'!U137+'NECO-GAS'!U137</f>
        <v>2147</v>
      </c>
      <c r="V137" s="236">
        <f t="shared" ref="V137:V141" si="145">IF(ISERROR((O137-C137)/C137)=TRUE,0,(O137-C137)/C137)</f>
        <v>-0.2714716223003516</v>
      </c>
      <c r="W137" s="237">
        <f t="shared" si="143"/>
        <v>-0.4670616113744076</v>
      </c>
      <c r="X137" s="238">
        <f t="shared" si="143"/>
        <v>-0.58121442125237188</v>
      </c>
      <c r="Y137" s="238">
        <f t="shared" si="143"/>
        <v>-0.57052441229656414</v>
      </c>
      <c r="Z137" s="238">
        <f t="shared" si="143"/>
        <v>-0.52154503105590067</v>
      </c>
      <c r="AA137" s="238">
        <f t="shared" si="143"/>
        <v>-0.5825935932072559</v>
      </c>
      <c r="AB137" s="252"/>
      <c r="AC137" s="129">
        <f t="shared" si="113"/>
        <v>-1081</v>
      </c>
      <c r="AD137" s="72">
        <f t="shared" si="144"/>
        <v>-1971</v>
      </c>
      <c r="AE137" s="73">
        <f t="shared" si="144"/>
        <v>-3063</v>
      </c>
      <c r="AF137" s="73">
        <f t="shared" si="144"/>
        <v>-3155</v>
      </c>
      <c r="AG137" s="73">
        <f t="shared" si="144"/>
        <v>-2687</v>
      </c>
      <c r="AH137" s="73">
        <f t="shared" si="144"/>
        <v>-3019</v>
      </c>
      <c r="AI137" s="127"/>
    </row>
    <row r="138" spans="1:35" s="66" customFormat="1" x14ac:dyDescent="0.25">
      <c r="A138" s="172"/>
      <c r="B138" s="67" t="s">
        <v>32</v>
      </c>
      <c r="C138" s="68">
        <f>'NECO-ELECTRIC'!C138+'NECO-GAS'!C138</f>
        <v>190</v>
      </c>
      <c r="D138" s="69">
        <f>'NECO-ELECTRIC'!D138+'NECO-GAS'!D138</f>
        <v>219</v>
      </c>
      <c r="E138" s="69">
        <f>'NECO-ELECTRIC'!E138+'NECO-GAS'!E138</f>
        <v>250</v>
      </c>
      <c r="F138" s="69">
        <f>'NECO-ELECTRIC'!F138+'NECO-GAS'!F138</f>
        <v>241</v>
      </c>
      <c r="G138" s="69">
        <f>'NECO-ELECTRIC'!G138+'NECO-GAS'!G138</f>
        <v>227</v>
      </c>
      <c r="H138" s="69">
        <f>'NECO-ELECTRIC'!H138+'NECO-GAS'!H138</f>
        <v>218</v>
      </c>
      <c r="I138" s="69">
        <f>'NECO-ELECTRIC'!I138+'NECO-GAS'!I138</f>
        <v>174</v>
      </c>
      <c r="J138" s="69">
        <f>'NECO-ELECTRIC'!J138+'NECO-GAS'!J138</f>
        <v>187</v>
      </c>
      <c r="K138" s="69">
        <f>'NECO-ELECTRIC'!K138+'NECO-GAS'!K138</f>
        <v>228</v>
      </c>
      <c r="L138" s="69">
        <f>'NECO-ELECTRIC'!L138+'NECO-GAS'!L138</f>
        <v>230</v>
      </c>
      <c r="M138" s="69">
        <f>'NECO-ELECTRIC'!M138+'NECO-GAS'!M138</f>
        <v>249</v>
      </c>
      <c r="N138" s="70">
        <f>'NECO-ELECTRIC'!N138+'NECO-GAS'!N138</f>
        <v>225</v>
      </c>
      <c r="O138" s="68">
        <f>'NECO-ELECTRIC'!O138+'NECO-GAS'!O138</f>
        <v>182</v>
      </c>
      <c r="P138" s="69">
        <f>'NECO-ELECTRIC'!P138+'NECO-GAS'!P138</f>
        <v>145</v>
      </c>
      <c r="Q138" s="69">
        <f>'NECO-ELECTRIC'!Q138+'NECO-GAS'!Q138</f>
        <v>251</v>
      </c>
      <c r="R138" s="69">
        <f>'NECO-ELECTRIC'!R138+'NECO-GAS'!R138</f>
        <v>355</v>
      </c>
      <c r="S138" s="69">
        <f>'NECO-ELECTRIC'!S138+'NECO-GAS'!S138</f>
        <v>425</v>
      </c>
      <c r="T138" s="69">
        <f>'NECO-ELECTRIC'!T138+'NECO-GAS'!T138</f>
        <v>435</v>
      </c>
      <c r="U138" s="127">
        <f>'NECO-ELECTRIC'!U138+'NECO-GAS'!U138</f>
        <v>536</v>
      </c>
      <c r="V138" s="236">
        <f t="shared" si="145"/>
        <v>-4.2105263157894736E-2</v>
      </c>
      <c r="W138" s="237">
        <f t="shared" si="143"/>
        <v>-0.33789954337899542</v>
      </c>
      <c r="X138" s="238">
        <f t="shared" si="143"/>
        <v>4.0000000000000001E-3</v>
      </c>
      <c r="Y138" s="238">
        <f t="shared" si="143"/>
        <v>0.47302904564315351</v>
      </c>
      <c r="Z138" s="238">
        <f t="shared" si="143"/>
        <v>0.8722466960352423</v>
      </c>
      <c r="AA138" s="238">
        <f t="shared" si="143"/>
        <v>0.99541284403669728</v>
      </c>
      <c r="AB138" s="252"/>
      <c r="AC138" s="129">
        <f t="shared" si="113"/>
        <v>-8</v>
      </c>
      <c r="AD138" s="72">
        <f t="shared" si="144"/>
        <v>-74</v>
      </c>
      <c r="AE138" s="73">
        <f t="shared" si="144"/>
        <v>1</v>
      </c>
      <c r="AF138" s="73">
        <f t="shared" si="144"/>
        <v>114</v>
      </c>
      <c r="AG138" s="73">
        <f t="shared" si="144"/>
        <v>198</v>
      </c>
      <c r="AH138" s="73">
        <f t="shared" si="144"/>
        <v>217</v>
      </c>
      <c r="AI138" s="127"/>
    </row>
    <row r="139" spans="1:35" s="66" customFormat="1" x14ac:dyDescent="0.25">
      <c r="A139" s="172"/>
      <c r="B139" s="67" t="s">
        <v>33</v>
      </c>
      <c r="C139" s="68">
        <f>'NECO-ELECTRIC'!C139+'NECO-GAS'!C139</f>
        <v>37</v>
      </c>
      <c r="D139" s="69">
        <f>'NECO-ELECTRIC'!D139+'NECO-GAS'!D139</f>
        <v>41</v>
      </c>
      <c r="E139" s="69">
        <f>'NECO-ELECTRIC'!E139+'NECO-GAS'!E139</f>
        <v>46</v>
      </c>
      <c r="F139" s="69">
        <f>'NECO-ELECTRIC'!F139+'NECO-GAS'!F139</f>
        <v>56</v>
      </c>
      <c r="G139" s="69">
        <f>'NECO-ELECTRIC'!G139+'NECO-GAS'!G139</f>
        <v>55</v>
      </c>
      <c r="H139" s="69">
        <f>'NECO-ELECTRIC'!H139+'NECO-GAS'!H139</f>
        <v>54</v>
      </c>
      <c r="I139" s="69">
        <f>'NECO-ELECTRIC'!I139+'NECO-GAS'!I139</f>
        <v>42</v>
      </c>
      <c r="J139" s="69">
        <f>'NECO-ELECTRIC'!J139+'NECO-GAS'!J139</f>
        <v>39</v>
      </c>
      <c r="K139" s="69">
        <f>'NECO-ELECTRIC'!K139+'NECO-GAS'!K139</f>
        <v>40</v>
      </c>
      <c r="L139" s="69">
        <f>'NECO-ELECTRIC'!L139+'NECO-GAS'!L139</f>
        <v>45</v>
      </c>
      <c r="M139" s="69">
        <f>'NECO-ELECTRIC'!M139+'NECO-GAS'!M139</f>
        <v>52</v>
      </c>
      <c r="N139" s="70">
        <f>'NECO-ELECTRIC'!N139+'NECO-GAS'!N139</f>
        <v>42</v>
      </c>
      <c r="O139" s="68">
        <f>'NECO-ELECTRIC'!O139+'NECO-GAS'!O139</f>
        <v>31</v>
      </c>
      <c r="P139" s="69">
        <f>'NECO-ELECTRIC'!P139+'NECO-GAS'!P139</f>
        <v>29</v>
      </c>
      <c r="Q139" s="69">
        <f>'NECO-ELECTRIC'!Q139+'NECO-GAS'!Q139</f>
        <v>62</v>
      </c>
      <c r="R139" s="69">
        <f>'NECO-ELECTRIC'!R139+'NECO-GAS'!R139</f>
        <v>68</v>
      </c>
      <c r="S139" s="69">
        <f>'NECO-ELECTRIC'!S139+'NECO-GAS'!S139</f>
        <v>95</v>
      </c>
      <c r="T139" s="69">
        <f>'NECO-ELECTRIC'!T139+'NECO-GAS'!T139</f>
        <v>123</v>
      </c>
      <c r="U139" s="127">
        <f>'NECO-ELECTRIC'!U139+'NECO-GAS'!U139</f>
        <v>141</v>
      </c>
      <c r="V139" s="236">
        <f t="shared" si="145"/>
        <v>-0.16216216216216217</v>
      </c>
      <c r="W139" s="237">
        <f t="shared" si="143"/>
        <v>-0.29268292682926828</v>
      </c>
      <c r="X139" s="238">
        <f t="shared" si="143"/>
        <v>0.34782608695652173</v>
      </c>
      <c r="Y139" s="238">
        <f t="shared" si="143"/>
        <v>0.21428571428571427</v>
      </c>
      <c r="Z139" s="238">
        <f t="shared" si="143"/>
        <v>0.72727272727272729</v>
      </c>
      <c r="AA139" s="238">
        <f t="shared" si="143"/>
        <v>1.2777777777777777</v>
      </c>
      <c r="AB139" s="252"/>
      <c r="AC139" s="129">
        <f t="shared" si="113"/>
        <v>-6</v>
      </c>
      <c r="AD139" s="72">
        <f t="shared" si="144"/>
        <v>-12</v>
      </c>
      <c r="AE139" s="73">
        <f t="shared" si="144"/>
        <v>16</v>
      </c>
      <c r="AF139" s="73">
        <f t="shared" si="144"/>
        <v>12</v>
      </c>
      <c r="AG139" s="73">
        <f t="shared" si="144"/>
        <v>40</v>
      </c>
      <c r="AH139" s="73">
        <f t="shared" si="144"/>
        <v>69</v>
      </c>
      <c r="AI139" s="127"/>
    </row>
    <row r="140" spans="1:35" s="66" customFormat="1" x14ac:dyDescent="0.25">
      <c r="A140" s="172"/>
      <c r="B140" s="67" t="s">
        <v>34</v>
      </c>
      <c r="C140" s="68">
        <f>'NECO-ELECTRIC'!C140+'NECO-GAS'!C140</f>
        <v>4</v>
      </c>
      <c r="D140" s="69">
        <f>'NECO-ELECTRIC'!D140+'NECO-GAS'!D140</f>
        <v>4</v>
      </c>
      <c r="E140" s="69">
        <f>'NECO-ELECTRIC'!E140+'NECO-GAS'!E140</f>
        <v>3</v>
      </c>
      <c r="F140" s="69">
        <f>'NECO-ELECTRIC'!F140+'NECO-GAS'!F140</f>
        <v>4</v>
      </c>
      <c r="G140" s="69">
        <f>'NECO-ELECTRIC'!G140+'NECO-GAS'!G140</f>
        <v>2</v>
      </c>
      <c r="H140" s="69">
        <f>'NECO-ELECTRIC'!H140+'NECO-GAS'!H140</f>
        <v>2</v>
      </c>
      <c r="I140" s="69">
        <f>'NECO-ELECTRIC'!I140+'NECO-GAS'!I140</f>
        <v>1</v>
      </c>
      <c r="J140" s="69">
        <f>'NECO-ELECTRIC'!J140+'NECO-GAS'!J140</f>
        <v>1</v>
      </c>
      <c r="K140" s="69">
        <f>'NECO-ELECTRIC'!K140+'NECO-GAS'!K140</f>
        <v>0</v>
      </c>
      <c r="L140" s="69">
        <f>'NECO-ELECTRIC'!L140+'NECO-GAS'!L140</f>
        <v>1</v>
      </c>
      <c r="M140" s="69">
        <f>'NECO-ELECTRIC'!M140+'NECO-GAS'!M140</f>
        <v>1</v>
      </c>
      <c r="N140" s="70">
        <f>'NECO-ELECTRIC'!N140+'NECO-GAS'!N140</f>
        <v>1</v>
      </c>
      <c r="O140" s="68">
        <f>'NECO-ELECTRIC'!O140+'NECO-GAS'!O140</f>
        <v>2</v>
      </c>
      <c r="P140" s="69">
        <f>'NECO-ELECTRIC'!P140+'NECO-GAS'!P140</f>
        <v>5</v>
      </c>
      <c r="Q140" s="69">
        <f>'NECO-ELECTRIC'!Q140+'NECO-GAS'!Q140</f>
        <v>3</v>
      </c>
      <c r="R140" s="69">
        <f>'NECO-ELECTRIC'!R140+'NECO-GAS'!R140</f>
        <v>4</v>
      </c>
      <c r="S140" s="69">
        <f>'NECO-ELECTRIC'!S140+'NECO-GAS'!S140</f>
        <v>11</v>
      </c>
      <c r="T140" s="69">
        <f>'NECO-ELECTRIC'!T140+'NECO-GAS'!T140</f>
        <v>10</v>
      </c>
      <c r="U140" s="127">
        <f>'NECO-ELECTRIC'!U140+'NECO-GAS'!U140</f>
        <v>13</v>
      </c>
      <c r="V140" s="236">
        <f t="shared" si="145"/>
        <v>-0.5</v>
      </c>
      <c r="W140" s="237">
        <f t="shared" si="143"/>
        <v>0.25</v>
      </c>
      <c r="X140" s="238">
        <f t="shared" si="143"/>
        <v>0</v>
      </c>
      <c r="Y140" s="238">
        <f t="shared" si="143"/>
        <v>0</v>
      </c>
      <c r="Z140" s="238">
        <f t="shared" si="143"/>
        <v>4.5</v>
      </c>
      <c r="AA140" s="238">
        <f t="shared" si="143"/>
        <v>4</v>
      </c>
      <c r="AB140" s="252"/>
      <c r="AC140" s="129">
        <f t="shared" si="113"/>
        <v>-2</v>
      </c>
      <c r="AD140" s="72">
        <f t="shared" si="144"/>
        <v>1</v>
      </c>
      <c r="AE140" s="73">
        <f t="shared" si="144"/>
        <v>0</v>
      </c>
      <c r="AF140" s="73">
        <f t="shared" si="144"/>
        <v>0</v>
      </c>
      <c r="AG140" s="73">
        <f t="shared" si="144"/>
        <v>9</v>
      </c>
      <c r="AH140" s="73">
        <f t="shared" si="144"/>
        <v>8</v>
      </c>
      <c r="AI140" s="127"/>
    </row>
    <row r="141" spans="1:35" s="83" customFormat="1" ht="15.75" thickBot="1" x14ac:dyDescent="0.3">
      <c r="A141" s="173"/>
      <c r="B141" s="130" t="s">
        <v>35</v>
      </c>
      <c r="C141" s="131">
        <f>SUM(C136:C140)</f>
        <v>17322</v>
      </c>
      <c r="D141" s="132">
        <f t="shared" ref="D141:AE141" si="146">SUM(D136:D140)</f>
        <v>18897</v>
      </c>
      <c r="E141" s="132">
        <f t="shared" si="146"/>
        <v>21791</v>
      </c>
      <c r="F141" s="132">
        <f t="shared" si="146"/>
        <v>22734</v>
      </c>
      <c r="G141" s="132">
        <f t="shared" si="146"/>
        <v>21744</v>
      </c>
      <c r="H141" s="133">
        <f t="shared" si="146"/>
        <v>21314</v>
      </c>
      <c r="I141" s="132">
        <f t="shared" si="146"/>
        <v>21376</v>
      </c>
      <c r="J141" s="133">
        <f t="shared" si="146"/>
        <v>21375</v>
      </c>
      <c r="K141" s="132">
        <f t="shared" si="146"/>
        <v>19521</v>
      </c>
      <c r="L141" s="133">
        <f t="shared" si="146"/>
        <v>18635</v>
      </c>
      <c r="M141" s="133">
        <f t="shared" si="146"/>
        <v>17372</v>
      </c>
      <c r="N141" s="134">
        <f t="shared" si="146"/>
        <v>17432</v>
      </c>
      <c r="O141" s="131">
        <f t="shared" si="146"/>
        <v>15993</v>
      </c>
      <c r="P141" s="133">
        <f t="shared" si="146"/>
        <v>11408</v>
      </c>
      <c r="Q141" s="132">
        <f t="shared" si="146"/>
        <v>10183</v>
      </c>
      <c r="R141" s="133">
        <f t="shared" si="146"/>
        <v>11113</v>
      </c>
      <c r="S141" s="133">
        <f t="shared" ref="S141:T141" si="147">SUM(S136:S140)</f>
        <v>11885</v>
      </c>
      <c r="T141" s="133">
        <f t="shared" si="147"/>
        <v>10794</v>
      </c>
      <c r="U141" s="134">
        <f t="shared" ref="U141" si="148">SUM(U136:U140)</f>
        <v>10892</v>
      </c>
      <c r="V141" s="254">
        <f t="shared" si="145"/>
        <v>-7.6723242119847587E-2</v>
      </c>
      <c r="W141" s="254">
        <f t="shared" si="143"/>
        <v>-0.39630629200402179</v>
      </c>
      <c r="X141" s="254">
        <f t="shared" si="143"/>
        <v>-0.5326969849938048</v>
      </c>
      <c r="Y141" s="254">
        <f t="shared" si="143"/>
        <v>-0.51117269288290668</v>
      </c>
      <c r="Z141" s="254">
        <f t="shared" si="143"/>
        <v>-0.45341243561442235</v>
      </c>
      <c r="AA141" s="254">
        <f t="shared" si="143"/>
        <v>-0.49357229989678147</v>
      </c>
      <c r="AB141" s="255"/>
      <c r="AC141" s="131">
        <f t="shared" si="140"/>
        <v>-1329</v>
      </c>
      <c r="AD141" s="133">
        <f t="shared" si="146"/>
        <v>-7489</v>
      </c>
      <c r="AE141" s="132">
        <f t="shared" si="146"/>
        <v>-11608</v>
      </c>
      <c r="AF141" s="132">
        <f t="shared" ref="AF141:AG141" si="149">SUM(AF136:AF140)</f>
        <v>-11621</v>
      </c>
      <c r="AG141" s="132">
        <f t="shared" si="149"/>
        <v>-9859</v>
      </c>
      <c r="AH141" s="132">
        <f t="shared" ref="AH141" si="150">SUM(AH136:AH140)</f>
        <v>-10520</v>
      </c>
      <c r="AI141" s="134"/>
    </row>
    <row r="142" spans="1:35" ht="15.75" thickTop="1" x14ac:dyDescent="0.25">
      <c r="A142" s="172">
        <v>20</v>
      </c>
      <c r="B142" s="119" t="s">
        <v>419</v>
      </c>
      <c r="C142" s="106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8"/>
      <c r="O142" s="106"/>
      <c r="P142" s="107"/>
      <c r="Q142" s="107"/>
      <c r="R142" s="107"/>
      <c r="S142" s="107"/>
      <c r="T142" s="107"/>
      <c r="U142" s="108"/>
      <c r="V142" s="232"/>
      <c r="W142" s="233"/>
      <c r="X142" s="234"/>
      <c r="Y142" s="234"/>
      <c r="Z142" s="234"/>
      <c r="AA142" s="234"/>
      <c r="AB142" s="235"/>
      <c r="AC142" s="109"/>
      <c r="AD142" s="110"/>
      <c r="AE142" s="111"/>
      <c r="AF142" s="111"/>
      <c r="AG142" s="111"/>
      <c r="AH142" s="111"/>
      <c r="AI142" s="112"/>
    </row>
    <row r="143" spans="1:35" x14ac:dyDescent="0.25">
      <c r="A143" s="172"/>
      <c r="B143" s="42" t="s">
        <v>30</v>
      </c>
      <c r="C143" s="68">
        <f>'NECO-ELECTRIC'!C143+'NECO-GAS'!C143</f>
        <v>55492046.960000001</v>
      </c>
      <c r="D143" s="69">
        <f>'NECO-ELECTRIC'!D143+'NECO-GAS'!D143</f>
        <v>41972855.649999999</v>
      </c>
      <c r="E143" s="69">
        <f>'NECO-ELECTRIC'!E143+'NECO-GAS'!E143</f>
        <v>35607413.609999999</v>
      </c>
      <c r="F143" s="69">
        <f>'NECO-ELECTRIC'!F143+'NECO-GAS'!F143</f>
        <v>36452247.259999998</v>
      </c>
      <c r="G143" s="69">
        <f>'NECO-ELECTRIC'!G143+'NECO-GAS'!G143</f>
        <v>41310259.839999996</v>
      </c>
      <c r="H143" s="69">
        <f>'NECO-ELECTRIC'!H143+'NECO-GAS'!H143</f>
        <v>49952644.080000006</v>
      </c>
      <c r="I143" s="69">
        <f>'NECO-ELECTRIC'!I143+'NECO-GAS'!I143</f>
        <v>43536600.850000001</v>
      </c>
      <c r="J143" s="69">
        <f>'NECO-ELECTRIC'!J143+'NECO-GAS'!J143</f>
        <v>36860753.5</v>
      </c>
      <c r="K143" s="69">
        <f>'NECO-ELECTRIC'!K143+'NECO-GAS'!K143</f>
        <v>43317163.049999997</v>
      </c>
      <c r="L143" s="69">
        <f>'NECO-ELECTRIC'!L143+'NECO-GAS'!L143</f>
        <v>56622415.070000008</v>
      </c>
      <c r="M143" s="69">
        <f>'NECO-ELECTRIC'!M143+'NECO-GAS'!M143</f>
        <v>66204600.439999998</v>
      </c>
      <c r="N143" s="70">
        <f>'NECO-ELECTRIC'!N143+'NECO-GAS'!N143</f>
        <v>61151869.089999996</v>
      </c>
      <c r="O143" s="68">
        <f>'NECO-ELECTRIC'!O143+'NECO-GAS'!O143</f>
        <v>52142665.849999994</v>
      </c>
      <c r="P143" s="69">
        <f>'NECO-ELECTRIC'!P143+'NECO-GAS'!P143</f>
        <v>48923468</v>
      </c>
      <c r="Q143" s="69">
        <f>'NECO-ELECTRIC'!Q143+'NECO-GAS'!Q143</f>
        <v>45950997</v>
      </c>
      <c r="R143" s="69">
        <f>'NECO-ELECTRIC'!R143+'NECO-GAS'!R143</f>
        <v>38197271</v>
      </c>
      <c r="S143" s="69">
        <f>'NECO-ELECTRIC'!S143+'NECO-GAS'!S143</f>
        <v>57128576</v>
      </c>
      <c r="T143" s="69">
        <f>'NECO-ELECTRIC'!T143+'NECO-GAS'!T143</f>
        <v>63282948</v>
      </c>
      <c r="U143" s="115">
        <f>'NECO-ELECTRIC'!U143+'NECO-GAS'!U143</f>
        <v>47999371</v>
      </c>
      <c r="V143" s="236">
        <f>IF(ISERROR((O143-C143)/C143)=TRUE,0,(O143-C143)/C143)</f>
        <v>-6.0357858350662777E-2</v>
      </c>
      <c r="W143" s="237">
        <f t="shared" ref="W143:AA148" si="151">IF(ISERROR((P143-D143)/D143)=TRUE,0,(P143-D143)/D143)</f>
        <v>0.16559779510737202</v>
      </c>
      <c r="X143" s="238">
        <f t="shared" si="151"/>
        <v>0.29048960149959063</v>
      </c>
      <c r="Y143" s="238">
        <f t="shared" si="151"/>
        <v>4.787149959653824E-2</v>
      </c>
      <c r="Z143" s="238">
        <f t="shared" si="151"/>
        <v>0.38291495190943842</v>
      </c>
      <c r="AA143" s="238">
        <f t="shared" si="151"/>
        <v>0.26685882530364735</v>
      </c>
      <c r="AB143" s="206"/>
      <c r="AC143" s="38">
        <f t="shared" ref="AC143:AH147" si="152">O143-C143</f>
        <v>-3349381.1100000069</v>
      </c>
      <c r="AD143" s="72">
        <f t="shared" si="152"/>
        <v>6950612.3500000015</v>
      </c>
      <c r="AE143" s="73">
        <f t="shared" si="152"/>
        <v>10343583.390000001</v>
      </c>
      <c r="AF143" s="73">
        <f t="shared" si="152"/>
        <v>1745023.7400000021</v>
      </c>
      <c r="AG143" s="73">
        <f t="shared" si="152"/>
        <v>15818316.160000004</v>
      </c>
      <c r="AH143" s="73">
        <f t="shared" si="152"/>
        <v>13330303.919999994</v>
      </c>
      <c r="AI143" s="118"/>
    </row>
    <row r="144" spans="1:35" x14ac:dyDescent="0.25">
      <c r="A144" s="172"/>
      <c r="B144" s="42" t="s">
        <v>31</v>
      </c>
      <c r="C144" s="68">
        <f>'NECO-ELECTRIC'!C144+'NECO-GAS'!C144</f>
        <v>6070044.8499999996</v>
      </c>
      <c r="D144" s="69">
        <f>'NECO-ELECTRIC'!D144+'NECO-GAS'!D144</f>
        <v>3720308.22</v>
      </c>
      <c r="E144" s="69">
        <f>'NECO-ELECTRIC'!E144+'NECO-GAS'!E144</f>
        <v>2940861.12</v>
      </c>
      <c r="F144" s="69">
        <f>'NECO-ELECTRIC'!F144+'NECO-GAS'!F144</f>
        <v>2671187.25</v>
      </c>
      <c r="G144" s="69">
        <f>'NECO-ELECTRIC'!G144+'NECO-GAS'!G144</f>
        <v>2717721.43</v>
      </c>
      <c r="H144" s="69">
        <f>'NECO-ELECTRIC'!H144+'NECO-GAS'!H144</f>
        <v>3420276.41</v>
      </c>
      <c r="I144" s="69">
        <f>'NECO-ELECTRIC'!I144+'NECO-GAS'!I144</f>
        <v>3097819.3499999996</v>
      </c>
      <c r="J144" s="69">
        <f>'NECO-ELECTRIC'!J144+'NECO-GAS'!J144</f>
        <v>2813541.78</v>
      </c>
      <c r="K144" s="69">
        <f>'NECO-ELECTRIC'!K144+'NECO-GAS'!K144</f>
        <v>3196258.64</v>
      </c>
      <c r="L144" s="69">
        <f>'NECO-ELECTRIC'!L144+'NECO-GAS'!L144</f>
        <v>4223584.0999999996</v>
      </c>
      <c r="M144" s="69">
        <f>'NECO-ELECTRIC'!M144+'NECO-GAS'!M144</f>
        <v>5050074.63</v>
      </c>
      <c r="N144" s="70">
        <f>'NECO-ELECTRIC'!N144+'NECO-GAS'!N144</f>
        <v>3791931.67</v>
      </c>
      <c r="O144" s="68">
        <f>'NECO-ELECTRIC'!O144+'NECO-GAS'!O144</f>
        <v>3341972.85</v>
      </c>
      <c r="P144" s="69">
        <f>'NECO-ELECTRIC'!P144+'NECO-GAS'!P144</f>
        <v>3236548</v>
      </c>
      <c r="Q144" s="69">
        <f>'NECO-ELECTRIC'!Q144+'NECO-GAS'!Q144</f>
        <v>2906733</v>
      </c>
      <c r="R144" s="69">
        <f>'NECO-ELECTRIC'!R144+'NECO-GAS'!R144</f>
        <v>2373349</v>
      </c>
      <c r="S144" s="69">
        <f>'NECO-ELECTRIC'!S144+'NECO-GAS'!S144</f>
        <v>3382966</v>
      </c>
      <c r="T144" s="69">
        <f>'NECO-ELECTRIC'!T144+'NECO-GAS'!T144</f>
        <v>3740287</v>
      </c>
      <c r="U144" s="115">
        <f>'NECO-ELECTRIC'!U144+'NECO-GAS'!U144</f>
        <v>3013860</v>
      </c>
      <c r="V144" s="236">
        <f t="shared" ref="V144:V148" si="153">IF(ISERROR((O144-C144)/C144)=TRUE,0,(O144-C144)/C144)</f>
        <v>-0.44943193459270731</v>
      </c>
      <c r="W144" s="237">
        <f t="shared" si="151"/>
        <v>-0.13003229608755379</v>
      </c>
      <c r="X144" s="238">
        <f t="shared" si="151"/>
        <v>-1.1604805057914502E-2</v>
      </c>
      <c r="Y144" s="238">
        <f t="shared" si="151"/>
        <v>-0.11150032630621459</v>
      </c>
      <c r="Z144" s="238">
        <f t="shared" si="151"/>
        <v>0.24478026432606073</v>
      </c>
      <c r="AA144" s="238">
        <f t="shared" si="151"/>
        <v>9.3562786055645081E-2</v>
      </c>
      <c r="AB144" s="206"/>
      <c r="AC144" s="38">
        <f t="shared" si="152"/>
        <v>-2728071.9999999995</v>
      </c>
      <c r="AD144" s="72">
        <f t="shared" si="152"/>
        <v>-483760.2200000002</v>
      </c>
      <c r="AE144" s="73">
        <f t="shared" si="152"/>
        <v>-34128.120000000112</v>
      </c>
      <c r="AF144" s="73">
        <f t="shared" si="152"/>
        <v>-297838.25</v>
      </c>
      <c r="AG144" s="73">
        <f t="shared" si="152"/>
        <v>665244.56999999983</v>
      </c>
      <c r="AH144" s="73">
        <f t="shared" si="152"/>
        <v>320010.58999999985</v>
      </c>
      <c r="AI144" s="118"/>
    </row>
    <row r="145" spans="1:35" x14ac:dyDescent="0.25">
      <c r="A145" s="172"/>
      <c r="B145" s="42" t="s">
        <v>32</v>
      </c>
      <c r="C145" s="68">
        <f>'NECO-ELECTRIC'!C145+'NECO-GAS'!C145</f>
        <v>11094759.219999999</v>
      </c>
      <c r="D145" s="69">
        <f>'NECO-ELECTRIC'!D145+'NECO-GAS'!D145</f>
        <v>8801393.4600000009</v>
      </c>
      <c r="E145" s="69">
        <f>'NECO-ELECTRIC'!E145+'NECO-GAS'!E145</f>
        <v>7198007.0800000001</v>
      </c>
      <c r="F145" s="69">
        <f>'NECO-ELECTRIC'!F145+'NECO-GAS'!F145</f>
        <v>7307270.1200000001</v>
      </c>
      <c r="G145" s="69">
        <f>'NECO-ELECTRIC'!G145+'NECO-GAS'!G145</f>
        <v>7805111.3000000007</v>
      </c>
      <c r="H145" s="69">
        <f>'NECO-ELECTRIC'!H145+'NECO-GAS'!H145</f>
        <v>8583176.1400000006</v>
      </c>
      <c r="I145" s="69">
        <f>'NECO-ELECTRIC'!I145+'NECO-GAS'!I145</f>
        <v>8226643.4800000004</v>
      </c>
      <c r="J145" s="69">
        <f>'NECO-ELECTRIC'!J145+'NECO-GAS'!J145</f>
        <v>7257609.9800000004</v>
      </c>
      <c r="K145" s="69">
        <f>'NECO-ELECTRIC'!K145+'NECO-GAS'!K145</f>
        <v>8157437.3700000001</v>
      </c>
      <c r="L145" s="69">
        <f>'NECO-ELECTRIC'!L145+'NECO-GAS'!L145</f>
        <v>10768450.26</v>
      </c>
      <c r="M145" s="69">
        <f>'NECO-ELECTRIC'!M145+'NECO-GAS'!M145</f>
        <v>12092383.219999999</v>
      </c>
      <c r="N145" s="70">
        <f>'NECO-ELECTRIC'!N145+'NECO-GAS'!N145</f>
        <v>11579172.379999999</v>
      </c>
      <c r="O145" s="68">
        <f>'NECO-ELECTRIC'!O145+'NECO-GAS'!O145</f>
        <v>10093379.309999999</v>
      </c>
      <c r="P145" s="69">
        <f>'NECO-ELECTRIC'!P145+'NECO-GAS'!P145</f>
        <v>9323718</v>
      </c>
      <c r="Q145" s="69">
        <f>'NECO-ELECTRIC'!Q145+'NECO-GAS'!Q145</f>
        <v>7479134</v>
      </c>
      <c r="R145" s="69">
        <f>'NECO-ELECTRIC'!R145+'NECO-GAS'!R145</f>
        <v>6748559</v>
      </c>
      <c r="S145" s="69">
        <f>'NECO-ELECTRIC'!S145+'NECO-GAS'!S145</f>
        <v>8675588</v>
      </c>
      <c r="T145" s="69">
        <f>'NECO-ELECTRIC'!T145+'NECO-GAS'!T145</f>
        <v>9781884</v>
      </c>
      <c r="U145" s="115">
        <f>'NECO-ELECTRIC'!U145+'NECO-GAS'!U145</f>
        <v>8262049</v>
      </c>
      <c r="V145" s="236">
        <f t="shared" si="153"/>
        <v>-9.0257020467362628E-2</v>
      </c>
      <c r="W145" s="237">
        <f t="shared" si="151"/>
        <v>5.9345664112600532E-2</v>
      </c>
      <c r="X145" s="238">
        <f t="shared" si="151"/>
        <v>3.9056216099192825E-2</v>
      </c>
      <c r="Y145" s="238">
        <f t="shared" si="151"/>
        <v>-7.6459623200572216E-2</v>
      </c>
      <c r="Z145" s="238">
        <f t="shared" si="151"/>
        <v>0.1115264941833692</v>
      </c>
      <c r="AA145" s="238">
        <f t="shared" si="151"/>
        <v>0.13965784232408859</v>
      </c>
      <c r="AB145" s="206"/>
      <c r="AC145" s="38">
        <f t="shared" si="152"/>
        <v>-1001379.9100000001</v>
      </c>
      <c r="AD145" s="72">
        <f t="shared" si="152"/>
        <v>522324.53999999911</v>
      </c>
      <c r="AE145" s="73">
        <f t="shared" si="152"/>
        <v>281126.91999999993</v>
      </c>
      <c r="AF145" s="73">
        <f t="shared" si="152"/>
        <v>-558711.12000000011</v>
      </c>
      <c r="AG145" s="73">
        <f t="shared" si="152"/>
        <v>870476.69999999925</v>
      </c>
      <c r="AH145" s="73">
        <f t="shared" si="152"/>
        <v>1198707.8599999994</v>
      </c>
      <c r="AI145" s="118"/>
    </row>
    <row r="146" spans="1:35" x14ac:dyDescent="0.25">
      <c r="A146" s="172"/>
      <c r="B146" s="42" t="s">
        <v>33</v>
      </c>
      <c r="C146" s="68">
        <f>'NECO-ELECTRIC'!C146+'NECO-GAS'!C146</f>
        <v>17675455.990000002</v>
      </c>
      <c r="D146" s="69">
        <f>'NECO-ELECTRIC'!D146+'NECO-GAS'!D146</f>
        <v>15192780.75</v>
      </c>
      <c r="E146" s="69">
        <f>'NECO-ELECTRIC'!E146+'NECO-GAS'!E146</f>
        <v>13257196.709999999</v>
      </c>
      <c r="F146" s="69">
        <f>'NECO-ELECTRIC'!F146+'NECO-GAS'!F146</f>
        <v>13136872.51</v>
      </c>
      <c r="G146" s="69">
        <f>'NECO-ELECTRIC'!G146+'NECO-GAS'!G146</f>
        <v>13471835.199999999</v>
      </c>
      <c r="H146" s="69">
        <f>'NECO-ELECTRIC'!H146+'NECO-GAS'!H146</f>
        <v>13852379.75</v>
      </c>
      <c r="I146" s="69">
        <f>'NECO-ELECTRIC'!I146+'NECO-GAS'!I146</f>
        <v>13900015.02</v>
      </c>
      <c r="J146" s="69">
        <f>'NECO-ELECTRIC'!J146+'NECO-GAS'!J146</f>
        <v>12966568.51</v>
      </c>
      <c r="K146" s="69">
        <f>'NECO-ELECTRIC'!K146+'NECO-GAS'!K146</f>
        <v>13302792.559999999</v>
      </c>
      <c r="L146" s="69">
        <f>'NECO-ELECTRIC'!L146+'NECO-GAS'!L146</f>
        <v>16574114.33</v>
      </c>
      <c r="M146" s="69">
        <f>'NECO-ELECTRIC'!M146+'NECO-GAS'!M146</f>
        <v>18290819.77</v>
      </c>
      <c r="N146" s="70">
        <f>'NECO-ELECTRIC'!N146+'NECO-GAS'!N146</f>
        <v>17416776.740000002</v>
      </c>
      <c r="O146" s="68">
        <f>'NECO-ELECTRIC'!O146+'NECO-GAS'!O146</f>
        <v>15413571.169999998</v>
      </c>
      <c r="P146" s="69">
        <f>'NECO-ELECTRIC'!P146+'NECO-GAS'!P146</f>
        <v>15700018</v>
      </c>
      <c r="Q146" s="69">
        <f>'NECO-ELECTRIC'!Q146+'NECO-GAS'!Q146</f>
        <v>13263715</v>
      </c>
      <c r="R146" s="69">
        <f>'NECO-ELECTRIC'!R146+'NECO-GAS'!R146</f>
        <v>12767206</v>
      </c>
      <c r="S146" s="69">
        <f>'NECO-ELECTRIC'!S146+'NECO-GAS'!S146</f>
        <v>14099257</v>
      </c>
      <c r="T146" s="69">
        <f>'NECO-ELECTRIC'!T146+'NECO-GAS'!T146</f>
        <v>17691428</v>
      </c>
      <c r="U146" s="115">
        <f>'NECO-ELECTRIC'!U146+'NECO-GAS'!U146</f>
        <v>13754743</v>
      </c>
      <c r="V146" s="236">
        <f t="shared" si="153"/>
        <v>-0.12796755123486939</v>
      </c>
      <c r="W146" s="237">
        <f t="shared" si="151"/>
        <v>3.3386728759315504E-2</v>
      </c>
      <c r="X146" s="238">
        <f t="shared" si="151"/>
        <v>4.9167936047023999E-4</v>
      </c>
      <c r="Y146" s="238">
        <f t="shared" si="151"/>
        <v>-2.8139613117094928E-2</v>
      </c>
      <c r="Z146" s="238">
        <f t="shared" si="151"/>
        <v>4.6572852969579137E-2</v>
      </c>
      <c r="AA146" s="238">
        <f t="shared" si="151"/>
        <v>0.27713998022614128</v>
      </c>
      <c r="AB146" s="206"/>
      <c r="AC146" s="38">
        <f t="shared" si="152"/>
        <v>-2261884.820000004</v>
      </c>
      <c r="AD146" s="72">
        <f t="shared" si="152"/>
        <v>507237.25</v>
      </c>
      <c r="AE146" s="73">
        <f t="shared" si="152"/>
        <v>6518.2900000009686</v>
      </c>
      <c r="AF146" s="73">
        <f t="shared" si="152"/>
        <v>-369666.50999999978</v>
      </c>
      <c r="AG146" s="73">
        <f t="shared" si="152"/>
        <v>627421.80000000075</v>
      </c>
      <c r="AH146" s="73">
        <f t="shared" si="152"/>
        <v>3839048.25</v>
      </c>
      <c r="AI146" s="118"/>
    </row>
    <row r="147" spans="1:35" x14ac:dyDescent="0.25">
      <c r="A147" s="172"/>
      <c r="B147" s="42" t="s">
        <v>34</v>
      </c>
      <c r="C147" s="68">
        <f>'NECO-ELECTRIC'!C147+'NECO-GAS'!C147</f>
        <v>17889597.710000001</v>
      </c>
      <c r="D147" s="69">
        <f>'NECO-ELECTRIC'!D147+'NECO-GAS'!D147</f>
        <v>16834628.759999998</v>
      </c>
      <c r="E147" s="69">
        <f>'NECO-ELECTRIC'!E147+'NECO-GAS'!E147</f>
        <v>14095719.32</v>
      </c>
      <c r="F147" s="69">
        <f>'NECO-ELECTRIC'!F147+'NECO-GAS'!F147</f>
        <v>15514908.73</v>
      </c>
      <c r="G147" s="69">
        <f>'NECO-ELECTRIC'!G147+'NECO-GAS'!G147</f>
        <v>15343382.85</v>
      </c>
      <c r="H147" s="69">
        <f>'NECO-ELECTRIC'!H147+'NECO-GAS'!H147</f>
        <v>15490864.880000001</v>
      </c>
      <c r="I147" s="69">
        <f>'NECO-ELECTRIC'!I147+'NECO-GAS'!I147</f>
        <v>16867105.469999999</v>
      </c>
      <c r="J147" s="69">
        <f>'NECO-ELECTRIC'!J147+'NECO-GAS'!J147</f>
        <v>15563733.300000001</v>
      </c>
      <c r="K147" s="69">
        <f>'NECO-ELECTRIC'!K147+'NECO-GAS'!K147</f>
        <v>15916889.5</v>
      </c>
      <c r="L147" s="69">
        <f>'NECO-ELECTRIC'!L147+'NECO-GAS'!L147</f>
        <v>17426699.289999999</v>
      </c>
      <c r="M147" s="69">
        <f>'NECO-ELECTRIC'!M147+'NECO-GAS'!M147</f>
        <v>17869099.219999999</v>
      </c>
      <c r="N147" s="70">
        <f>'NECO-ELECTRIC'!N147+'NECO-GAS'!N147</f>
        <v>17870489.559999999</v>
      </c>
      <c r="O147" s="68">
        <f>'NECO-ELECTRIC'!O147+'NECO-GAS'!O147</f>
        <v>15086659.649999999</v>
      </c>
      <c r="P147" s="69">
        <f>'NECO-ELECTRIC'!P147+'NECO-GAS'!P147</f>
        <v>18557271</v>
      </c>
      <c r="Q147" s="69">
        <f>'NECO-ELECTRIC'!Q147+'NECO-GAS'!Q147</f>
        <v>15659650</v>
      </c>
      <c r="R147" s="69">
        <f>'NECO-ELECTRIC'!R147+'NECO-GAS'!R147</f>
        <v>17127271</v>
      </c>
      <c r="S147" s="69">
        <f>'NECO-ELECTRIC'!S147+'NECO-GAS'!S147</f>
        <v>17275618</v>
      </c>
      <c r="T147" s="69">
        <f>'NECO-ELECTRIC'!T147+'NECO-GAS'!T147</f>
        <v>20578552</v>
      </c>
      <c r="U147" s="115">
        <f>'NECO-ELECTRIC'!U147+'NECO-GAS'!U147</f>
        <v>17028872</v>
      </c>
      <c r="V147" s="236">
        <f t="shared" si="153"/>
        <v>-0.15667977030211275</v>
      </c>
      <c r="W147" s="237">
        <f t="shared" si="151"/>
        <v>0.10232730786990056</v>
      </c>
      <c r="X147" s="238">
        <f t="shared" si="151"/>
        <v>0.11095075352280778</v>
      </c>
      <c r="Y147" s="238">
        <f t="shared" si="151"/>
        <v>0.10392341315436146</v>
      </c>
      <c r="Z147" s="238">
        <f t="shared" si="151"/>
        <v>0.12593279910238311</v>
      </c>
      <c r="AA147" s="238">
        <f t="shared" si="151"/>
        <v>0.32843144391302692</v>
      </c>
      <c r="AB147" s="206"/>
      <c r="AC147" s="38">
        <f t="shared" si="152"/>
        <v>-2802938.0600000024</v>
      </c>
      <c r="AD147" s="72">
        <f t="shared" si="152"/>
        <v>1722642.2400000021</v>
      </c>
      <c r="AE147" s="73">
        <f t="shared" si="152"/>
        <v>1563930.6799999997</v>
      </c>
      <c r="AF147" s="73">
        <f t="shared" si="152"/>
        <v>1612362.2699999996</v>
      </c>
      <c r="AG147" s="73">
        <f t="shared" si="152"/>
        <v>1932235.1500000004</v>
      </c>
      <c r="AH147" s="73">
        <f t="shared" si="152"/>
        <v>5087687.1199999992</v>
      </c>
      <c r="AI147" s="118"/>
    </row>
    <row r="148" spans="1:35" x14ac:dyDescent="0.25">
      <c r="A148" s="172"/>
      <c r="B148" s="42" t="s">
        <v>35</v>
      </c>
      <c r="C148" s="135">
        <f>SUM(C143:C147)</f>
        <v>108221904.73000002</v>
      </c>
      <c r="D148" s="152">
        <f>SUM(D143:D147)</f>
        <v>86521966.840000004</v>
      </c>
      <c r="E148" s="152">
        <f t="shared" ref="E148:O148" si="154">SUM(E143:E147)</f>
        <v>73099197.840000004</v>
      </c>
      <c r="F148" s="153">
        <f t="shared" si="154"/>
        <v>75082485.86999999</v>
      </c>
      <c r="G148" s="152">
        <f t="shared" si="154"/>
        <v>80648310.61999999</v>
      </c>
      <c r="H148" s="152">
        <f t="shared" si="154"/>
        <v>91299341.260000005</v>
      </c>
      <c r="I148" s="152">
        <f t="shared" si="154"/>
        <v>85628184.170000002</v>
      </c>
      <c r="J148" s="152">
        <f t="shared" si="154"/>
        <v>75462207.070000008</v>
      </c>
      <c r="K148" s="152">
        <f t="shared" si="154"/>
        <v>83890541.11999999</v>
      </c>
      <c r="L148" s="152">
        <f t="shared" si="154"/>
        <v>105615263.05000001</v>
      </c>
      <c r="M148" s="152">
        <f t="shared" si="154"/>
        <v>119506977.27999999</v>
      </c>
      <c r="N148" s="154">
        <f t="shared" si="154"/>
        <v>111810239.44</v>
      </c>
      <c r="O148" s="151">
        <f t="shared" si="154"/>
        <v>96078248.829999983</v>
      </c>
      <c r="P148" s="152">
        <v>688397</v>
      </c>
      <c r="Q148" s="152">
        <v>691952</v>
      </c>
      <c r="R148" s="152">
        <v>659843</v>
      </c>
      <c r="S148" s="152">
        <v>659843</v>
      </c>
      <c r="T148" s="152">
        <v>659843</v>
      </c>
      <c r="U148" s="154">
        <v>659843</v>
      </c>
      <c r="V148" s="240">
        <f t="shared" si="153"/>
        <v>-0.11221070198585881</v>
      </c>
      <c r="W148" s="241">
        <f t="shared" si="151"/>
        <v>-0.99204367370343061</v>
      </c>
      <c r="X148" s="242">
        <f t="shared" si="151"/>
        <v>-0.99053406849259074</v>
      </c>
      <c r="Y148" s="242">
        <f t="shared" si="151"/>
        <v>-0.99121175874301137</v>
      </c>
      <c r="Z148" s="242">
        <f t="shared" si="151"/>
        <v>-0.99181826631051129</v>
      </c>
      <c r="AA148" s="242">
        <f t="shared" si="151"/>
        <v>-0.99277275179761793</v>
      </c>
      <c r="AB148" s="251"/>
      <c r="AC148" s="153">
        <f t="shared" ref="AC148:AE148" si="155">SUM(AC143:AC147)</f>
        <v>-12143655.900000013</v>
      </c>
      <c r="AD148" s="155">
        <f t="shared" si="155"/>
        <v>9219056.160000002</v>
      </c>
      <c r="AE148" s="156">
        <f t="shared" si="155"/>
        <v>12161031.16</v>
      </c>
      <c r="AF148" s="156">
        <f t="shared" ref="AF148:AG148" si="156">SUM(AF143:AF147)</f>
        <v>2131170.1300000018</v>
      </c>
      <c r="AG148" s="156">
        <f t="shared" si="156"/>
        <v>19913694.380000003</v>
      </c>
      <c r="AH148" s="156">
        <f t="shared" ref="AH148" si="157">SUM(AH143:AH147)</f>
        <v>23775757.739999995</v>
      </c>
      <c r="AI148" s="157"/>
    </row>
    <row r="149" spans="1:35" x14ac:dyDescent="0.25">
      <c r="A149" s="172">
        <v>21</v>
      </c>
      <c r="B149" s="98" t="s">
        <v>418</v>
      </c>
      <c r="C149" s="99"/>
      <c r="D149" s="100"/>
      <c r="E149" s="100"/>
      <c r="F149" s="100"/>
      <c r="G149" s="100"/>
      <c r="H149" s="100"/>
      <c r="I149" s="100"/>
      <c r="J149" s="100"/>
      <c r="K149" s="100"/>
      <c r="L149" s="100"/>
      <c r="M149" s="100"/>
      <c r="N149" s="101"/>
      <c r="O149" s="99"/>
      <c r="P149" s="100"/>
      <c r="Q149" s="100"/>
      <c r="R149" s="100"/>
      <c r="S149" s="100"/>
      <c r="T149" s="100"/>
      <c r="U149" s="101"/>
      <c r="V149" s="244"/>
      <c r="W149" s="245"/>
      <c r="X149" s="246"/>
      <c r="Y149" s="246"/>
      <c r="Z149" s="246"/>
      <c r="AA149" s="246"/>
      <c r="AB149" s="247"/>
      <c r="AC149" s="102"/>
      <c r="AD149" s="103"/>
      <c r="AE149" s="104"/>
      <c r="AF149" s="104"/>
      <c r="AG149" s="104"/>
      <c r="AH149" s="104"/>
      <c r="AI149" s="105"/>
    </row>
    <row r="150" spans="1:35" x14ac:dyDescent="0.25">
      <c r="A150" s="172"/>
      <c r="B150" s="67" t="s">
        <v>30</v>
      </c>
      <c r="C150" s="258"/>
      <c r="D150" s="201">
        <f t="shared" ref="D150:U155" si="158">(C66+C143+D94-D66-D143)/(C66+C143+D94-D143)</f>
        <v>0.62661716595583949</v>
      </c>
      <c r="E150" s="201">
        <f t="shared" si="158"/>
        <v>0.61561294207812478</v>
      </c>
      <c r="F150" s="202">
        <f t="shared" si="158"/>
        <v>0.57442702878793717</v>
      </c>
      <c r="G150" s="201">
        <f t="shared" si="158"/>
        <v>0.61733953597318136</v>
      </c>
      <c r="H150" s="201">
        <f t="shared" si="158"/>
        <v>0.61816882355997449</v>
      </c>
      <c r="I150" s="201">
        <f t="shared" si="158"/>
        <v>0.615656090242654</v>
      </c>
      <c r="J150" s="201">
        <f t="shared" si="158"/>
        <v>0.61785437505537155</v>
      </c>
      <c r="K150" s="201">
        <f t="shared" si="158"/>
        <v>0.52339844026251947</v>
      </c>
      <c r="L150" s="201">
        <f t="shared" si="158"/>
        <v>0.60912824762738516</v>
      </c>
      <c r="M150" s="201">
        <f t="shared" si="158"/>
        <v>0.64225246394782365</v>
      </c>
      <c r="N150" s="203">
        <f t="shared" si="158"/>
        <v>0.56986556101500052</v>
      </c>
      <c r="O150" s="200">
        <f t="shared" si="158"/>
        <v>0.57464729706303919</v>
      </c>
      <c r="P150" s="201">
        <f t="shared" si="158"/>
        <v>0.50544216401178166</v>
      </c>
      <c r="Q150" s="201">
        <f t="shared" si="158"/>
        <v>0.49199476411915227</v>
      </c>
      <c r="R150" s="201">
        <f t="shared" si="158"/>
        <v>0.46122024470135964</v>
      </c>
      <c r="S150" s="201">
        <f t="shared" si="158"/>
        <v>0.48692198586733493</v>
      </c>
      <c r="T150" s="201">
        <f t="shared" si="158"/>
        <v>0.49325800011581894</v>
      </c>
      <c r="U150" s="203">
        <f t="shared" si="158"/>
        <v>0.458897952214885</v>
      </c>
      <c r="V150" s="244"/>
      <c r="W150" s="237">
        <f t="shared" ref="W150:AA155" si="159">IF(ISERROR((P150-D150)/D150)=TRUE,0,(P150-D150)/D150)</f>
        <v>-0.19337963995802435</v>
      </c>
      <c r="X150" s="238">
        <f t="shared" si="159"/>
        <v>-0.20080503431535177</v>
      </c>
      <c r="Y150" s="238">
        <f t="shared" si="159"/>
        <v>-0.19707774602014835</v>
      </c>
      <c r="Z150" s="238">
        <f t="shared" si="159"/>
        <v>-0.21125740780598906</v>
      </c>
      <c r="AA150" s="238">
        <f t="shared" si="159"/>
        <v>-0.20206587372816084</v>
      </c>
      <c r="AB150" s="206"/>
      <c r="AC150" s="256"/>
      <c r="AD150" s="204">
        <f t="shared" ref="AD150:AH155" si="160">P150-D150</f>
        <v>-0.12117500194405784</v>
      </c>
      <c r="AE150" s="204">
        <f t="shared" si="160"/>
        <v>-0.12361817795897251</v>
      </c>
      <c r="AF150" s="204">
        <f t="shared" si="160"/>
        <v>-0.11320678408657753</v>
      </c>
      <c r="AG150" s="204">
        <f t="shared" si="160"/>
        <v>-0.13041755010584644</v>
      </c>
      <c r="AH150" s="204">
        <f t="shared" si="160"/>
        <v>-0.12491082344415555</v>
      </c>
      <c r="AI150" s="206"/>
    </row>
    <row r="151" spans="1:35" x14ac:dyDescent="0.25">
      <c r="A151" s="172"/>
      <c r="B151" s="67" t="s">
        <v>31</v>
      </c>
      <c r="C151" s="258"/>
      <c r="D151" s="201">
        <f t="shared" si="158"/>
        <v>0.24155399143536727</v>
      </c>
      <c r="E151" s="201">
        <f t="shared" si="158"/>
        <v>0.24794774458217878</v>
      </c>
      <c r="F151" s="202">
        <f t="shared" si="158"/>
        <v>0.24582577905548442</v>
      </c>
      <c r="G151" s="201">
        <f t="shared" si="158"/>
        <v>0.22494347241798501</v>
      </c>
      <c r="H151" s="201">
        <f t="shared" si="158"/>
        <v>0.18479454682850135</v>
      </c>
      <c r="I151" s="201">
        <f t="shared" si="158"/>
        <v>0.1800507690090149</v>
      </c>
      <c r="J151" s="201">
        <f t="shared" si="158"/>
        <v>0.18812135680047248</v>
      </c>
      <c r="K151" s="201">
        <f t="shared" si="158"/>
        <v>0.14340597307398101</v>
      </c>
      <c r="L151" s="201">
        <f t="shared" si="158"/>
        <v>0.18539700768315678</v>
      </c>
      <c r="M151" s="201">
        <f t="shared" si="158"/>
        <v>0.17198034609263643</v>
      </c>
      <c r="N151" s="203">
        <f t="shared" si="158"/>
        <v>0.2590139495666578</v>
      </c>
      <c r="O151" s="200">
        <f t="shared" si="158"/>
        <v>0.17508872931949421</v>
      </c>
      <c r="P151" s="201">
        <f t="shared" si="158"/>
        <v>0.15216632209682829</v>
      </c>
      <c r="Q151" s="201">
        <f t="shared" si="158"/>
        <v>0.16429707561765208</v>
      </c>
      <c r="R151" s="201">
        <f t="shared" si="158"/>
        <v>0.14433450447134694</v>
      </c>
      <c r="S151" s="201">
        <f t="shared" si="158"/>
        <v>0.11306126692675945</v>
      </c>
      <c r="T151" s="201">
        <f t="shared" si="158"/>
        <v>0.15421410502552607</v>
      </c>
      <c r="U151" s="203">
        <f t="shared" si="158"/>
        <v>0.16793797654741494</v>
      </c>
      <c r="V151" s="244"/>
      <c r="W151" s="237">
        <f t="shared" si="159"/>
        <v>-0.37005254521930137</v>
      </c>
      <c r="X151" s="238">
        <f t="shared" si="159"/>
        <v>-0.33737217132379221</v>
      </c>
      <c r="Y151" s="238">
        <f t="shared" si="159"/>
        <v>-0.41285854955525336</v>
      </c>
      <c r="Z151" s="238">
        <f t="shared" si="159"/>
        <v>-0.49737920504458338</v>
      </c>
      <c r="AA151" s="238">
        <f t="shared" si="159"/>
        <v>-0.1654834643543647</v>
      </c>
      <c r="AB151" s="206"/>
      <c r="AC151" s="256"/>
      <c r="AD151" s="204">
        <f t="shared" si="160"/>
        <v>-8.9387669338538978E-2</v>
      </c>
      <c r="AE151" s="204">
        <f t="shared" si="160"/>
        <v>-8.3650668964526692E-2</v>
      </c>
      <c r="AF151" s="204">
        <f t="shared" si="160"/>
        <v>-0.10149127458413748</v>
      </c>
      <c r="AG151" s="204">
        <f t="shared" si="160"/>
        <v>-0.11188220549122556</v>
      </c>
      <c r="AH151" s="204">
        <f t="shared" si="160"/>
        <v>-3.0580441802975283E-2</v>
      </c>
      <c r="AI151" s="206"/>
    </row>
    <row r="152" spans="1:35" x14ac:dyDescent="0.25">
      <c r="A152" s="172"/>
      <c r="B152" s="67" t="s">
        <v>32</v>
      </c>
      <c r="C152" s="258"/>
      <c r="D152" s="201">
        <f t="shared" si="158"/>
        <v>0.76505075958174906</v>
      </c>
      <c r="E152" s="201">
        <f t="shared" si="158"/>
        <v>0.7633690641912878</v>
      </c>
      <c r="F152" s="202">
        <f t="shared" si="158"/>
        <v>0.76377300448518648</v>
      </c>
      <c r="G152" s="201">
        <f t="shared" si="158"/>
        <v>0.76133295718335814</v>
      </c>
      <c r="H152" s="201">
        <f t="shared" si="158"/>
        <v>0.77957457007135078</v>
      </c>
      <c r="I152" s="201">
        <f t="shared" si="158"/>
        <v>0.75210912097842397</v>
      </c>
      <c r="J152" s="201">
        <f t="shared" si="158"/>
        <v>0.7741828807535166</v>
      </c>
      <c r="K152" s="201">
        <f t="shared" si="158"/>
        <v>0.72505095706031819</v>
      </c>
      <c r="L152" s="201">
        <f t="shared" si="158"/>
        <v>0.76616273303707971</v>
      </c>
      <c r="M152" s="201">
        <f t="shared" si="158"/>
        <v>0.78465062282997999</v>
      </c>
      <c r="N152" s="203">
        <f t="shared" si="158"/>
        <v>0.75813799041162944</v>
      </c>
      <c r="O152" s="200">
        <f t="shared" si="158"/>
        <v>0.71186822786801918</v>
      </c>
      <c r="P152" s="201">
        <f t="shared" si="158"/>
        <v>0.58066998467147657</v>
      </c>
      <c r="Q152" s="201">
        <f t="shared" si="158"/>
        <v>0.62861488560647238</v>
      </c>
      <c r="R152" s="201">
        <f t="shared" si="158"/>
        <v>0.59168894049154808</v>
      </c>
      <c r="S152" s="201">
        <f t="shared" si="158"/>
        <v>0.60722326442306152</v>
      </c>
      <c r="T152" s="201">
        <f t="shared" si="158"/>
        <v>0.6200785292766684</v>
      </c>
      <c r="U152" s="203">
        <f t="shared" si="158"/>
        <v>0.6334565767507454</v>
      </c>
      <c r="V152" s="244"/>
      <c r="W152" s="237">
        <f t="shared" si="159"/>
        <v>-0.24100462956349838</v>
      </c>
      <c r="X152" s="238">
        <f t="shared" si="159"/>
        <v>-0.17652559542424454</v>
      </c>
      <c r="Y152" s="238">
        <f t="shared" si="159"/>
        <v>-0.22530786370176822</v>
      </c>
      <c r="Z152" s="238">
        <f t="shared" si="159"/>
        <v>-0.20242088734795322</v>
      </c>
      <c r="AA152" s="238">
        <f t="shared" si="159"/>
        <v>-0.20459369368614019</v>
      </c>
      <c r="AB152" s="206"/>
      <c r="AC152" s="256"/>
      <c r="AD152" s="204">
        <f t="shared" si="160"/>
        <v>-0.18438077491027249</v>
      </c>
      <c r="AE152" s="204">
        <f t="shared" si="160"/>
        <v>-0.13475417858481542</v>
      </c>
      <c r="AF152" s="204">
        <f t="shared" si="160"/>
        <v>-0.1720840639936384</v>
      </c>
      <c r="AG152" s="204">
        <f t="shared" si="160"/>
        <v>-0.15410969276029662</v>
      </c>
      <c r="AH152" s="204">
        <f t="shared" si="160"/>
        <v>-0.15949604079468238</v>
      </c>
      <c r="AI152" s="206"/>
    </row>
    <row r="153" spans="1:35" x14ac:dyDescent="0.25">
      <c r="A153" s="172"/>
      <c r="B153" s="67" t="s">
        <v>33</v>
      </c>
      <c r="C153" s="258"/>
      <c r="D153" s="201">
        <f t="shared" si="158"/>
        <v>0.83929657531411173</v>
      </c>
      <c r="E153" s="201">
        <f t="shared" si="158"/>
        <v>0.85675917932868551</v>
      </c>
      <c r="F153" s="202">
        <f t="shared" si="158"/>
        <v>0.86061974021104048</v>
      </c>
      <c r="G153" s="201">
        <f t="shared" si="158"/>
        <v>0.86313666251141019</v>
      </c>
      <c r="H153" s="201">
        <f t="shared" si="158"/>
        <v>0.86542930045062272</v>
      </c>
      <c r="I153" s="201">
        <f t="shared" si="158"/>
        <v>0.84543238656083841</v>
      </c>
      <c r="J153" s="201">
        <f t="shared" si="158"/>
        <v>0.86315977243803488</v>
      </c>
      <c r="K153" s="201">
        <f t="shared" si="158"/>
        <v>0.80109350576903315</v>
      </c>
      <c r="L153" s="201">
        <f t="shared" si="158"/>
        <v>0.82740108235665155</v>
      </c>
      <c r="M153" s="201">
        <f t="shared" si="158"/>
        <v>0.8683777969988824</v>
      </c>
      <c r="N153" s="203">
        <f t="shared" si="158"/>
        <v>0.84581938319294891</v>
      </c>
      <c r="O153" s="200">
        <f t="shared" si="158"/>
        <v>0.81520768903802598</v>
      </c>
      <c r="P153" s="201">
        <f t="shared" si="158"/>
        <v>0.67696101677180487</v>
      </c>
      <c r="Q153" s="201">
        <f t="shared" si="158"/>
        <v>0.75651720623796914</v>
      </c>
      <c r="R153" s="201">
        <f t="shared" si="158"/>
        <v>0.73449864969231649</v>
      </c>
      <c r="S153" s="201">
        <f t="shared" si="158"/>
        <v>0.76055253231344111</v>
      </c>
      <c r="T153" s="201">
        <f t="shared" si="158"/>
        <v>0.77016991483890807</v>
      </c>
      <c r="U153" s="203">
        <f t="shared" si="158"/>
        <v>0.82101053712776917</v>
      </c>
      <c r="V153" s="244"/>
      <c r="W153" s="237">
        <f t="shared" si="159"/>
        <v>-0.1934185880379076</v>
      </c>
      <c r="X153" s="238">
        <f t="shared" si="159"/>
        <v>-0.11700134122783611</v>
      </c>
      <c r="Y153" s="238">
        <f t="shared" si="159"/>
        <v>-0.14654682506794078</v>
      </c>
      <c r="Z153" s="238">
        <f t="shared" si="159"/>
        <v>-0.11885039143104754</v>
      </c>
      <c r="AA153" s="238">
        <f t="shared" si="159"/>
        <v>-0.11007182858508925</v>
      </c>
      <c r="AB153" s="206"/>
      <c r="AC153" s="256"/>
      <c r="AD153" s="204">
        <f t="shared" si="160"/>
        <v>-0.16233555854230686</v>
      </c>
      <c r="AE153" s="204">
        <f t="shared" si="160"/>
        <v>-0.10024197309071636</v>
      </c>
      <c r="AF153" s="204">
        <f t="shared" si="160"/>
        <v>-0.126121090518724</v>
      </c>
      <c r="AG153" s="204">
        <f t="shared" si="160"/>
        <v>-0.10258413019796908</v>
      </c>
      <c r="AH153" s="204">
        <f t="shared" si="160"/>
        <v>-9.5259385611714653E-2</v>
      </c>
      <c r="AI153" s="206"/>
    </row>
    <row r="154" spans="1:35" x14ac:dyDescent="0.25">
      <c r="A154" s="172"/>
      <c r="B154" s="67" t="s">
        <v>34</v>
      </c>
      <c r="C154" s="258"/>
      <c r="D154" s="201">
        <f t="shared" si="158"/>
        <v>0.88263380116626444</v>
      </c>
      <c r="E154" s="201">
        <f t="shared" si="158"/>
        <v>0.9059643220338166</v>
      </c>
      <c r="F154" s="202">
        <f t="shared" si="158"/>
        <v>0.91249940672804042</v>
      </c>
      <c r="G154" s="201">
        <f t="shared" si="158"/>
        <v>0.89817141078009777</v>
      </c>
      <c r="H154" s="201">
        <f t="shared" si="158"/>
        <v>0.93152166046152052</v>
      </c>
      <c r="I154" s="201">
        <f t="shared" si="158"/>
        <v>0.87078377268124696</v>
      </c>
      <c r="J154" s="201">
        <f t="shared" si="158"/>
        <v>0.94127732615944182</v>
      </c>
      <c r="K154" s="201">
        <f t="shared" si="158"/>
        <v>0.88988093430015536</v>
      </c>
      <c r="L154" s="201">
        <f t="shared" si="158"/>
        <v>0.875329375826008</v>
      </c>
      <c r="M154" s="201">
        <f t="shared" si="158"/>
        <v>0.88515189349907486</v>
      </c>
      <c r="N154" s="203">
        <f t="shared" si="158"/>
        <v>0.89945127549690784</v>
      </c>
      <c r="O154" s="200">
        <f t="shared" si="158"/>
        <v>0.85058094329907674</v>
      </c>
      <c r="P154" s="201">
        <f t="shared" si="158"/>
        <v>0.811020527069228</v>
      </c>
      <c r="Q154" s="201">
        <f t="shared" si="158"/>
        <v>0.87275683892376132</v>
      </c>
      <c r="R154" s="201">
        <f t="shared" si="158"/>
        <v>0.86300954087632797</v>
      </c>
      <c r="S154" s="201">
        <f t="shared" si="158"/>
        <v>0.80427611139855859</v>
      </c>
      <c r="T154" s="201">
        <f t="shared" si="158"/>
        <v>0.81694281776675337</v>
      </c>
      <c r="U154" s="203">
        <f t="shared" si="158"/>
        <v>0.87634700410005895</v>
      </c>
      <c r="V154" s="244"/>
      <c r="W154" s="237">
        <f t="shared" si="159"/>
        <v>-8.1135884443141126E-2</v>
      </c>
      <c r="X154" s="238">
        <f t="shared" si="159"/>
        <v>-3.6654294548274451E-2</v>
      </c>
      <c r="Y154" s="238">
        <f t="shared" si="159"/>
        <v>-5.4235504688346946E-2</v>
      </c>
      <c r="Z154" s="238">
        <f t="shared" si="159"/>
        <v>-0.10454051226144835</v>
      </c>
      <c r="AA154" s="238">
        <f t="shared" si="159"/>
        <v>-0.12300180184537984</v>
      </c>
      <c r="AB154" s="206"/>
      <c r="AC154" s="256"/>
      <c r="AD154" s="204">
        <f t="shared" si="160"/>
        <v>-7.1613274097036439E-2</v>
      </c>
      <c r="AE154" s="204">
        <f t="shared" si="160"/>
        <v>-3.320748311005528E-2</v>
      </c>
      <c r="AF154" s="204">
        <f t="shared" si="160"/>
        <v>-4.9489865851712445E-2</v>
      </c>
      <c r="AG154" s="204">
        <f t="shared" si="160"/>
        <v>-9.3895299381539177E-2</v>
      </c>
      <c r="AH154" s="204">
        <f t="shared" si="160"/>
        <v>-0.11457884269476715</v>
      </c>
      <c r="AI154" s="206"/>
    </row>
    <row r="155" spans="1:35" ht="15.75" thickBot="1" x14ac:dyDescent="0.3">
      <c r="A155" s="172"/>
      <c r="B155" s="75" t="s">
        <v>35</v>
      </c>
      <c r="C155" s="259"/>
      <c r="D155" s="209">
        <f t="shared" si="158"/>
        <v>0.65848321244047647</v>
      </c>
      <c r="E155" s="209">
        <f t="shared" si="158"/>
        <v>0.6604888453559149</v>
      </c>
      <c r="F155" s="210">
        <f t="shared" si="158"/>
        <v>0.63219296236192701</v>
      </c>
      <c r="G155" s="209">
        <f t="shared" si="158"/>
        <v>0.66220486856301786</v>
      </c>
      <c r="H155" s="209">
        <f t="shared" si="158"/>
        <v>0.66480878563136825</v>
      </c>
      <c r="I155" s="209">
        <f t="shared" si="158"/>
        <v>0.64341135031137409</v>
      </c>
      <c r="J155" s="209">
        <f t="shared" si="158"/>
        <v>0.66624546403879958</v>
      </c>
      <c r="K155" s="209">
        <f t="shared" si="158"/>
        <v>0.57629131681050949</v>
      </c>
      <c r="L155" s="209">
        <f t="shared" si="158"/>
        <v>0.63623913170655577</v>
      </c>
      <c r="M155" s="209">
        <f t="shared" si="158"/>
        <v>0.66918368623872737</v>
      </c>
      <c r="N155" s="211">
        <f t="shared" si="158"/>
        <v>0.62490944399519943</v>
      </c>
      <c r="O155" s="208">
        <f t="shared" si="158"/>
        <v>0.60842927730362717</v>
      </c>
      <c r="P155" s="209">
        <f t="shared" si="158"/>
        <v>0.66488802039448658</v>
      </c>
      <c r="Q155" s="209">
        <f t="shared" si="158"/>
        <v>0.52915759428865283</v>
      </c>
      <c r="R155" s="209">
        <f t="shared" si="158"/>
        <v>0.50254976744910773</v>
      </c>
      <c r="S155" s="209">
        <f t="shared" si="158"/>
        <v>0.57112493474248538</v>
      </c>
      <c r="T155" s="209">
        <f t="shared" si="158"/>
        <v>0.56117851681271147</v>
      </c>
      <c r="U155" s="211">
        <f t="shared" si="158"/>
        <v>0.49457577136241043</v>
      </c>
      <c r="V155" s="259"/>
      <c r="W155" s="212">
        <f t="shared" si="159"/>
        <v>9.7266078056455658E-3</v>
      </c>
      <c r="X155" s="213">
        <f t="shared" si="159"/>
        <v>-0.19883946866126428</v>
      </c>
      <c r="Y155" s="213">
        <f t="shared" si="159"/>
        <v>-0.20506902580576222</v>
      </c>
      <c r="Z155" s="213">
        <f t="shared" si="159"/>
        <v>-0.13754041708901296</v>
      </c>
      <c r="AA155" s="213">
        <f t="shared" si="159"/>
        <v>-0.15587981244898744</v>
      </c>
      <c r="AB155" s="214"/>
      <c r="AC155" s="257"/>
      <c r="AD155" s="212">
        <f t="shared" si="160"/>
        <v>6.4048079540101055E-3</v>
      </c>
      <c r="AE155" s="213">
        <f t="shared" si="160"/>
        <v>-0.13133125106726207</v>
      </c>
      <c r="AF155" s="213">
        <f t="shared" si="160"/>
        <v>-0.12964319491281928</v>
      </c>
      <c r="AG155" s="213">
        <f t="shared" si="160"/>
        <v>-9.1079933820532477E-2</v>
      </c>
      <c r="AH155" s="213">
        <f t="shared" si="160"/>
        <v>-0.10363026881865678</v>
      </c>
      <c r="AI155" s="214"/>
    </row>
    <row r="156" spans="1:35" x14ac:dyDescent="0.25">
      <c r="A156" s="172"/>
    </row>
    <row r="157" spans="1:35" x14ac:dyDescent="0.25">
      <c r="B157" s="1" t="s">
        <v>22</v>
      </c>
    </row>
    <row r="158" spans="1:35" x14ac:dyDescent="0.25">
      <c r="B158" s="32" t="s">
        <v>190</v>
      </c>
    </row>
    <row r="159" spans="1:35" x14ac:dyDescent="0.25">
      <c r="B159" s="2" t="s">
        <v>168</v>
      </c>
    </row>
    <row r="161" spans="2:2" x14ac:dyDescent="0.25">
      <c r="B161" s="33"/>
    </row>
  </sheetData>
  <mergeCells count="4">
    <mergeCell ref="B1:AD1"/>
    <mergeCell ref="C4:I4"/>
    <mergeCell ref="C3:I3"/>
    <mergeCell ref="C2:I2"/>
  </mergeCells>
  <pageMargins left="0.25" right="0.25" top="0.25" bottom="0.25" header="0.3" footer="0"/>
  <pageSetup paperSize="3" scale="4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C7A3EA-8520-425A-9AF5-1D716EB4EB2B}">
  <sheetPr>
    <tabColor rgb="FF0070C0"/>
    <pageSetUpPr fitToPage="1"/>
  </sheetPr>
  <dimension ref="A1:AJ161"/>
  <sheetViews>
    <sheetView workbookViewId="0">
      <pane xSplit="2" ySplit="8" topLeftCell="C9" activePane="bottomRight" state="frozen"/>
      <selection sqref="A1:A1048576"/>
      <selection pane="topRight" sqref="A1:A1048576"/>
      <selection pane="bottomLeft" sqref="A1:A1048576"/>
      <selection pane="bottomRight" activeCell="C9" sqref="C9"/>
    </sheetView>
  </sheetViews>
  <sheetFormatPr defaultRowHeight="15" x14ac:dyDescent="0.25"/>
  <cols>
    <col min="1" max="1" width="4.7109375" style="170" customWidth="1"/>
    <col min="2" max="2" width="40.7109375" style="2" customWidth="1"/>
    <col min="3" max="35" width="13.7109375" style="2" customWidth="1"/>
    <col min="36" max="36" width="13.7109375" style="2" hidden="1" customWidth="1"/>
    <col min="37" max="16384" width="9.140625" style="2"/>
  </cols>
  <sheetData>
    <row r="1" spans="1:36" ht="16.5" thickTop="1" thickBot="1" x14ac:dyDescent="0.3">
      <c r="B1" s="278" t="s">
        <v>16</v>
      </c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  <c r="Y1" s="279"/>
      <c r="Z1" s="279"/>
      <c r="AA1" s="279"/>
      <c r="AB1" s="279"/>
      <c r="AC1" s="279"/>
      <c r="AD1" s="279"/>
      <c r="AE1" s="34"/>
      <c r="AF1" s="34"/>
      <c r="AG1" s="34"/>
      <c r="AH1" s="34"/>
      <c r="AI1" s="35"/>
    </row>
    <row r="2" spans="1:36" ht="27.6" customHeight="1" thickTop="1" x14ac:dyDescent="0.35">
      <c r="B2" s="265" t="s">
        <v>166</v>
      </c>
      <c r="C2" s="282" t="s">
        <v>573</v>
      </c>
      <c r="D2" s="282"/>
      <c r="E2" s="282"/>
      <c r="F2" s="282"/>
      <c r="G2" s="282"/>
      <c r="H2" s="282"/>
      <c r="I2" s="282"/>
      <c r="J2" s="5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7"/>
      <c r="AC2" s="6"/>
      <c r="AD2" s="7"/>
      <c r="AJ2" s="6"/>
    </row>
    <row r="3" spans="1:36" ht="27.6" customHeight="1" x14ac:dyDescent="0.35">
      <c r="B3" s="265" t="s">
        <v>578</v>
      </c>
      <c r="C3" s="281" t="s">
        <v>580</v>
      </c>
      <c r="D3" s="281"/>
      <c r="E3" s="281"/>
      <c r="F3" s="281"/>
      <c r="G3" s="281"/>
      <c r="H3" s="281"/>
      <c r="I3" s="281"/>
      <c r="J3" s="5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9"/>
      <c r="AC3" s="8"/>
      <c r="AD3" s="9"/>
      <c r="AJ3" s="8"/>
    </row>
    <row r="4" spans="1:36" ht="27.6" customHeight="1" x14ac:dyDescent="0.35">
      <c r="B4" s="265" t="s">
        <v>0</v>
      </c>
      <c r="C4" s="280">
        <f>'NECO-COMBINED'!C4:I4</f>
        <v>44100</v>
      </c>
      <c r="D4" s="280"/>
      <c r="E4" s="280"/>
      <c r="F4" s="280"/>
      <c r="G4" s="280"/>
      <c r="H4" s="280"/>
      <c r="I4" s="280"/>
      <c r="J4" s="5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10"/>
      <c r="AC4" s="8"/>
      <c r="AD4" s="10"/>
      <c r="AJ4" s="8"/>
    </row>
    <row r="5" spans="1:36" x14ac:dyDescent="0.25">
      <c r="B5" s="4"/>
      <c r="C5" s="11"/>
      <c r="D5" s="11"/>
      <c r="E5" s="11"/>
      <c r="F5" s="5"/>
      <c r="G5" s="6"/>
      <c r="H5" s="5"/>
      <c r="I5" s="6"/>
      <c r="J5" s="5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10"/>
      <c r="AC5" s="8"/>
      <c r="AD5" s="10"/>
      <c r="AJ5" s="8"/>
    </row>
    <row r="6" spans="1:36" ht="15.75" thickBot="1" x14ac:dyDescent="0.3">
      <c r="B6" s="12"/>
      <c r="C6" s="13"/>
      <c r="D6" s="14"/>
      <c r="E6" s="14"/>
      <c r="F6" s="15"/>
      <c r="G6" s="16"/>
      <c r="H6" s="17"/>
      <c r="I6" s="16"/>
      <c r="J6" s="18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9"/>
      <c r="AC6" s="17"/>
      <c r="AD6" s="19"/>
      <c r="AJ6" s="17" t="s">
        <v>416</v>
      </c>
    </row>
    <row r="7" spans="1:36" s="3" customFormat="1" ht="15.75" thickBot="1" x14ac:dyDescent="0.3">
      <c r="A7" s="171"/>
      <c r="B7" s="20"/>
      <c r="C7" s="21">
        <v>2019</v>
      </c>
      <c r="D7" s="22"/>
      <c r="E7" s="22"/>
      <c r="F7" s="22"/>
      <c r="G7" s="22"/>
      <c r="H7" s="22"/>
      <c r="I7" s="22"/>
      <c r="J7" s="22"/>
      <c r="K7" s="22"/>
      <c r="L7" s="22"/>
      <c r="M7" s="22"/>
      <c r="N7" s="23"/>
      <c r="O7" s="24">
        <v>2020</v>
      </c>
      <c r="P7" s="22"/>
      <c r="Q7" s="22"/>
      <c r="R7" s="22"/>
      <c r="S7" s="22"/>
      <c r="T7" s="22"/>
      <c r="U7" s="25"/>
      <c r="V7" s="21" t="s">
        <v>574</v>
      </c>
      <c r="W7" s="22"/>
      <c r="X7" s="22"/>
      <c r="Y7" s="22"/>
      <c r="Z7" s="22"/>
      <c r="AA7" s="22"/>
      <c r="AB7" s="23"/>
      <c r="AC7" s="21" t="s">
        <v>575</v>
      </c>
      <c r="AD7" s="22"/>
      <c r="AE7" s="22"/>
      <c r="AF7" s="22"/>
      <c r="AG7" s="22"/>
      <c r="AH7" s="22"/>
      <c r="AI7" s="23"/>
      <c r="AJ7" s="21" t="s">
        <v>80</v>
      </c>
    </row>
    <row r="8" spans="1:36" ht="15.75" thickBot="1" x14ac:dyDescent="0.3">
      <c r="B8" s="26"/>
      <c r="C8" s="27" t="s">
        <v>7</v>
      </c>
      <c r="D8" s="28" t="s">
        <v>8</v>
      </c>
      <c r="E8" s="28" t="s">
        <v>13</v>
      </c>
      <c r="F8" s="28" t="s">
        <v>9</v>
      </c>
      <c r="G8" s="28" t="s">
        <v>14</v>
      </c>
      <c r="H8" s="28" t="s">
        <v>1</v>
      </c>
      <c r="I8" s="28" t="s">
        <v>11</v>
      </c>
      <c r="J8" s="28" t="s">
        <v>2</v>
      </c>
      <c r="K8" s="28" t="s">
        <v>3</v>
      </c>
      <c r="L8" s="28" t="s">
        <v>4</v>
      </c>
      <c r="M8" s="28" t="s">
        <v>5</v>
      </c>
      <c r="N8" s="29" t="s">
        <v>6</v>
      </c>
      <c r="O8" s="30" t="s">
        <v>7</v>
      </c>
      <c r="P8" s="28" t="s">
        <v>8</v>
      </c>
      <c r="Q8" s="28" t="s">
        <v>13</v>
      </c>
      <c r="R8" s="28" t="s">
        <v>9</v>
      </c>
      <c r="S8" s="28" t="s">
        <v>10</v>
      </c>
      <c r="T8" s="28" t="s">
        <v>1</v>
      </c>
      <c r="U8" s="180">
        <v>44100</v>
      </c>
      <c r="V8" s="27" t="s">
        <v>7</v>
      </c>
      <c r="W8" s="28" t="s">
        <v>8</v>
      </c>
      <c r="X8" s="28" t="s">
        <v>13</v>
      </c>
      <c r="Y8" s="28" t="s">
        <v>9</v>
      </c>
      <c r="Z8" s="28" t="s">
        <v>10</v>
      </c>
      <c r="AA8" s="28" t="s">
        <v>1</v>
      </c>
      <c r="AB8" s="31" t="s">
        <v>11</v>
      </c>
      <c r="AC8" s="27" t="s">
        <v>7</v>
      </c>
      <c r="AD8" s="28" t="s">
        <v>8</v>
      </c>
      <c r="AE8" s="28" t="s">
        <v>13</v>
      </c>
      <c r="AF8" s="28" t="s">
        <v>9</v>
      </c>
      <c r="AG8" s="28" t="s">
        <v>10</v>
      </c>
      <c r="AH8" s="28" t="s">
        <v>1</v>
      </c>
      <c r="AI8" s="31" t="s">
        <v>11</v>
      </c>
      <c r="AJ8" s="36">
        <v>44100</v>
      </c>
    </row>
    <row r="9" spans="1:36" s="66" customFormat="1" x14ac:dyDescent="0.25">
      <c r="A9" s="172">
        <v>1</v>
      </c>
      <c r="B9" s="58" t="s">
        <v>12</v>
      </c>
      <c r="C9" s="59"/>
      <c r="D9" s="60"/>
      <c r="E9" s="60"/>
      <c r="F9" s="60"/>
      <c r="G9" s="60"/>
      <c r="H9" s="60"/>
      <c r="I9" s="60"/>
      <c r="J9" s="60"/>
      <c r="K9" s="60"/>
      <c r="L9" s="60"/>
      <c r="M9" s="60"/>
      <c r="N9" s="61"/>
      <c r="O9" s="59"/>
      <c r="P9" s="60"/>
      <c r="Q9" s="60"/>
      <c r="R9" s="60"/>
      <c r="S9" s="60"/>
      <c r="T9" s="60"/>
      <c r="U9" s="61"/>
      <c r="V9" s="227"/>
      <c r="W9" s="228"/>
      <c r="X9" s="229"/>
      <c r="Y9" s="229"/>
      <c r="Z9" s="229"/>
      <c r="AA9" s="229"/>
      <c r="AB9" s="230"/>
      <c r="AC9" s="62"/>
      <c r="AD9" s="63"/>
      <c r="AE9" s="64"/>
      <c r="AF9" s="64"/>
      <c r="AG9" s="64"/>
      <c r="AH9" s="64"/>
      <c r="AI9" s="65"/>
      <c r="AJ9" s="62"/>
    </row>
    <row r="10" spans="1:36" s="66" customFormat="1" x14ac:dyDescent="0.25">
      <c r="A10" s="172"/>
      <c r="B10" s="67" t="s">
        <v>30</v>
      </c>
      <c r="C10" s="68">
        <v>402439</v>
      </c>
      <c r="D10" s="69">
        <v>402660</v>
      </c>
      <c r="E10" s="69">
        <v>402309</v>
      </c>
      <c r="F10" s="69">
        <v>402127</v>
      </c>
      <c r="G10" s="69">
        <v>402402</v>
      </c>
      <c r="H10" s="69">
        <v>402537</v>
      </c>
      <c r="I10" s="69">
        <v>402999</v>
      </c>
      <c r="J10" s="69">
        <v>403444</v>
      </c>
      <c r="K10" s="69">
        <v>404678</v>
      </c>
      <c r="L10" s="69">
        <v>406006</v>
      </c>
      <c r="M10" s="69">
        <v>405968</v>
      </c>
      <c r="N10" s="70">
        <v>406644</v>
      </c>
      <c r="O10" s="68">
        <v>407456</v>
      </c>
      <c r="P10" s="69">
        <v>408445</v>
      </c>
      <c r="Q10" s="69">
        <v>408144</v>
      </c>
      <c r="R10" s="69">
        <v>408367</v>
      </c>
      <c r="S10" s="69">
        <v>408072</v>
      </c>
      <c r="T10" s="69">
        <v>409305</v>
      </c>
      <c r="U10" s="70">
        <v>409538</v>
      </c>
      <c r="V10" s="207">
        <f t="shared" ref="V10:V15" si="0">IF(ISERROR((O10-C10)/C10)=TRUE,0,(O10-C10)/C10)</f>
        <v>1.246648560402943E-2</v>
      </c>
      <c r="W10" s="207">
        <f t="shared" ref="W10:W15" si="1">IF(ISERROR((P10-D10)/D10)=TRUE,0,(P10-D10)/D10)</f>
        <v>1.4366959717876123E-2</v>
      </c>
      <c r="X10" s="207">
        <f t="shared" ref="X10:AA15" si="2">IF(ISERROR((Q10-E10)/E10)=TRUE,0,(Q10-E10)/E10)</f>
        <v>1.4503776947570152E-2</v>
      </c>
      <c r="Y10" s="207">
        <f t="shared" si="2"/>
        <v>1.5517485769421102E-2</v>
      </c>
      <c r="Z10" s="207">
        <f t="shared" si="2"/>
        <v>1.4090387224715582E-2</v>
      </c>
      <c r="AA10" s="207">
        <f t="shared" si="2"/>
        <v>1.6813361256232347E-2</v>
      </c>
      <c r="AB10" s="231"/>
      <c r="AC10" s="71">
        <f>O10-C10</f>
        <v>5017</v>
      </c>
      <c r="AD10" s="72">
        <f t="shared" ref="AD10:AH14" si="3">P10-D10</f>
        <v>5785</v>
      </c>
      <c r="AE10" s="73">
        <f t="shared" si="3"/>
        <v>5835</v>
      </c>
      <c r="AF10" s="73">
        <f t="shared" si="3"/>
        <v>6240</v>
      </c>
      <c r="AG10" s="73">
        <f t="shared" si="3"/>
        <v>5670</v>
      </c>
      <c r="AH10" s="73">
        <f t="shared" si="3"/>
        <v>6768</v>
      </c>
      <c r="AI10" s="74"/>
      <c r="AJ10" s="71">
        <f>IF(ISERROR(GETPIVOTDATA("VALUE",'CSS WK pvt'!$J$2,"DT_FILE",AJ$8,"COMMODITY",AJ$6,"TRIM_CAT",TRIM(B10),"TRIM_LINE",A9))=TRUE,0,GETPIVOTDATA("VALUE",'CSS WK pvt'!$J$2,"DT_FILE",AJ$8,"COMMODITY",AJ$6,"TRIM_CAT",TRIM(B10),"TRIM_LINE",A9))</f>
        <v>409538</v>
      </c>
    </row>
    <row r="11" spans="1:36" s="66" customFormat="1" x14ac:dyDescent="0.25">
      <c r="A11" s="172"/>
      <c r="B11" s="67" t="s">
        <v>31</v>
      </c>
      <c r="C11" s="68">
        <v>33730</v>
      </c>
      <c r="D11" s="69">
        <v>33723</v>
      </c>
      <c r="E11" s="69">
        <v>33714</v>
      </c>
      <c r="F11" s="69">
        <v>33684</v>
      </c>
      <c r="G11" s="69">
        <v>33697</v>
      </c>
      <c r="H11" s="69">
        <v>33700</v>
      </c>
      <c r="I11" s="69">
        <v>33713</v>
      </c>
      <c r="J11" s="69">
        <v>33759</v>
      </c>
      <c r="K11" s="69">
        <v>33874</v>
      </c>
      <c r="L11" s="69">
        <v>33949</v>
      </c>
      <c r="M11" s="69">
        <v>33948</v>
      </c>
      <c r="N11" s="70">
        <v>33981</v>
      </c>
      <c r="O11" s="68">
        <v>33994</v>
      </c>
      <c r="P11" s="69">
        <v>33998</v>
      </c>
      <c r="Q11" s="69">
        <v>34243</v>
      </c>
      <c r="R11" s="69">
        <v>34191</v>
      </c>
      <c r="S11" s="69">
        <v>34453</v>
      </c>
      <c r="T11" s="69">
        <v>33499</v>
      </c>
      <c r="U11" s="70">
        <v>33286</v>
      </c>
      <c r="V11" s="207">
        <f t="shared" si="0"/>
        <v>7.8268603616958206E-3</v>
      </c>
      <c r="W11" s="207">
        <f t="shared" si="1"/>
        <v>8.1546718856566735E-3</v>
      </c>
      <c r="X11" s="207">
        <f t="shared" si="2"/>
        <v>1.5690810939075754E-2</v>
      </c>
      <c r="Y11" s="207">
        <f t="shared" si="2"/>
        <v>1.5051656572853581E-2</v>
      </c>
      <c r="Z11" s="207">
        <f t="shared" si="2"/>
        <v>2.2435231622993143E-2</v>
      </c>
      <c r="AA11" s="207">
        <f t="shared" si="2"/>
        <v>-5.9643916913946588E-3</v>
      </c>
      <c r="AB11" s="231"/>
      <c r="AC11" s="71">
        <f t="shared" ref="AC11:AC14" si="4">O11-C11</f>
        <v>264</v>
      </c>
      <c r="AD11" s="72">
        <f t="shared" si="3"/>
        <v>275</v>
      </c>
      <c r="AE11" s="73">
        <f t="shared" si="3"/>
        <v>529</v>
      </c>
      <c r="AF11" s="73">
        <f t="shared" si="3"/>
        <v>507</v>
      </c>
      <c r="AG11" s="73">
        <f t="shared" si="3"/>
        <v>756</v>
      </c>
      <c r="AH11" s="73">
        <f t="shared" si="3"/>
        <v>-201</v>
      </c>
      <c r="AI11" s="74"/>
      <c r="AJ11" s="71">
        <f>IF(ISERROR(GETPIVOTDATA("VALUE",'CSS WK pvt'!$J$2,"DT_FILE",AJ$8,"COMMODITY",AJ$6,"TRIM_CAT",TRIM(B11),"TRIM_LINE",A9))=TRUE,0,GETPIVOTDATA("VALUE",'CSS WK pvt'!$J$2,"DT_FILE",AJ$8,"COMMODITY",AJ$6,"TRIM_CAT",TRIM(B11),"TRIM_LINE",A9))</f>
        <v>33286</v>
      </c>
    </row>
    <row r="12" spans="1:36" s="66" customFormat="1" x14ac:dyDescent="0.25">
      <c r="A12" s="172"/>
      <c r="B12" s="67" t="s">
        <v>32</v>
      </c>
      <c r="C12" s="68">
        <v>50972</v>
      </c>
      <c r="D12" s="69">
        <v>51024</v>
      </c>
      <c r="E12" s="69">
        <v>51082</v>
      </c>
      <c r="F12" s="69">
        <v>51217</v>
      </c>
      <c r="G12" s="69">
        <v>51283</v>
      </c>
      <c r="H12" s="69">
        <v>51370</v>
      </c>
      <c r="I12" s="69">
        <v>51491</v>
      </c>
      <c r="J12" s="69">
        <v>51581</v>
      </c>
      <c r="K12" s="69">
        <v>51829</v>
      </c>
      <c r="L12" s="69">
        <v>52070</v>
      </c>
      <c r="M12" s="69">
        <v>52138</v>
      </c>
      <c r="N12" s="70">
        <v>52326</v>
      </c>
      <c r="O12" s="68">
        <v>52454</v>
      </c>
      <c r="P12" s="69">
        <v>52639</v>
      </c>
      <c r="Q12" s="69">
        <v>52655</v>
      </c>
      <c r="R12" s="69">
        <v>52675</v>
      </c>
      <c r="S12" s="69">
        <v>52739</v>
      </c>
      <c r="T12" s="69">
        <v>52722</v>
      </c>
      <c r="U12" s="70">
        <v>52718</v>
      </c>
      <c r="V12" s="207">
        <f t="shared" si="0"/>
        <v>2.9074786157105861E-2</v>
      </c>
      <c r="W12" s="207">
        <f t="shared" si="1"/>
        <v>3.1651771715271247E-2</v>
      </c>
      <c r="X12" s="207">
        <f t="shared" si="2"/>
        <v>3.0793625934771543E-2</v>
      </c>
      <c r="Y12" s="207">
        <f t="shared" si="2"/>
        <v>2.8467110529706935E-2</v>
      </c>
      <c r="Z12" s="207">
        <f t="shared" si="2"/>
        <v>2.8391474757716983E-2</v>
      </c>
      <c r="AA12" s="207">
        <f t="shared" si="2"/>
        <v>2.6318863149698269E-2</v>
      </c>
      <c r="AB12" s="231"/>
      <c r="AC12" s="71">
        <f t="shared" si="4"/>
        <v>1482</v>
      </c>
      <c r="AD12" s="72">
        <f t="shared" si="3"/>
        <v>1615</v>
      </c>
      <c r="AE12" s="73">
        <f t="shared" si="3"/>
        <v>1573</v>
      </c>
      <c r="AF12" s="73">
        <f t="shared" si="3"/>
        <v>1458</v>
      </c>
      <c r="AG12" s="73">
        <f t="shared" si="3"/>
        <v>1456</v>
      </c>
      <c r="AH12" s="73">
        <f t="shared" si="3"/>
        <v>1352</v>
      </c>
      <c r="AI12" s="74"/>
      <c r="AJ12" s="71">
        <f>IF(ISERROR(GETPIVOTDATA("VALUE",'CSS WK pvt'!$J$2,"DT_FILE",AJ$8,"COMMODITY",AJ$6,"TRIM_CAT",TRIM(B12),"TRIM_LINE",A9))=TRUE,0,GETPIVOTDATA("VALUE",'CSS WK pvt'!$J$2,"DT_FILE",AJ$8,"COMMODITY",AJ$6,"TRIM_CAT",TRIM(B12),"TRIM_LINE",A9))</f>
        <v>52718</v>
      </c>
    </row>
    <row r="13" spans="1:36" s="66" customFormat="1" x14ac:dyDescent="0.25">
      <c r="A13" s="172"/>
      <c r="B13" s="67" t="s">
        <v>33</v>
      </c>
      <c r="C13" s="68">
        <v>8072</v>
      </c>
      <c r="D13" s="69">
        <v>8078</v>
      </c>
      <c r="E13" s="69">
        <v>8081</v>
      </c>
      <c r="F13" s="69">
        <v>8094</v>
      </c>
      <c r="G13" s="69">
        <v>8108</v>
      </c>
      <c r="H13" s="69">
        <v>8110</v>
      </c>
      <c r="I13" s="69">
        <v>8121</v>
      </c>
      <c r="J13" s="69">
        <v>8126</v>
      </c>
      <c r="K13" s="69">
        <v>8143</v>
      </c>
      <c r="L13" s="69">
        <v>8162</v>
      </c>
      <c r="M13" s="69">
        <v>8165</v>
      </c>
      <c r="N13" s="70">
        <v>8185</v>
      </c>
      <c r="O13" s="68">
        <v>8195</v>
      </c>
      <c r="P13" s="69">
        <v>8201</v>
      </c>
      <c r="Q13" s="69">
        <v>8199</v>
      </c>
      <c r="R13" s="69">
        <v>8185</v>
      </c>
      <c r="S13" s="69">
        <v>8189</v>
      </c>
      <c r="T13" s="69">
        <v>8185</v>
      </c>
      <c r="U13" s="70">
        <v>8161</v>
      </c>
      <c r="V13" s="207">
        <f t="shared" si="0"/>
        <v>1.5237859266600595E-2</v>
      </c>
      <c r="W13" s="207">
        <f t="shared" si="1"/>
        <v>1.5226541223075018E-2</v>
      </c>
      <c r="X13" s="207">
        <f t="shared" si="2"/>
        <v>1.4602153198861528E-2</v>
      </c>
      <c r="Y13" s="207">
        <f t="shared" si="2"/>
        <v>1.124289597232518E-2</v>
      </c>
      <c r="Z13" s="207">
        <f t="shared" si="2"/>
        <v>9.990133201776023E-3</v>
      </c>
      <c r="AA13" s="207">
        <f t="shared" si="2"/>
        <v>9.2478421701602965E-3</v>
      </c>
      <c r="AB13" s="231"/>
      <c r="AC13" s="71">
        <f t="shared" si="4"/>
        <v>123</v>
      </c>
      <c r="AD13" s="72">
        <f t="shared" si="3"/>
        <v>123</v>
      </c>
      <c r="AE13" s="73">
        <f t="shared" si="3"/>
        <v>118</v>
      </c>
      <c r="AF13" s="73">
        <f t="shared" si="3"/>
        <v>91</v>
      </c>
      <c r="AG13" s="73">
        <f t="shared" si="3"/>
        <v>81</v>
      </c>
      <c r="AH13" s="73">
        <f t="shared" si="3"/>
        <v>75</v>
      </c>
      <c r="AI13" s="74"/>
      <c r="AJ13" s="71">
        <f>IF(ISERROR(GETPIVOTDATA("VALUE",'CSS WK pvt'!$J$2,"DT_FILE",AJ$8,"COMMODITY",AJ$6,"TRIM_CAT",TRIM(B13),"TRIM_LINE",A9))=TRUE,0,GETPIVOTDATA("VALUE",'CSS WK pvt'!$J$2,"DT_FILE",AJ$8,"COMMODITY",AJ$6,"TRIM_CAT",TRIM(B13),"TRIM_LINE",A9))</f>
        <v>8161</v>
      </c>
    </row>
    <row r="14" spans="1:36" s="66" customFormat="1" x14ac:dyDescent="0.25">
      <c r="A14" s="172"/>
      <c r="B14" s="67" t="s">
        <v>34</v>
      </c>
      <c r="C14" s="68">
        <v>1042</v>
      </c>
      <c r="D14" s="69">
        <v>1043</v>
      </c>
      <c r="E14" s="69">
        <v>1044</v>
      </c>
      <c r="F14" s="69">
        <v>1045</v>
      </c>
      <c r="G14" s="69">
        <v>1045</v>
      </c>
      <c r="H14" s="69">
        <v>1047</v>
      </c>
      <c r="I14" s="69">
        <v>1049</v>
      </c>
      <c r="J14" s="69">
        <v>1049</v>
      </c>
      <c r="K14" s="69">
        <v>1050</v>
      </c>
      <c r="L14" s="69">
        <v>1052</v>
      </c>
      <c r="M14" s="69">
        <v>1052</v>
      </c>
      <c r="N14" s="70">
        <v>1053</v>
      </c>
      <c r="O14" s="68">
        <v>1054</v>
      </c>
      <c r="P14" s="69">
        <v>1056</v>
      </c>
      <c r="Q14" s="69">
        <v>1055</v>
      </c>
      <c r="R14" s="69">
        <v>1055</v>
      </c>
      <c r="S14" s="69">
        <v>1052</v>
      </c>
      <c r="T14" s="69">
        <v>1051</v>
      </c>
      <c r="U14" s="70">
        <v>1050</v>
      </c>
      <c r="V14" s="207">
        <f t="shared" si="0"/>
        <v>1.1516314779270634E-2</v>
      </c>
      <c r="W14" s="207">
        <f t="shared" si="1"/>
        <v>1.2464046021093002E-2</v>
      </c>
      <c r="X14" s="207">
        <f t="shared" si="2"/>
        <v>1.0536398467432951E-2</v>
      </c>
      <c r="Y14" s="207">
        <f t="shared" si="2"/>
        <v>9.5693779904306216E-3</v>
      </c>
      <c r="Z14" s="207">
        <f t="shared" si="2"/>
        <v>6.6985645933014355E-3</v>
      </c>
      <c r="AA14" s="207">
        <f t="shared" si="2"/>
        <v>3.8204393505253103E-3</v>
      </c>
      <c r="AB14" s="231"/>
      <c r="AC14" s="71">
        <f t="shared" si="4"/>
        <v>12</v>
      </c>
      <c r="AD14" s="72">
        <f t="shared" si="3"/>
        <v>13</v>
      </c>
      <c r="AE14" s="73">
        <f t="shared" si="3"/>
        <v>11</v>
      </c>
      <c r="AF14" s="73">
        <f t="shared" si="3"/>
        <v>10</v>
      </c>
      <c r="AG14" s="73">
        <f t="shared" si="3"/>
        <v>7</v>
      </c>
      <c r="AH14" s="73">
        <f t="shared" si="3"/>
        <v>4</v>
      </c>
      <c r="AI14" s="74"/>
      <c r="AJ14" s="71">
        <f>IF(ISERROR(GETPIVOTDATA("VALUE",'CSS WK pvt'!$J$2,"DT_FILE",AJ$8,"COMMODITY",AJ$6,"TRIM_CAT",TRIM(B14),"TRIM_LINE",A9))=TRUE,0,GETPIVOTDATA("VALUE",'CSS WK pvt'!$J$2,"DT_FILE",AJ$8,"COMMODITY",AJ$6,"TRIM_CAT",TRIM(B14),"TRIM_LINE",A9))</f>
        <v>1050</v>
      </c>
    </row>
    <row r="15" spans="1:36" s="83" customFormat="1" ht="15.75" thickBot="1" x14ac:dyDescent="0.3">
      <c r="A15" s="173"/>
      <c r="B15" s="75" t="s">
        <v>35</v>
      </c>
      <c r="C15" s="76">
        <f>SUM(C10:C14)</f>
        <v>496255</v>
      </c>
      <c r="D15" s="77">
        <f t="shared" ref="D15:AJ15" si="5">SUM(D10:D14)</f>
        <v>496528</v>
      </c>
      <c r="E15" s="77">
        <f t="shared" si="5"/>
        <v>496230</v>
      </c>
      <c r="F15" s="77">
        <f t="shared" si="5"/>
        <v>496167</v>
      </c>
      <c r="G15" s="77">
        <f t="shared" si="5"/>
        <v>496535</v>
      </c>
      <c r="H15" s="77">
        <f t="shared" si="5"/>
        <v>496764</v>
      </c>
      <c r="I15" s="77">
        <f t="shared" si="5"/>
        <v>497373</v>
      </c>
      <c r="J15" s="77">
        <f t="shared" si="5"/>
        <v>497959</v>
      </c>
      <c r="K15" s="77">
        <f t="shared" si="5"/>
        <v>499574</v>
      </c>
      <c r="L15" s="77">
        <f t="shared" si="5"/>
        <v>501239</v>
      </c>
      <c r="M15" s="77">
        <f t="shared" si="5"/>
        <v>501271</v>
      </c>
      <c r="N15" s="78">
        <f t="shared" si="5"/>
        <v>502189</v>
      </c>
      <c r="O15" s="76">
        <f t="shared" si="5"/>
        <v>503153</v>
      </c>
      <c r="P15" s="77">
        <v>504339</v>
      </c>
      <c r="Q15" s="77">
        <v>504296</v>
      </c>
      <c r="R15" s="77">
        <v>504473</v>
      </c>
      <c r="S15" s="77">
        <v>504505</v>
      </c>
      <c r="T15" s="77">
        <v>504762</v>
      </c>
      <c r="U15" s="78">
        <v>504753</v>
      </c>
      <c r="V15" s="210">
        <f t="shared" si="0"/>
        <v>1.3900111837664104E-2</v>
      </c>
      <c r="W15" s="212">
        <f t="shared" si="1"/>
        <v>1.5731237714690812E-2</v>
      </c>
      <c r="X15" s="213">
        <f t="shared" si="2"/>
        <v>1.6254559377707919E-2</v>
      </c>
      <c r="Y15" s="213">
        <f t="shared" si="2"/>
        <v>1.6740331380361854E-2</v>
      </c>
      <c r="Z15" s="213">
        <f t="shared" si="2"/>
        <v>1.6051235058958582E-2</v>
      </c>
      <c r="AA15" s="213">
        <f t="shared" si="2"/>
        <v>1.61002004976206E-2</v>
      </c>
      <c r="AB15" s="214"/>
      <c r="AC15" s="79">
        <f t="shared" si="5"/>
        <v>6898</v>
      </c>
      <c r="AD15" s="80">
        <f t="shared" si="5"/>
        <v>7811</v>
      </c>
      <c r="AE15" s="81">
        <f t="shared" si="5"/>
        <v>8066</v>
      </c>
      <c r="AF15" s="81">
        <f t="shared" si="5"/>
        <v>8306</v>
      </c>
      <c r="AG15" s="81">
        <f t="shared" ref="AG15:AH15" si="6">SUM(AG10:AG14)</f>
        <v>7970</v>
      </c>
      <c r="AH15" s="81">
        <f t="shared" si="6"/>
        <v>7998</v>
      </c>
      <c r="AI15" s="82"/>
      <c r="AJ15" s="79">
        <f t="shared" si="5"/>
        <v>504753</v>
      </c>
    </row>
    <row r="16" spans="1:36" s="66" customFormat="1" x14ac:dyDescent="0.25">
      <c r="A16" s="172">
        <f>+A9+1</f>
        <v>2</v>
      </c>
      <c r="B16" s="84" t="s">
        <v>15</v>
      </c>
      <c r="C16" s="85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7"/>
      <c r="O16" s="85"/>
      <c r="P16" s="86"/>
      <c r="Q16" s="86"/>
      <c r="R16" s="86"/>
      <c r="S16" s="86"/>
      <c r="T16" s="86"/>
      <c r="U16" s="87"/>
      <c r="V16" s="232"/>
      <c r="W16" s="233"/>
      <c r="X16" s="234"/>
      <c r="Y16" s="234"/>
      <c r="Z16" s="234"/>
      <c r="AA16" s="234"/>
      <c r="AB16" s="235"/>
      <c r="AC16" s="88"/>
      <c r="AD16" s="89"/>
      <c r="AE16" s="90"/>
      <c r="AF16" s="90"/>
      <c r="AG16" s="90"/>
      <c r="AH16" s="90"/>
      <c r="AI16" s="91"/>
      <c r="AJ16" s="88"/>
    </row>
    <row r="17" spans="1:36" s="66" customFormat="1" x14ac:dyDescent="0.25">
      <c r="A17" s="172"/>
      <c r="B17" s="67" t="s">
        <v>30</v>
      </c>
      <c r="C17" s="92">
        <v>61152</v>
      </c>
      <c r="D17" s="93">
        <v>65215</v>
      </c>
      <c r="E17" s="93">
        <v>61544</v>
      </c>
      <c r="F17" s="93">
        <v>60130</v>
      </c>
      <c r="G17" s="93">
        <v>65491</v>
      </c>
      <c r="H17" s="93">
        <v>67412</v>
      </c>
      <c r="I17" s="93">
        <v>71579</v>
      </c>
      <c r="J17" s="93">
        <v>72123</v>
      </c>
      <c r="K17" s="93">
        <v>79745</v>
      </c>
      <c r="L17" s="93">
        <v>75462</v>
      </c>
      <c r="M17" s="93">
        <v>73196</v>
      </c>
      <c r="N17" s="94">
        <v>78962</v>
      </c>
      <c r="O17" s="92">
        <v>82598</v>
      </c>
      <c r="P17" s="93">
        <v>85457</v>
      </c>
      <c r="Q17" s="93">
        <v>80380</v>
      </c>
      <c r="R17" s="93">
        <v>82261</v>
      </c>
      <c r="S17" s="93">
        <v>77379</v>
      </c>
      <c r="T17" s="93">
        <v>83247</v>
      </c>
      <c r="U17" s="94">
        <v>90003</v>
      </c>
      <c r="V17" s="207">
        <f t="shared" ref="V17:V22" si="7">IF(ISERROR((O17-C17)/C17)=TRUE,0,(O17-C17)/C17)</f>
        <v>0.35069989534275248</v>
      </c>
      <c r="W17" s="207">
        <f t="shared" ref="W17:W22" si="8">IF(ISERROR((P17-D17)/D17)=TRUE,0,(P17-D17)/D17)</f>
        <v>0.31038871425285591</v>
      </c>
      <c r="X17" s="207">
        <f t="shared" ref="X17:AA22" si="9">IF(ISERROR((Q17-E17)/E17)=TRUE,0,(Q17-E17)/E17)</f>
        <v>0.30605745482906538</v>
      </c>
      <c r="Y17" s="207">
        <f t="shared" si="9"/>
        <v>0.36805255280226179</v>
      </c>
      <c r="Z17" s="207">
        <f t="shared" si="9"/>
        <v>0.18152112504008183</v>
      </c>
      <c r="AA17" s="207">
        <f t="shared" si="9"/>
        <v>0.23489883106865247</v>
      </c>
      <c r="AB17" s="239"/>
      <c r="AC17" s="95">
        <f t="shared" ref="AC17:AC21" si="10">O17-C17</f>
        <v>21446</v>
      </c>
      <c r="AD17" s="72">
        <f t="shared" ref="AD17:AD21" si="11">P17-D17</f>
        <v>20242</v>
      </c>
      <c r="AE17" s="73">
        <f t="shared" ref="AE17:AH21" si="12">Q17-E17</f>
        <v>18836</v>
      </c>
      <c r="AF17" s="73">
        <f t="shared" si="12"/>
        <v>22131</v>
      </c>
      <c r="AG17" s="73">
        <f t="shared" si="12"/>
        <v>11888</v>
      </c>
      <c r="AH17" s="73">
        <f t="shared" si="12"/>
        <v>15835</v>
      </c>
      <c r="AI17" s="96"/>
      <c r="AJ17" s="71">
        <f>IF(ISERROR(GETPIVOTDATA("VALUE",'CSS WK pvt'!$J$2,"DT_FILE",AJ$8,"COMMODITY",AJ$6,"TRIM_CAT",TRIM(B17),"TRIM_LINE",A16))=TRUE,0,GETPIVOTDATA("VALUE",'CSS WK pvt'!$J$2,"DT_FILE",AJ$8,"COMMODITY",AJ$6,"TRIM_CAT",TRIM(B17),"TRIM_LINE",A16))</f>
        <v>90003</v>
      </c>
    </row>
    <row r="18" spans="1:36" s="66" customFormat="1" x14ac:dyDescent="0.25">
      <c r="A18" s="172"/>
      <c r="B18" s="67" t="s">
        <v>31</v>
      </c>
      <c r="C18" s="92">
        <v>13608</v>
      </c>
      <c r="D18" s="93">
        <v>13907</v>
      </c>
      <c r="E18" s="93">
        <v>13210</v>
      </c>
      <c r="F18" s="93">
        <v>13108</v>
      </c>
      <c r="G18" s="93">
        <v>13421</v>
      </c>
      <c r="H18" s="93">
        <v>13647</v>
      </c>
      <c r="I18" s="93">
        <v>14469</v>
      </c>
      <c r="J18" s="93">
        <v>14687</v>
      </c>
      <c r="K18" s="93">
        <v>15405</v>
      </c>
      <c r="L18" s="93">
        <v>15530</v>
      </c>
      <c r="M18" s="93">
        <v>15576</v>
      </c>
      <c r="N18" s="94">
        <v>15259</v>
      </c>
      <c r="O18" s="92">
        <v>15198</v>
      </c>
      <c r="P18" s="93">
        <v>15053</v>
      </c>
      <c r="Q18" s="93">
        <v>14160</v>
      </c>
      <c r="R18" s="93">
        <v>14150</v>
      </c>
      <c r="S18" s="93">
        <v>13771</v>
      </c>
      <c r="T18" s="93">
        <v>14122</v>
      </c>
      <c r="U18" s="94">
        <v>14564</v>
      </c>
      <c r="V18" s="207">
        <f t="shared" si="7"/>
        <v>0.11684303350970017</v>
      </c>
      <c r="W18" s="207">
        <f t="shared" si="8"/>
        <v>8.24045444740059E-2</v>
      </c>
      <c r="X18" s="207">
        <f t="shared" si="9"/>
        <v>7.1915215745647243E-2</v>
      </c>
      <c r="Y18" s="207">
        <f t="shared" si="9"/>
        <v>7.9493439121147397E-2</v>
      </c>
      <c r="Z18" s="207">
        <f t="shared" si="9"/>
        <v>2.6078533641308396E-2</v>
      </c>
      <c r="AA18" s="207">
        <f t="shared" si="9"/>
        <v>3.4806184509415986E-2</v>
      </c>
      <c r="AB18" s="239"/>
      <c r="AC18" s="95">
        <f t="shared" si="10"/>
        <v>1590</v>
      </c>
      <c r="AD18" s="72">
        <f t="shared" si="11"/>
        <v>1146</v>
      </c>
      <c r="AE18" s="73">
        <f t="shared" si="12"/>
        <v>950</v>
      </c>
      <c r="AF18" s="73">
        <f t="shared" si="12"/>
        <v>1042</v>
      </c>
      <c r="AG18" s="73">
        <f t="shared" si="12"/>
        <v>350</v>
      </c>
      <c r="AH18" s="73">
        <f t="shared" si="12"/>
        <v>475</v>
      </c>
      <c r="AI18" s="96"/>
      <c r="AJ18" s="71">
        <f>IF(ISERROR(GETPIVOTDATA("VALUE",'CSS WK pvt'!$J$2,"DT_FILE",AJ$8,"COMMODITY",AJ$6,"TRIM_CAT",TRIM(B18),"TRIM_LINE",A16))=TRUE,0,GETPIVOTDATA("VALUE",'CSS WK pvt'!$J$2,"DT_FILE",AJ$8,"COMMODITY",AJ$6,"TRIM_CAT",TRIM(B18),"TRIM_LINE",A16))</f>
        <v>14564</v>
      </c>
    </row>
    <row r="19" spans="1:36" s="66" customFormat="1" x14ac:dyDescent="0.25">
      <c r="A19" s="172"/>
      <c r="B19" s="67" t="s">
        <v>32</v>
      </c>
      <c r="C19" s="92">
        <v>7753</v>
      </c>
      <c r="D19" s="93">
        <v>9118</v>
      </c>
      <c r="E19" s="93">
        <v>9642</v>
      </c>
      <c r="F19" s="93">
        <v>7240</v>
      </c>
      <c r="G19" s="93">
        <v>9665</v>
      </c>
      <c r="H19" s="93">
        <v>7968</v>
      </c>
      <c r="I19" s="93">
        <v>9866</v>
      </c>
      <c r="J19" s="93">
        <v>7965</v>
      </c>
      <c r="K19" s="93">
        <v>9951</v>
      </c>
      <c r="L19" s="93">
        <v>9516</v>
      </c>
      <c r="M19" s="93">
        <v>9447</v>
      </c>
      <c r="N19" s="94">
        <v>9022</v>
      </c>
      <c r="O19" s="92">
        <v>11923</v>
      </c>
      <c r="P19" s="93">
        <v>11724</v>
      </c>
      <c r="Q19" s="93">
        <v>10277</v>
      </c>
      <c r="R19" s="93">
        <v>9918</v>
      </c>
      <c r="S19" s="93">
        <v>9448</v>
      </c>
      <c r="T19" s="93">
        <v>9275</v>
      </c>
      <c r="U19" s="94">
        <v>8744</v>
      </c>
      <c r="V19" s="207">
        <f t="shared" si="7"/>
        <v>0.53785631368502518</v>
      </c>
      <c r="W19" s="207">
        <f t="shared" si="8"/>
        <v>0.28580829129195001</v>
      </c>
      <c r="X19" s="207">
        <f t="shared" si="9"/>
        <v>6.5857705870151426E-2</v>
      </c>
      <c r="Y19" s="207">
        <f t="shared" si="9"/>
        <v>0.36988950276243093</v>
      </c>
      <c r="Z19" s="207">
        <f t="shared" si="9"/>
        <v>-2.2452146921883083E-2</v>
      </c>
      <c r="AA19" s="207">
        <f t="shared" si="9"/>
        <v>0.16403112449799198</v>
      </c>
      <c r="AB19" s="239"/>
      <c r="AC19" s="95">
        <f t="shared" si="10"/>
        <v>4170</v>
      </c>
      <c r="AD19" s="72">
        <f t="shared" si="11"/>
        <v>2606</v>
      </c>
      <c r="AE19" s="73">
        <f t="shared" si="12"/>
        <v>635</v>
      </c>
      <c r="AF19" s="73">
        <f t="shared" si="12"/>
        <v>2678</v>
      </c>
      <c r="AG19" s="73">
        <f t="shared" si="12"/>
        <v>-217</v>
      </c>
      <c r="AH19" s="73">
        <f t="shared" si="12"/>
        <v>1307</v>
      </c>
      <c r="AI19" s="96"/>
      <c r="AJ19" s="71">
        <f>IF(ISERROR(GETPIVOTDATA("VALUE",'CSS WK pvt'!$J$2,"DT_FILE",AJ$8,"COMMODITY",AJ$6,"TRIM_CAT",TRIM(B19),"TRIM_LINE",A16))=TRUE,0,GETPIVOTDATA("VALUE",'CSS WK pvt'!$J$2,"DT_FILE",AJ$8,"COMMODITY",AJ$6,"TRIM_CAT",TRIM(B19),"TRIM_LINE",A16))</f>
        <v>8744</v>
      </c>
    </row>
    <row r="20" spans="1:36" s="66" customFormat="1" x14ac:dyDescent="0.25">
      <c r="A20" s="172"/>
      <c r="B20" s="67" t="s">
        <v>33</v>
      </c>
      <c r="C20" s="92">
        <v>1046</v>
      </c>
      <c r="D20" s="93">
        <v>1307</v>
      </c>
      <c r="E20" s="93">
        <v>1299</v>
      </c>
      <c r="F20" s="93">
        <v>958</v>
      </c>
      <c r="G20" s="93">
        <v>1257</v>
      </c>
      <c r="H20" s="93">
        <v>1047</v>
      </c>
      <c r="I20" s="93">
        <v>1239</v>
      </c>
      <c r="J20" s="93">
        <v>1038</v>
      </c>
      <c r="K20" s="93">
        <v>1301</v>
      </c>
      <c r="L20" s="93">
        <v>1342</v>
      </c>
      <c r="M20" s="93">
        <v>1202</v>
      </c>
      <c r="N20" s="94">
        <v>1179</v>
      </c>
      <c r="O20" s="92">
        <v>1573</v>
      </c>
      <c r="P20" s="93">
        <v>1867</v>
      </c>
      <c r="Q20" s="93">
        <v>1416</v>
      </c>
      <c r="R20" s="93">
        <v>1344</v>
      </c>
      <c r="S20" s="93">
        <v>1238</v>
      </c>
      <c r="T20" s="93">
        <v>1185</v>
      </c>
      <c r="U20" s="94">
        <v>1204</v>
      </c>
      <c r="V20" s="207">
        <f t="shared" si="7"/>
        <v>0.50382409177820264</v>
      </c>
      <c r="W20" s="207">
        <f t="shared" si="8"/>
        <v>0.42846212700841624</v>
      </c>
      <c r="X20" s="207">
        <f t="shared" si="9"/>
        <v>9.0069284064665134E-2</v>
      </c>
      <c r="Y20" s="207">
        <f t="shared" si="9"/>
        <v>0.40292275574112735</v>
      </c>
      <c r="Z20" s="207">
        <f t="shared" si="9"/>
        <v>-1.5115354017501989E-2</v>
      </c>
      <c r="AA20" s="207">
        <f t="shared" si="9"/>
        <v>0.1318051575931232</v>
      </c>
      <c r="AB20" s="239"/>
      <c r="AC20" s="95">
        <f t="shared" si="10"/>
        <v>527</v>
      </c>
      <c r="AD20" s="72">
        <f t="shared" si="11"/>
        <v>560</v>
      </c>
      <c r="AE20" s="73">
        <f t="shared" si="12"/>
        <v>117</v>
      </c>
      <c r="AF20" s="73">
        <f t="shared" si="12"/>
        <v>386</v>
      </c>
      <c r="AG20" s="73">
        <f t="shared" si="12"/>
        <v>-19</v>
      </c>
      <c r="AH20" s="73">
        <f t="shared" si="12"/>
        <v>138</v>
      </c>
      <c r="AI20" s="96"/>
      <c r="AJ20" s="71">
        <f>IF(ISERROR(GETPIVOTDATA("VALUE",'CSS WK pvt'!$J$2,"DT_FILE",AJ$8,"COMMODITY",AJ$6,"TRIM_CAT",TRIM(B20),"TRIM_LINE",A16))=TRUE,0,GETPIVOTDATA("VALUE",'CSS WK pvt'!$J$2,"DT_FILE",AJ$8,"COMMODITY",AJ$6,"TRIM_CAT",TRIM(B20),"TRIM_LINE",A16))</f>
        <v>1204</v>
      </c>
    </row>
    <row r="21" spans="1:36" s="66" customFormat="1" x14ac:dyDescent="0.25">
      <c r="A21" s="172"/>
      <c r="B21" s="67" t="s">
        <v>34</v>
      </c>
      <c r="C21" s="92">
        <v>84</v>
      </c>
      <c r="D21" s="93">
        <v>117</v>
      </c>
      <c r="E21" s="93">
        <v>131</v>
      </c>
      <c r="F21" s="93">
        <v>96</v>
      </c>
      <c r="G21" s="93">
        <v>140</v>
      </c>
      <c r="H21" s="93">
        <v>104</v>
      </c>
      <c r="I21" s="93">
        <v>122</v>
      </c>
      <c r="J21" s="93">
        <v>107</v>
      </c>
      <c r="K21" s="93">
        <v>102</v>
      </c>
      <c r="L21" s="93">
        <v>144</v>
      </c>
      <c r="M21" s="93">
        <v>120</v>
      </c>
      <c r="N21" s="94">
        <v>98</v>
      </c>
      <c r="O21" s="92">
        <v>135</v>
      </c>
      <c r="P21" s="93">
        <v>155</v>
      </c>
      <c r="Q21" s="93">
        <v>136</v>
      </c>
      <c r="R21" s="93">
        <v>130</v>
      </c>
      <c r="S21" s="93">
        <v>119</v>
      </c>
      <c r="T21" s="93">
        <v>131</v>
      </c>
      <c r="U21" s="94">
        <v>101</v>
      </c>
      <c r="V21" s="207">
        <f t="shared" si="7"/>
        <v>0.6071428571428571</v>
      </c>
      <c r="W21" s="207">
        <f t="shared" si="8"/>
        <v>0.3247863247863248</v>
      </c>
      <c r="X21" s="207">
        <f t="shared" si="9"/>
        <v>3.8167938931297711E-2</v>
      </c>
      <c r="Y21" s="207">
        <f t="shared" si="9"/>
        <v>0.35416666666666669</v>
      </c>
      <c r="Z21" s="207">
        <f t="shared" si="9"/>
        <v>-0.15</v>
      </c>
      <c r="AA21" s="207">
        <f t="shared" si="9"/>
        <v>0.25961538461538464</v>
      </c>
      <c r="AB21" s="239"/>
      <c r="AC21" s="95">
        <f t="shared" si="10"/>
        <v>51</v>
      </c>
      <c r="AD21" s="72">
        <f t="shared" si="11"/>
        <v>38</v>
      </c>
      <c r="AE21" s="73">
        <f t="shared" si="12"/>
        <v>5</v>
      </c>
      <c r="AF21" s="73">
        <f t="shared" si="12"/>
        <v>34</v>
      </c>
      <c r="AG21" s="73">
        <f t="shared" si="12"/>
        <v>-21</v>
      </c>
      <c r="AH21" s="73">
        <f t="shared" si="12"/>
        <v>27</v>
      </c>
      <c r="AI21" s="96"/>
      <c r="AJ21" s="71">
        <f>IF(ISERROR(GETPIVOTDATA("VALUE",'CSS WK pvt'!$J$2,"DT_FILE",AJ$8,"COMMODITY",AJ$6,"TRIM_CAT",TRIM(B21),"TRIM_LINE",A16))=TRUE,0,GETPIVOTDATA("VALUE",'CSS WK pvt'!$J$2,"DT_FILE",AJ$8,"COMMODITY",AJ$6,"TRIM_CAT",TRIM(B21),"TRIM_LINE",A16))</f>
        <v>101</v>
      </c>
    </row>
    <row r="22" spans="1:36" s="83" customFormat="1" x14ac:dyDescent="0.25">
      <c r="A22" s="174"/>
      <c r="B22" s="67" t="s">
        <v>35</v>
      </c>
      <c r="C22" s="158">
        <f t="shared" ref="C22:O22" si="13">SUM(C17:C21)</f>
        <v>83643</v>
      </c>
      <c r="D22" s="159">
        <f t="shared" si="13"/>
        <v>89664</v>
      </c>
      <c r="E22" s="159">
        <f t="shared" si="13"/>
        <v>85826</v>
      </c>
      <c r="F22" s="159">
        <f t="shared" si="13"/>
        <v>81532</v>
      </c>
      <c r="G22" s="159">
        <f t="shared" si="13"/>
        <v>89974</v>
      </c>
      <c r="H22" s="159">
        <f t="shared" si="13"/>
        <v>90178</v>
      </c>
      <c r="I22" s="159">
        <f t="shared" si="13"/>
        <v>97275</v>
      </c>
      <c r="J22" s="159">
        <f t="shared" si="13"/>
        <v>95920</v>
      </c>
      <c r="K22" s="159">
        <f t="shared" si="13"/>
        <v>106504</v>
      </c>
      <c r="L22" s="159">
        <f t="shared" si="13"/>
        <v>101994</v>
      </c>
      <c r="M22" s="159">
        <f t="shared" si="13"/>
        <v>99541</v>
      </c>
      <c r="N22" s="160">
        <f t="shared" si="13"/>
        <v>104520</v>
      </c>
      <c r="O22" s="158">
        <f t="shared" si="13"/>
        <v>111427</v>
      </c>
      <c r="P22" s="159">
        <v>114256</v>
      </c>
      <c r="Q22" s="159">
        <v>106369</v>
      </c>
      <c r="R22" s="159">
        <v>107803</v>
      </c>
      <c r="S22" s="159">
        <v>101955</v>
      </c>
      <c r="T22" s="159">
        <v>107960</v>
      </c>
      <c r="U22" s="160">
        <v>114616</v>
      </c>
      <c r="V22" s="240">
        <f t="shared" si="7"/>
        <v>0.33217364274356492</v>
      </c>
      <c r="W22" s="241">
        <f t="shared" si="8"/>
        <v>0.27426837972876517</v>
      </c>
      <c r="X22" s="242">
        <f t="shared" si="9"/>
        <v>0.23935637219490596</v>
      </c>
      <c r="Y22" s="242">
        <f t="shared" si="9"/>
        <v>0.32221704361477704</v>
      </c>
      <c r="Z22" s="242">
        <f t="shared" si="9"/>
        <v>0.13316069086625024</v>
      </c>
      <c r="AA22" s="242">
        <f t="shared" si="9"/>
        <v>0.19718778416021646</v>
      </c>
      <c r="AB22" s="243"/>
      <c r="AC22" s="97">
        <f t="shared" ref="AC22:AJ22" si="14">SUM(AC17:AC21)</f>
        <v>27784</v>
      </c>
      <c r="AD22" s="161">
        <f t="shared" si="14"/>
        <v>24592</v>
      </c>
      <c r="AE22" s="162">
        <f t="shared" si="14"/>
        <v>20543</v>
      </c>
      <c r="AF22" s="162">
        <f t="shared" si="14"/>
        <v>26271</v>
      </c>
      <c r="AG22" s="162">
        <f t="shared" ref="AG22:AH22" si="15">SUM(AG17:AG21)</f>
        <v>11981</v>
      </c>
      <c r="AH22" s="162">
        <f t="shared" si="15"/>
        <v>17782</v>
      </c>
      <c r="AI22" s="163"/>
      <c r="AJ22" s="97">
        <f t="shared" si="14"/>
        <v>114616</v>
      </c>
    </row>
    <row r="23" spans="1:36" s="66" customFormat="1" x14ac:dyDescent="0.25">
      <c r="A23" s="172">
        <f>+A16+1</f>
        <v>3</v>
      </c>
      <c r="B23" s="98" t="s">
        <v>17</v>
      </c>
      <c r="C23" s="99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1"/>
      <c r="O23" s="99"/>
      <c r="P23" s="100"/>
      <c r="Q23" s="100"/>
      <c r="R23" s="100"/>
      <c r="S23" s="100"/>
      <c r="T23" s="100"/>
      <c r="U23" s="101"/>
      <c r="V23" s="244"/>
      <c r="W23" s="245"/>
      <c r="X23" s="246"/>
      <c r="Y23" s="246"/>
      <c r="Z23" s="246"/>
      <c r="AA23" s="246"/>
      <c r="AB23" s="247"/>
      <c r="AC23" s="102"/>
      <c r="AD23" s="103"/>
      <c r="AE23" s="104"/>
      <c r="AF23" s="104"/>
      <c r="AG23" s="104"/>
      <c r="AH23" s="104"/>
      <c r="AI23" s="105"/>
      <c r="AJ23" s="102"/>
    </row>
    <row r="24" spans="1:36" s="66" customFormat="1" x14ac:dyDescent="0.25">
      <c r="A24" s="170"/>
      <c r="B24" s="67" t="s">
        <v>30</v>
      </c>
      <c r="C24" s="92">
        <v>30533</v>
      </c>
      <c r="D24" s="93">
        <v>33483</v>
      </c>
      <c r="E24" s="93">
        <v>29585</v>
      </c>
      <c r="F24" s="93">
        <v>28261</v>
      </c>
      <c r="G24" s="93">
        <v>35046</v>
      </c>
      <c r="H24" s="93">
        <v>36480</v>
      </c>
      <c r="I24" s="93">
        <v>39238</v>
      </c>
      <c r="J24" s="93">
        <v>36004</v>
      </c>
      <c r="K24" s="93">
        <v>38115</v>
      </c>
      <c r="L24" s="93">
        <v>33378</v>
      </c>
      <c r="M24" s="66">
        <v>29837</v>
      </c>
      <c r="N24" s="94">
        <v>37829</v>
      </c>
      <c r="O24" s="92">
        <v>36001</v>
      </c>
      <c r="P24" s="93">
        <v>32194</v>
      </c>
      <c r="Q24" s="93">
        <v>26510</v>
      </c>
      <c r="R24" s="93">
        <v>31015</v>
      </c>
      <c r="S24" s="93">
        <v>27525</v>
      </c>
      <c r="T24" s="93">
        <v>33483</v>
      </c>
      <c r="U24" s="94">
        <v>37692</v>
      </c>
      <c r="V24" s="207">
        <f t="shared" ref="V24:V29" si="16">IF(ISERROR((O24-C24)/C24)=TRUE,0,(O24-C24)/C24)</f>
        <v>0.17908492450790947</v>
      </c>
      <c r="W24" s="207">
        <f t="shared" ref="W24:W29" si="17">IF(ISERROR((P24-D24)/D24)=TRUE,0,(P24-D24)/D24)</f>
        <v>-3.849714780634949E-2</v>
      </c>
      <c r="X24" s="207">
        <f t="shared" ref="X24:AA29" si="18">IF(ISERROR((Q24-E24)/E24)=TRUE,0,(Q24-E24)/E24)</f>
        <v>-0.10393780632077067</v>
      </c>
      <c r="Y24" s="207">
        <f t="shared" si="18"/>
        <v>9.7448781005626123E-2</v>
      </c>
      <c r="Z24" s="207">
        <f t="shared" si="18"/>
        <v>-0.21460366375620613</v>
      </c>
      <c r="AA24" s="207">
        <f t="shared" si="18"/>
        <v>-8.215460526315789E-2</v>
      </c>
      <c r="AB24" s="239"/>
      <c r="AC24" s="95">
        <f t="shared" ref="AC24:AC28" si="19">O24-C24</f>
        <v>5468</v>
      </c>
      <c r="AD24" s="72">
        <f t="shared" ref="AD24:AD28" si="20">P24-D24</f>
        <v>-1289</v>
      </c>
      <c r="AE24" s="73">
        <f t="shared" ref="AE24:AH28" si="21">Q24-E24</f>
        <v>-3075</v>
      </c>
      <c r="AF24" s="73">
        <f t="shared" si="21"/>
        <v>2754</v>
      </c>
      <c r="AG24" s="73">
        <f t="shared" si="21"/>
        <v>-7521</v>
      </c>
      <c r="AH24" s="73">
        <f t="shared" si="21"/>
        <v>-2997</v>
      </c>
      <c r="AI24" s="96"/>
      <c r="AJ24" s="71">
        <f>IF(ISERROR(GETPIVOTDATA("VALUE",'CSS WK pvt'!$J$2,"DT_FILE",AJ$8,"COMMODITY",AJ$6,"TRIM_CAT",TRIM(B24),"TRIM_LINE",A23))=TRUE,0,GETPIVOTDATA("VALUE",'CSS WK pvt'!$J$2,"DT_FILE",AJ$8,"COMMODITY",AJ$6,"TRIM_CAT",TRIM(B24),"TRIM_LINE",A23))</f>
        <v>37692</v>
      </c>
    </row>
    <row r="25" spans="1:36" s="66" customFormat="1" x14ac:dyDescent="0.25">
      <c r="A25" s="170"/>
      <c r="B25" s="67" t="s">
        <v>31</v>
      </c>
      <c r="C25" s="92">
        <v>3095</v>
      </c>
      <c r="D25" s="93">
        <v>3303</v>
      </c>
      <c r="E25" s="93">
        <v>3064</v>
      </c>
      <c r="F25" s="93">
        <v>2994</v>
      </c>
      <c r="G25" s="93">
        <v>3580</v>
      </c>
      <c r="H25" s="93">
        <v>3803</v>
      </c>
      <c r="I25" s="93">
        <v>4273</v>
      </c>
      <c r="J25" s="93">
        <v>3740</v>
      </c>
      <c r="K25" s="93">
        <v>3554</v>
      </c>
      <c r="L25" s="93">
        <v>3381</v>
      </c>
      <c r="M25" s="66">
        <v>3047</v>
      </c>
      <c r="N25" s="94">
        <v>3335</v>
      </c>
      <c r="O25" s="92">
        <v>2944</v>
      </c>
      <c r="P25" s="93">
        <v>2738</v>
      </c>
      <c r="Q25" s="93">
        <v>2368</v>
      </c>
      <c r="R25" s="93">
        <v>2759</v>
      </c>
      <c r="S25" s="93">
        <v>2416</v>
      </c>
      <c r="T25" s="93">
        <v>3083</v>
      </c>
      <c r="U25" s="94">
        <v>3558</v>
      </c>
      <c r="V25" s="207">
        <f t="shared" si="16"/>
        <v>-4.8788368336025852E-2</v>
      </c>
      <c r="W25" s="207">
        <f t="shared" si="17"/>
        <v>-0.17105661519830456</v>
      </c>
      <c r="X25" s="207">
        <f t="shared" si="18"/>
        <v>-0.22715404699738903</v>
      </c>
      <c r="Y25" s="207">
        <f t="shared" si="18"/>
        <v>-7.8490313961255845E-2</v>
      </c>
      <c r="Z25" s="207">
        <f t="shared" si="18"/>
        <v>-0.32513966480446926</v>
      </c>
      <c r="AA25" s="207">
        <f t="shared" si="18"/>
        <v>-0.18932421772285038</v>
      </c>
      <c r="AB25" s="239"/>
      <c r="AC25" s="95">
        <f t="shared" si="19"/>
        <v>-151</v>
      </c>
      <c r="AD25" s="72">
        <f t="shared" si="20"/>
        <v>-565</v>
      </c>
      <c r="AE25" s="73">
        <f t="shared" si="21"/>
        <v>-696</v>
      </c>
      <c r="AF25" s="73">
        <f t="shared" si="21"/>
        <v>-235</v>
      </c>
      <c r="AG25" s="73">
        <f t="shared" si="21"/>
        <v>-1164</v>
      </c>
      <c r="AH25" s="73">
        <f t="shared" si="21"/>
        <v>-720</v>
      </c>
      <c r="AI25" s="96"/>
      <c r="AJ25" s="71">
        <f>IF(ISERROR(GETPIVOTDATA("VALUE",'CSS WK pvt'!$J$2,"DT_FILE",AJ$8,"COMMODITY",AJ$6,"TRIM_CAT",TRIM(B25),"TRIM_LINE",A23))=TRUE,0,GETPIVOTDATA("VALUE",'CSS WK pvt'!$J$2,"DT_FILE",AJ$8,"COMMODITY",AJ$6,"TRIM_CAT",TRIM(B25),"TRIM_LINE",A23))</f>
        <v>3558</v>
      </c>
    </row>
    <row r="26" spans="1:36" s="66" customFormat="1" x14ac:dyDescent="0.25">
      <c r="A26" s="170"/>
      <c r="B26" s="67" t="s">
        <v>32</v>
      </c>
      <c r="C26" s="92">
        <v>4316</v>
      </c>
      <c r="D26" s="93">
        <v>5722</v>
      </c>
      <c r="E26" s="93">
        <v>5876</v>
      </c>
      <c r="F26" s="93">
        <v>3606</v>
      </c>
      <c r="G26" s="93">
        <v>6095</v>
      </c>
      <c r="H26" s="93">
        <v>4312</v>
      </c>
      <c r="I26" s="93">
        <v>6077</v>
      </c>
      <c r="J26" s="93">
        <v>4069</v>
      </c>
      <c r="K26" s="93">
        <v>6028</v>
      </c>
      <c r="L26" s="93">
        <v>5526</v>
      </c>
      <c r="M26" s="66">
        <v>5102</v>
      </c>
      <c r="N26" s="94">
        <v>5143</v>
      </c>
      <c r="O26" s="92">
        <v>7092</v>
      </c>
      <c r="P26" s="93">
        <v>4970</v>
      </c>
      <c r="Q26" s="93">
        <v>3862</v>
      </c>
      <c r="R26" s="93">
        <v>4086</v>
      </c>
      <c r="S26" s="93">
        <v>3987</v>
      </c>
      <c r="T26" s="93">
        <v>4128</v>
      </c>
      <c r="U26" s="94">
        <v>3922</v>
      </c>
      <c r="V26" s="207">
        <f t="shared" si="16"/>
        <v>0.64318813716404077</v>
      </c>
      <c r="W26" s="207">
        <f t="shared" si="17"/>
        <v>-0.13142257951765118</v>
      </c>
      <c r="X26" s="207">
        <f t="shared" si="18"/>
        <v>-0.3427501701837985</v>
      </c>
      <c r="Y26" s="207">
        <f t="shared" si="18"/>
        <v>0.13311148086522462</v>
      </c>
      <c r="Z26" s="207">
        <f t="shared" si="18"/>
        <v>-0.34585726004922068</v>
      </c>
      <c r="AA26" s="207">
        <f t="shared" si="18"/>
        <v>-4.267161410018553E-2</v>
      </c>
      <c r="AB26" s="239"/>
      <c r="AC26" s="95">
        <f t="shared" si="19"/>
        <v>2776</v>
      </c>
      <c r="AD26" s="72">
        <f t="shared" si="20"/>
        <v>-752</v>
      </c>
      <c r="AE26" s="73">
        <f t="shared" si="21"/>
        <v>-2014</v>
      </c>
      <c r="AF26" s="73">
        <f t="shared" si="21"/>
        <v>480</v>
      </c>
      <c r="AG26" s="73">
        <f t="shared" si="21"/>
        <v>-2108</v>
      </c>
      <c r="AH26" s="73">
        <f t="shared" si="21"/>
        <v>-184</v>
      </c>
      <c r="AI26" s="96"/>
      <c r="AJ26" s="71">
        <f>IF(ISERROR(GETPIVOTDATA("VALUE",'CSS WK pvt'!$J$2,"DT_FILE",AJ$8,"COMMODITY",AJ$6,"TRIM_CAT",TRIM(B26),"TRIM_LINE",A23))=TRUE,0,GETPIVOTDATA("VALUE",'CSS WK pvt'!$J$2,"DT_FILE",AJ$8,"COMMODITY",AJ$6,"TRIM_CAT",TRIM(B26),"TRIM_LINE",A23))</f>
        <v>3922</v>
      </c>
    </row>
    <row r="27" spans="1:36" s="66" customFormat="1" x14ac:dyDescent="0.25">
      <c r="A27" s="170"/>
      <c r="B27" s="67" t="s">
        <v>33</v>
      </c>
      <c r="C27" s="92">
        <v>629</v>
      </c>
      <c r="D27" s="93">
        <v>909</v>
      </c>
      <c r="E27" s="93">
        <v>881</v>
      </c>
      <c r="F27" s="93">
        <v>574</v>
      </c>
      <c r="G27" s="93">
        <v>862</v>
      </c>
      <c r="H27" s="93">
        <v>650</v>
      </c>
      <c r="I27" s="93">
        <v>830</v>
      </c>
      <c r="J27" s="93">
        <v>637</v>
      </c>
      <c r="K27" s="93">
        <v>845</v>
      </c>
      <c r="L27" s="93">
        <v>903</v>
      </c>
      <c r="M27" s="66">
        <v>728</v>
      </c>
      <c r="N27" s="94">
        <v>809</v>
      </c>
      <c r="O27" s="92">
        <v>1082</v>
      </c>
      <c r="P27" s="93">
        <v>1028</v>
      </c>
      <c r="Q27" s="93">
        <v>655</v>
      </c>
      <c r="R27" s="93">
        <v>687</v>
      </c>
      <c r="S27" s="93">
        <v>613</v>
      </c>
      <c r="T27" s="93">
        <v>588</v>
      </c>
      <c r="U27" s="94">
        <v>685</v>
      </c>
      <c r="V27" s="207">
        <f t="shared" si="16"/>
        <v>0.72019077901430839</v>
      </c>
      <c r="W27" s="207">
        <f t="shared" si="17"/>
        <v>0.13091309130913092</v>
      </c>
      <c r="X27" s="207">
        <f t="shared" si="18"/>
        <v>-0.25652667423382519</v>
      </c>
      <c r="Y27" s="207">
        <f t="shared" si="18"/>
        <v>0.19686411149825783</v>
      </c>
      <c r="Z27" s="207">
        <f t="shared" si="18"/>
        <v>-0.28886310904872392</v>
      </c>
      <c r="AA27" s="207">
        <f t="shared" si="18"/>
        <v>-9.5384615384615387E-2</v>
      </c>
      <c r="AB27" s="239"/>
      <c r="AC27" s="95">
        <f t="shared" si="19"/>
        <v>453</v>
      </c>
      <c r="AD27" s="72">
        <f t="shared" si="20"/>
        <v>119</v>
      </c>
      <c r="AE27" s="73">
        <f t="shared" si="21"/>
        <v>-226</v>
      </c>
      <c r="AF27" s="73">
        <f t="shared" si="21"/>
        <v>113</v>
      </c>
      <c r="AG27" s="73">
        <f t="shared" si="21"/>
        <v>-249</v>
      </c>
      <c r="AH27" s="73">
        <f t="shared" si="21"/>
        <v>-62</v>
      </c>
      <c r="AI27" s="96"/>
      <c r="AJ27" s="71">
        <f>IF(ISERROR(GETPIVOTDATA("VALUE",'CSS WK pvt'!$J$2,"DT_FILE",AJ$8,"COMMODITY",AJ$6,"TRIM_CAT",TRIM(B27),"TRIM_LINE",A23))=TRUE,0,GETPIVOTDATA("VALUE",'CSS WK pvt'!$J$2,"DT_FILE",AJ$8,"COMMODITY",AJ$6,"TRIM_CAT",TRIM(B27),"TRIM_LINE",A23))</f>
        <v>685</v>
      </c>
    </row>
    <row r="28" spans="1:36" s="66" customFormat="1" x14ac:dyDescent="0.25">
      <c r="A28" s="170"/>
      <c r="B28" s="67" t="s">
        <v>34</v>
      </c>
      <c r="C28" s="92">
        <v>57</v>
      </c>
      <c r="D28" s="93">
        <v>88</v>
      </c>
      <c r="E28" s="93">
        <v>99</v>
      </c>
      <c r="F28" s="93">
        <v>65</v>
      </c>
      <c r="G28" s="93">
        <v>114</v>
      </c>
      <c r="H28" s="93">
        <v>72</v>
      </c>
      <c r="I28" s="93">
        <v>93</v>
      </c>
      <c r="J28" s="93">
        <v>74</v>
      </c>
      <c r="K28" s="93">
        <v>75</v>
      </c>
      <c r="L28" s="93">
        <v>117</v>
      </c>
      <c r="M28" s="66">
        <v>78</v>
      </c>
      <c r="N28" s="94">
        <v>72</v>
      </c>
      <c r="O28" s="92">
        <v>107</v>
      </c>
      <c r="P28" s="93">
        <v>104</v>
      </c>
      <c r="Q28" s="93">
        <v>88</v>
      </c>
      <c r="R28" s="93">
        <v>83</v>
      </c>
      <c r="S28" s="93">
        <v>74</v>
      </c>
      <c r="T28" s="93">
        <v>87</v>
      </c>
      <c r="U28" s="94">
        <v>70</v>
      </c>
      <c r="V28" s="207">
        <f t="shared" si="16"/>
        <v>0.8771929824561403</v>
      </c>
      <c r="W28" s="207">
        <f t="shared" si="17"/>
        <v>0.18181818181818182</v>
      </c>
      <c r="X28" s="207">
        <f t="shared" si="18"/>
        <v>-0.1111111111111111</v>
      </c>
      <c r="Y28" s="207">
        <f t="shared" si="18"/>
        <v>0.27692307692307694</v>
      </c>
      <c r="Z28" s="207">
        <f t="shared" si="18"/>
        <v>-0.35087719298245612</v>
      </c>
      <c r="AA28" s="207">
        <f t="shared" si="18"/>
        <v>0.20833333333333334</v>
      </c>
      <c r="AB28" s="239"/>
      <c r="AC28" s="95">
        <f t="shared" si="19"/>
        <v>50</v>
      </c>
      <c r="AD28" s="72">
        <f t="shared" si="20"/>
        <v>16</v>
      </c>
      <c r="AE28" s="73">
        <f t="shared" si="21"/>
        <v>-11</v>
      </c>
      <c r="AF28" s="73">
        <f t="shared" si="21"/>
        <v>18</v>
      </c>
      <c r="AG28" s="73">
        <f t="shared" si="21"/>
        <v>-40</v>
      </c>
      <c r="AH28" s="73">
        <f t="shared" si="21"/>
        <v>15</v>
      </c>
      <c r="AI28" s="96"/>
      <c r="AJ28" s="71">
        <f>IF(ISERROR(GETPIVOTDATA("VALUE",'CSS WK pvt'!$J$2,"DT_FILE",AJ$8,"COMMODITY",AJ$6,"TRIM_CAT",TRIM(B28),"TRIM_LINE",A23))=TRUE,0,GETPIVOTDATA("VALUE",'CSS WK pvt'!$J$2,"DT_FILE",AJ$8,"COMMODITY",AJ$6,"TRIM_CAT",TRIM(B28),"TRIM_LINE",A23))</f>
        <v>70</v>
      </c>
    </row>
    <row r="29" spans="1:36" s="83" customFormat="1" x14ac:dyDescent="0.25">
      <c r="A29" s="174"/>
      <c r="B29" s="67" t="s">
        <v>35</v>
      </c>
      <c r="C29" s="158">
        <f t="shared" ref="C29:O29" si="22">SUM(C24:C28)</f>
        <v>38630</v>
      </c>
      <c r="D29" s="159">
        <f t="shared" si="22"/>
        <v>43505</v>
      </c>
      <c r="E29" s="159">
        <f t="shared" si="22"/>
        <v>39505</v>
      </c>
      <c r="F29" s="159">
        <f t="shared" si="22"/>
        <v>35500</v>
      </c>
      <c r="G29" s="159">
        <f t="shared" si="22"/>
        <v>45697</v>
      </c>
      <c r="H29" s="159">
        <f t="shared" si="22"/>
        <v>45317</v>
      </c>
      <c r="I29" s="159">
        <f t="shared" si="22"/>
        <v>50511</v>
      </c>
      <c r="J29" s="159">
        <f t="shared" si="22"/>
        <v>44524</v>
      </c>
      <c r="K29" s="159">
        <f t="shared" si="22"/>
        <v>48617</v>
      </c>
      <c r="L29" s="159">
        <f t="shared" si="22"/>
        <v>43305</v>
      </c>
      <c r="M29" s="159">
        <f t="shared" si="22"/>
        <v>38792</v>
      </c>
      <c r="N29" s="160">
        <f t="shared" si="22"/>
        <v>47188</v>
      </c>
      <c r="O29" s="158">
        <f t="shared" si="22"/>
        <v>47226</v>
      </c>
      <c r="P29" s="159">
        <v>41034</v>
      </c>
      <c r="Q29" s="159">
        <v>33483</v>
      </c>
      <c r="R29" s="159">
        <v>38630</v>
      </c>
      <c r="S29" s="159">
        <v>34615</v>
      </c>
      <c r="T29" s="159">
        <v>41369</v>
      </c>
      <c r="U29" s="160">
        <v>45927</v>
      </c>
      <c r="V29" s="240">
        <f t="shared" si="16"/>
        <v>0.22252135645871085</v>
      </c>
      <c r="W29" s="241">
        <f t="shared" si="17"/>
        <v>-5.6798069187449715E-2</v>
      </c>
      <c r="X29" s="242">
        <f t="shared" si="18"/>
        <v>-0.15243640045563853</v>
      </c>
      <c r="Y29" s="242">
        <f t="shared" si="18"/>
        <v>8.8169014084507044E-2</v>
      </c>
      <c r="Z29" s="242">
        <f t="shared" si="18"/>
        <v>-0.2425104492636278</v>
      </c>
      <c r="AA29" s="242">
        <f t="shared" si="18"/>
        <v>-8.7119623982170047E-2</v>
      </c>
      <c r="AB29" s="243"/>
      <c r="AC29" s="97">
        <f t="shared" ref="AC29:AJ29" si="23">SUM(AC24:AC28)</f>
        <v>8596</v>
      </c>
      <c r="AD29" s="161">
        <f t="shared" si="23"/>
        <v>-2471</v>
      </c>
      <c r="AE29" s="162">
        <f t="shared" si="23"/>
        <v>-6022</v>
      </c>
      <c r="AF29" s="162">
        <f t="shared" si="23"/>
        <v>3130</v>
      </c>
      <c r="AG29" s="162">
        <f t="shared" ref="AG29:AH29" si="24">SUM(AG24:AG28)</f>
        <v>-11082</v>
      </c>
      <c r="AH29" s="162">
        <f t="shared" si="24"/>
        <v>-3948</v>
      </c>
      <c r="AI29" s="163"/>
      <c r="AJ29" s="97">
        <f t="shared" si="23"/>
        <v>45927</v>
      </c>
    </row>
    <row r="30" spans="1:36" s="66" customFormat="1" x14ac:dyDescent="0.25">
      <c r="A30" s="172">
        <f>+A23+1</f>
        <v>4</v>
      </c>
      <c r="B30" s="98" t="s">
        <v>18</v>
      </c>
      <c r="C30" s="99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1"/>
      <c r="O30" s="99"/>
      <c r="P30" s="100"/>
      <c r="Q30" s="100"/>
      <c r="R30" s="100"/>
      <c r="S30" s="100"/>
      <c r="T30" s="100"/>
      <c r="U30" s="101"/>
      <c r="V30" s="244"/>
      <c r="W30" s="245"/>
      <c r="X30" s="246"/>
      <c r="Y30" s="246"/>
      <c r="Z30" s="246"/>
      <c r="AA30" s="246"/>
      <c r="AB30" s="247"/>
      <c r="AC30" s="102"/>
      <c r="AD30" s="103"/>
      <c r="AE30" s="104"/>
      <c r="AF30" s="104"/>
      <c r="AG30" s="104"/>
      <c r="AH30" s="104"/>
      <c r="AI30" s="105"/>
      <c r="AJ30" s="102"/>
    </row>
    <row r="31" spans="1:36" s="66" customFormat="1" x14ac:dyDescent="0.25">
      <c r="A31" s="172"/>
      <c r="B31" s="67" t="s">
        <v>30</v>
      </c>
      <c r="C31" s="92">
        <v>11203</v>
      </c>
      <c r="D31" s="93">
        <v>12109</v>
      </c>
      <c r="E31" s="93">
        <v>12532</v>
      </c>
      <c r="F31" s="93">
        <v>11515</v>
      </c>
      <c r="G31" s="93">
        <v>10189</v>
      </c>
      <c r="H31" s="93">
        <v>11571</v>
      </c>
      <c r="I31" s="93">
        <v>12994</v>
      </c>
      <c r="J31" s="93">
        <v>16004</v>
      </c>
      <c r="K31" s="93">
        <v>16275</v>
      </c>
      <c r="L31" s="93">
        <v>14504</v>
      </c>
      <c r="M31" s="93">
        <v>14302</v>
      </c>
      <c r="N31" s="94">
        <v>13253</v>
      </c>
      <c r="O31" s="92">
        <v>17333</v>
      </c>
      <c r="P31" s="93">
        <v>18176</v>
      </c>
      <c r="Q31" s="93">
        <v>14690</v>
      </c>
      <c r="R31" s="93">
        <v>12179</v>
      </c>
      <c r="S31" s="93">
        <v>11635</v>
      </c>
      <c r="T31" s="93">
        <v>10916</v>
      </c>
      <c r="U31" s="94">
        <v>13846</v>
      </c>
      <c r="V31" s="207">
        <f t="shared" ref="V31:V36" si="25">IF(ISERROR((O31-C31)/C31)=TRUE,0,(O31-C31)/C31)</f>
        <v>0.54717486387574754</v>
      </c>
      <c r="W31" s="207">
        <f t="shared" ref="W31:W36" si="26">IF(ISERROR((P31-D31)/D31)=TRUE,0,(P31-D31)/D31)</f>
        <v>0.50103229003220739</v>
      </c>
      <c r="X31" s="207">
        <f t="shared" ref="X31:AA36" si="27">IF(ISERROR((Q31-E31)/E31)=TRUE,0,(Q31-E31)/E31)</f>
        <v>0.17219917012448133</v>
      </c>
      <c r="Y31" s="207">
        <f t="shared" si="27"/>
        <v>5.7663916630481982E-2</v>
      </c>
      <c r="Z31" s="207">
        <f t="shared" si="27"/>
        <v>0.14191775444106389</v>
      </c>
      <c r="AA31" s="207">
        <f t="shared" si="27"/>
        <v>-5.6607034828450434E-2</v>
      </c>
      <c r="AB31" s="239"/>
      <c r="AC31" s="95">
        <f t="shared" ref="AC31:AC35" si="28">O31-C31</f>
        <v>6130</v>
      </c>
      <c r="AD31" s="72">
        <f t="shared" ref="AD31:AD35" si="29">P31-D31</f>
        <v>6067</v>
      </c>
      <c r="AE31" s="73">
        <f t="shared" ref="AE31:AH35" si="30">Q31-E31</f>
        <v>2158</v>
      </c>
      <c r="AF31" s="73">
        <f t="shared" si="30"/>
        <v>664</v>
      </c>
      <c r="AG31" s="73">
        <f t="shared" si="30"/>
        <v>1446</v>
      </c>
      <c r="AH31" s="73">
        <f t="shared" si="30"/>
        <v>-655</v>
      </c>
      <c r="AI31" s="96"/>
      <c r="AJ31" s="71">
        <f>IF(ISERROR(GETPIVOTDATA("VALUE",'CSS WK pvt'!$J$2,"DT_FILE",AJ$8,"COMMODITY",AJ$6,"TRIM_CAT",TRIM(B31),"TRIM_LINE",A30))=TRUE,0,GETPIVOTDATA("VALUE",'CSS WK pvt'!$J$2,"DT_FILE",AJ$8,"COMMODITY",AJ$6,"TRIM_CAT",TRIM(B31),"TRIM_LINE",A30))</f>
        <v>13846</v>
      </c>
    </row>
    <row r="32" spans="1:36" s="66" customFormat="1" x14ac:dyDescent="0.25">
      <c r="A32" s="172"/>
      <c r="B32" s="67" t="s">
        <v>31</v>
      </c>
      <c r="C32" s="92">
        <v>1888</v>
      </c>
      <c r="D32" s="93">
        <v>1898</v>
      </c>
      <c r="E32" s="93">
        <v>1821</v>
      </c>
      <c r="F32" s="93">
        <v>1643</v>
      </c>
      <c r="G32" s="93">
        <v>1435</v>
      </c>
      <c r="H32" s="93">
        <v>1608</v>
      </c>
      <c r="I32" s="93">
        <v>1908</v>
      </c>
      <c r="J32" s="93">
        <v>2460</v>
      </c>
      <c r="K32" s="93">
        <v>2327</v>
      </c>
      <c r="L32" s="93">
        <v>2123</v>
      </c>
      <c r="M32" s="93">
        <v>2026</v>
      </c>
      <c r="N32" s="94">
        <v>1939</v>
      </c>
      <c r="O32" s="92">
        <v>2153</v>
      </c>
      <c r="P32" s="93">
        <v>1818</v>
      </c>
      <c r="Q32" s="93">
        <v>1606</v>
      </c>
      <c r="R32" s="93">
        <v>1414</v>
      </c>
      <c r="S32" s="93">
        <v>1282</v>
      </c>
      <c r="T32" s="93">
        <v>1309</v>
      </c>
      <c r="U32" s="94">
        <v>1635</v>
      </c>
      <c r="V32" s="207">
        <f t="shared" si="25"/>
        <v>0.14036016949152541</v>
      </c>
      <c r="W32" s="207">
        <f t="shared" si="26"/>
        <v>-4.214963119072708E-2</v>
      </c>
      <c r="X32" s="207">
        <f t="shared" si="27"/>
        <v>-0.11806699615595827</v>
      </c>
      <c r="Y32" s="207">
        <f t="shared" si="27"/>
        <v>-0.13937918441874619</v>
      </c>
      <c r="Z32" s="207">
        <f t="shared" si="27"/>
        <v>-0.10662020905923345</v>
      </c>
      <c r="AA32" s="207">
        <f t="shared" si="27"/>
        <v>-0.1859452736318408</v>
      </c>
      <c r="AB32" s="239"/>
      <c r="AC32" s="95">
        <f t="shared" si="28"/>
        <v>265</v>
      </c>
      <c r="AD32" s="72">
        <f t="shared" si="29"/>
        <v>-80</v>
      </c>
      <c r="AE32" s="73">
        <f t="shared" si="30"/>
        <v>-215</v>
      </c>
      <c r="AF32" s="73">
        <f t="shared" si="30"/>
        <v>-229</v>
      </c>
      <c r="AG32" s="73">
        <f t="shared" si="30"/>
        <v>-153</v>
      </c>
      <c r="AH32" s="73">
        <f t="shared" si="30"/>
        <v>-299</v>
      </c>
      <c r="AI32" s="96"/>
      <c r="AJ32" s="71">
        <f>IF(ISERROR(GETPIVOTDATA("VALUE",'CSS WK pvt'!$J$2,"DT_FILE",AJ$8,"COMMODITY",AJ$6,"TRIM_CAT",TRIM(B32),"TRIM_LINE",A30))=TRUE,0,GETPIVOTDATA("VALUE",'CSS WK pvt'!$J$2,"DT_FILE",AJ$8,"COMMODITY",AJ$6,"TRIM_CAT",TRIM(B32),"TRIM_LINE",A30))</f>
        <v>1635</v>
      </c>
    </row>
    <row r="33" spans="1:36" s="66" customFormat="1" x14ac:dyDescent="0.25">
      <c r="A33" s="172"/>
      <c r="B33" s="67" t="s">
        <v>32</v>
      </c>
      <c r="C33" s="92">
        <v>1753</v>
      </c>
      <c r="D33" s="93">
        <v>1614</v>
      </c>
      <c r="E33" s="93">
        <v>1961</v>
      </c>
      <c r="F33" s="93">
        <v>1640</v>
      </c>
      <c r="G33" s="93">
        <v>1512</v>
      </c>
      <c r="H33" s="93">
        <v>1716</v>
      </c>
      <c r="I33" s="93">
        <v>1745</v>
      </c>
      <c r="J33" s="93">
        <v>1752</v>
      </c>
      <c r="K33" s="93">
        <v>1693</v>
      </c>
      <c r="L33" s="93">
        <v>1755</v>
      </c>
      <c r="M33" s="93">
        <v>1933</v>
      </c>
      <c r="N33" s="94">
        <v>1552</v>
      </c>
      <c r="O33" s="92">
        <v>2196</v>
      </c>
      <c r="P33" s="93">
        <v>3173</v>
      </c>
      <c r="Q33" s="93">
        <v>1787</v>
      </c>
      <c r="R33" s="93">
        <v>1334</v>
      </c>
      <c r="S33" s="93">
        <v>1250</v>
      </c>
      <c r="T33" s="93">
        <v>1121</v>
      </c>
      <c r="U33" s="94">
        <v>1181</v>
      </c>
      <c r="V33" s="207">
        <f t="shared" si="25"/>
        <v>0.25270964061608669</v>
      </c>
      <c r="W33" s="207">
        <f t="shared" si="26"/>
        <v>0.96592317224287483</v>
      </c>
      <c r="X33" s="207">
        <f t="shared" si="27"/>
        <v>-8.8730239673635899E-2</v>
      </c>
      <c r="Y33" s="207">
        <f t="shared" si="27"/>
        <v>-0.18658536585365854</v>
      </c>
      <c r="Z33" s="207">
        <f t="shared" si="27"/>
        <v>-0.17328042328042328</v>
      </c>
      <c r="AA33" s="207">
        <f t="shared" si="27"/>
        <v>-0.34673659673659674</v>
      </c>
      <c r="AB33" s="239"/>
      <c r="AC33" s="95">
        <f t="shared" si="28"/>
        <v>443</v>
      </c>
      <c r="AD33" s="72">
        <f t="shared" si="29"/>
        <v>1559</v>
      </c>
      <c r="AE33" s="73">
        <f t="shared" si="30"/>
        <v>-174</v>
      </c>
      <c r="AF33" s="73">
        <f t="shared" si="30"/>
        <v>-306</v>
      </c>
      <c r="AG33" s="73">
        <f t="shared" si="30"/>
        <v>-262</v>
      </c>
      <c r="AH33" s="73">
        <f t="shared" si="30"/>
        <v>-595</v>
      </c>
      <c r="AI33" s="96"/>
      <c r="AJ33" s="71">
        <f>IF(ISERROR(GETPIVOTDATA("VALUE",'CSS WK pvt'!$J$2,"DT_FILE",AJ$8,"COMMODITY",AJ$6,"TRIM_CAT",TRIM(B33),"TRIM_LINE",A30))=TRUE,0,GETPIVOTDATA("VALUE",'CSS WK pvt'!$J$2,"DT_FILE",AJ$8,"COMMODITY",AJ$6,"TRIM_CAT",TRIM(B33),"TRIM_LINE",A30))</f>
        <v>1181</v>
      </c>
    </row>
    <row r="34" spans="1:36" s="66" customFormat="1" x14ac:dyDescent="0.25">
      <c r="A34" s="172"/>
      <c r="B34" s="67" t="s">
        <v>33</v>
      </c>
      <c r="C34" s="92">
        <v>241</v>
      </c>
      <c r="D34" s="93">
        <v>214</v>
      </c>
      <c r="E34" s="93">
        <v>246</v>
      </c>
      <c r="F34" s="93">
        <v>204</v>
      </c>
      <c r="G34" s="93">
        <v>206</v>
      </c>
      <c r="H34" s="93">
        <v>240</v>
      </c>
      <c r="I34" s="93">
        <v>244</v>
      </c>
      <c r="J34" s="93">
        <v>224</v>
      </c>
      <c r="K34" s="93">
        <v>233</v>
      </c>
      <c r="L34" s="93">
        <v>222</v>
      </c>
      <c r="M34" s="93">
        <v>256</v>
      </c>
      <c r="N34" s="94">
        <v>176</v>
      </c>
      <c r="O34" s="92">
        <v>267</v>
      </c>
      <c r="P34" s="93">
        <v>493</v>
      </c>
      <c r="Q34" s="93">
        <v>287</v>
      </c>
      <c r="R34" s="93">
        <v>191</v>
      </c>
      <c r="S34" s="93">
        <v>182</v>
      </c>
      <c r="T34" s="93">
        <v>167</v>
      </c>
      <c r="U34" s="94">
        <v>148</v>
      </c>
      <c r="V34" s="207">
        <f t="shared" si="25"/>
        <v>0.1078838174273859</v>
      </c>
      <c r="W34" s="207">
        <f t="shared" si="26"/>
        <v>1.3037383177570094</v>
      </c>
      <c r="X34" s="207">
        <f t="shared" si="27"/>
        <v>0.16666666666666666</v>
      </c>
      <c r="Y34" s="207">
        <f t="shared" si="27"/>
        <v>-6.3725490196078427E-2</v>
      </c>
      <c r="Z34" s="207">
        <f t="shared" si="27"/>
        <v>-0.11650485436893204</v>
      </c>
      <c r="AA34" s="207">
        <f t="shared" si="27"/>
        <v>-0.30416666666666664</v>
      </c>
      <c r="AB34" s="239"/>
      <c r="AC34" s="95">
        <f t="shared" si="28"/>
        <v>26</v>
      </c>
      <c r="AD34" s="72">
        <f t="shared" si="29"/>
        <v>279</v>
      </c>
      <c r="AE34" s="73">
        <f t="shared" si="30"/>
        <v>41</v>
      </c>
      <c r="AF34" s="73">
        <f t="shared" si="30"/>
        <v>-13</v>
      </c>
      <c r="AG34" s="73">
        <f t="shared" si="30"/>
        <v>-24</v>
      </c>
      <c r="AH34" s="73">
        <f t="shared" si="30"/>
        <v>-73</v>
      </c>
      <c r="AI34" s="96"/>
      <c r="AJ34" s="71">
        <f>IF(ISERROR(GETPIVOTDATA("VALUE",'CSS WK pvt'!$J$2,"DT_FILE",AJ$8,"COMMODITY",AJ$6,"TRIM_CAT",TRIM(B34),"TRIM_LINE",A30))=TRUE,0,GETPIVOTDATA("VALUE",'CSS WK pvt'!$J$2,"DT_FILE",AJ$8,"COMMODITY",AJ$6,"TRIM_CAT",TRIM(B34),"TRIM_LINE",A30))</f>
        <v>148</v>
      </c>
    </row>
    <row r="35" spans="1:36" s="66" customFormat="1" x14ac:dyDescent="0.25">
      <c r="A35" s="172"/>
      <c r="B35" s="67" t="s">
        <v>34</v>
      </c>
      <c r="C35" s="92">
        <v>15</v>
      </c>
      <c r="D35" s="93">
        <v>14</v>
      </c>
      <c r="E35" s="93">
        <v>12</v>
      </c>
      <c r="F35" s="93">
        <v>14</v>
      </c>
      <c r="G35" s="93">
        <v>10</v>
      </c>
      <c r="H35" s="93">
        <v>17</v>
      </c>
      <c r="I35" s="93">
        <v>11</v>
      </c>
      <c r="J35" s="93">
        <v>20</v>
      </c>
      <c r="K35" s="93">
        <v>14</v>
      </c>
      <c r="L35" s="93">
        <v>13</v>
      </c>
      <c r="M35" s="93">
        <v>30</v>
      </c>
      <c r="N35" s="94">
        <v>11</v>
      </c>
      <c r="O35" s="92">
        <v>16</v>
      </c>
      <c r="P35" s="93">
        <v>32</v>
      </c>
      <c r="Q35" s="93">
        <v>24</v>
      </c>
      <c r="R35" s="93">
        <v>19</v>
      </c>
      <c r="S35" s="93">
        <v>16</v>
      </c>
      <c r="T35" s="93">
        <v>12</v>
      </c>
      <c r="U35" s="94">
        <v>5</v>
      </c>
      <c r="V35" s="207">
        <f t="shared" si="25"/>
        <v>6.6666666666666666E-2</v>
      </c>
      <c r="W35" s="207">
        <f t="shared" si="26"/>
        <v>1.2857142857142858</v>
      </c>
      <c r="X35" s="207">
        <f t="shared" si="27"/>
        <v>1</v>
      </c>
      <c r="Y35" s="207">
        <f t="shared" si="27"/>
        <v>0.35714285714285715</v>
      </c>
      <c r="Z35" s="207">
        <f t="shared" si="27"/>
        <v>0.6</v>
      </c>
      <c r="AA35" s="207">
        <f t="shared" si="27"/>
        <v>-0.29411764705882354</v>
      </c>
      <c r="AB35" s="239"/>
      <c r="AC35" s="95">
        <f t="shared" si="28"/>
        <v>1</v>
      </c>
      <c r="AD35" s="72">
        <f t="shared" si="29"/>
        <v>18</v>
      </c>
      <c r="AE35" s="73">
        <f t="shared" si="30"/>
        <v>12</v>
      </c>
      <c r="AF35" s="73">
        <f t="shared" si="30"/>
        <v>5</v>
      </c>
      <c r="AG35" s="73">
        <f t="shared" si="30"/>
        <v>6</v>
      </c>
      <c r="AH35" s="73">
        <f t="shared" si="30"/>
        <v>-5</v>
      </c>
      <c r="AI35" s="96"/>
      <c r="AJ35" s="71">
        <f>IF(ISERROR(GETPIVOTDATA("VALUE",'CSS WK pvt'!$J$2,"DT_FILE",AJ$8,"COMMODITY",AJ$6,"TRIM_CAT",TRIM(B35),"TRIM_LINE",A30))=TRUE,0,GETPIVOTDATA("VALUE",'CSS WK pvt'!$J$2,"DT_FILE",AJ$8,"COMMODITY",AJ$6,"TRIM_CAT",TRIM(B35),"TRIM_LINE",A30))</f>
        <v>5</v>
      </c>
    </row>
    <row r="36" spans="1:36" s="83" customFormat="1" x14ac:dyDescent="0.25">
      <c r="A36" s="173"/>
      <c r="B36" s="67" t="s">
        <v>35</v>
      </c>
      <c r="C36" s="158">
        <f>SUM(C31:C35)</f>
        <v>15100</v>
      </c>
      <c r="D36" s="159">
        <f t="shared" ref="D36:AJ36" si="31">SUM(D31:D35)</f>
        <v>15849</v>
      </c>
      <c r="E36" s="159">
        <f t="shared" si="31"/>
        <v>16572</v>
      </c>
      <c r="F36" s="159">
        <f t="shared" si="31"/>
        <v>15016</v>
      </c>
      <c r="G36" s="159">
        <f t="shared" si="31"/>
        <v>13352</v>
      </c>
      <c r="H36" s="159">
        <f t="shared" si="31"/>
        <v>15152</v>
      </c>
      <c r="I36" s="159">
        <f t="shared" si="31"/>
        <v>16902</v>
      </c>
      <c r="J36" s="159">
        <f t="shared" si="31"/>
        <v>20460</v>
      </c>
      <c r="K36" s="159">
        <f t="shared" si="31"/>
        <v>20542</v>
      </c>
      <c r="L36" s="159">
        <f t="shared" si="31"/>
        <v>18617</v>
      </c>
      <c r="M36" s="159">
        <f t="shared" si="31"/>
        <v>18547</v>
      </c>
      <c r="N36" s="160">
        <f t="shared" si="31"/>
        <v>16931</v>
      </c>
      <c r="O36" s="158">
        <f t="shared" si="31"/>
        <v>21965</v>
      </c>
      <c r="P36" s="159">
        <v>23692</v>
      </c>
      <c r="Q36" s="159">
        <v>18394</v>
      </c>
      <c r="R36" s="159">
        <v>15137</v>
      </c>
      <c r="S36" s="159">
        <v>14365</v>
      </c>
      <c r="T36" s="159">
        <v>13525</v>
      </c>
      <c r="U36" s="160">
        <v>16815</v>
      </c>
      <c r="V36" s="240">
        <f t="shared" si="25"/>
        <v>0.454635761589404</v>
      </c>
      <c r="W36" s="241">
        <f t="shared" si="26"/>
        <v>0.49485771972995141</v>
      </c>
      <c r="X36" s="242">
        <f t="shared" si="27"/>
        <v>0.10994448467294231</v>
      </c>
      <c r="Y36" s="242">
        <f t="shared" si="27"/>
        <v>8.0580713905167821E-3</v>
      </c>
      <c r="Z36" s="242">
        <f t="shared" si="27"/>
        <v>7.5868783702816064E-2</v>
      </c>
      <c r="AA36" s="242">
        <f t="shared" si="27"/>
        <v>-0.10737856388595565</v>
      </c>
      <c r="AB36" s="243"/>
      <c r="AC36" s="97">
        <f>SUM(AC31:AC35)</f>
        <v>6865</v>
      </c>
      <c r="AD36" s="161">
        <f t="shared" si="31"/>
        <v>7843</v>
      </c>
      <c r="AE36" s="162">
        <f t="shared" si="31"/>
        <v>1822</v>
      </c>
      <c r="AF36" s="162">
        <f t="shared" si="31"/>
        <v>121</v>
      </c>
      <c r="AG36" s="162">
        <f t="shared" ref="AG36:AH36" si="32">SUM(AG31:AG35)</f>
        <v>1013</v>
      </c>
      <c r="AH36" s="162">
        <f t="shared" si="32"/>
        <v>-1627</v>
      </c>
      <c r="AI36" s="163"/>
      <c r="AJ36" s="97">
        <f t="shared" si="31"/>
        <v>16815</v>
      </c>
    </row>
    <row r="37" spans="1:36" s="66" customFormat="1" x14ac:dyDescent="0.25">
      <c r="A37" s="172">
        <f>+A30+1</f>
        <v>5</v>
      </c>
      <c r="B37" s="98" t="s">
        <v>19</v>
      </c>
      <c r="C37" s="99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1"/>
      <c r="O37" s="99"/>
      <c r="P37" s="100"/>
      <c r="Q37" s="100"/>
      <c r="R37" s="100"/>
      <c r="S37" s="100"/>
      <c r="T37" s="100"/>
      <c r="U37" s="101"/>
      <c r="V37" s="244"/>
      <c r="W37" s="245"/>
      <c r="X37" s="246"/>
      <c r="Y37" s="246"/>
      <c r="Z37" s="246"/>
      <c r="AA37" s="246"/>
      <c r="AB37" s="247"/>
      <c r="AC37" s="102"/>
      <c r="AD37" s="103"/>
      <c r="AE37" s="104"/>
      <c r="AF37" s="104"/>
      <c r="AG37" s="104"/>
      <c r="AH37" s="104"/>
      <c r="AI37" s="105"/>
      <c r="AJ37" s="102"/>
    </row>
    <row r="38" spans="1:36" s="66" customFormat="1" x14ac:dyDescent="0.25">
      <c r="A38" s="172"/>
      <c r="B38" s="67" t="s">
        <v>30</v>
      </c>
      <c r="C38" s="92">
        <v>19416</v>
      </c>
      <c r="D38" s="93">
        <v>19623</v>
      </c>
      <c r="E38" s="93">
        <v>19427</v>
      </c>
      <c r="F38" s="93">
        <v>20354</v>
      </c>
      <c r="G38" s="93">
        <v>20256</v>
      </c>
      <c r="H38" s="93">
        <v>19361</v>
      </c>
      <c r="I38" s="93">
        <v>19347</v>
      </c>
      <c r="J38" s="93">
        <v>20115</v>
      </c>
      <c r="K38" s="93">
        <v>25355</v>
      </c>
      <c r="L38" s="93">
        <v>27580</v>
      </c>
      <c r="M38" s="93">
        <v>29057</v>
      </c>
      <c r="N38" s="94">
        <v>27880</v>
      </c>
      <c r="O38" s="92">
        <v>29264</v>
      </c>
      <c r="P38" s="93">
        <v>35087</v>
      </c>
      <c r="Q38" s="93">
        <v>39180</v>
      </c>
      <c r="R38" s="93">
        <v>39067</v>
      </c>
      <c r="S38" s="93">
        <v>38219</v>
      </c>
      <c r="T38" s="93">
        <v>38848</v>
      </c>
      <c r="U38" s="94">
        <v>38465</v>
      </c>
      <c r="V38" s="207">
        <f t="shared" ref="V38:V43" si="33">IF(ISERROR((O38-C38)/C38)=TRUE,0,(O38-C38)/C38)</f>
        <v>0.50721054800164811</v>
      </c>
      <c r="W38" s="207">
        <f t="shared" ref="W38:W43" si="34">IF(ISERROR((P38-D38)/D38)=TRUE,0,(P38-D38)/D38)</f>
        <v>0.78805483361361672</v>
      </c>
      <c r="X38" s="207">
        <f t="shared" ref="X38:AA43" si="35">IF(ISERROR((Q38-E38)/E38)=TRUE,0,(Q38-E38)/E38)</f>
        <v>1.0167807690327895</v>
      </c>
      <c r="Y38" s="207">
        <f t="shared" si="35"/>
        <v>0.91937702662867249</v>
      </c>
      <c r="Z38" s="207">
        <f t="shared" si="35"/>
        <v>0.88679897314375988</v>
      </c>
      <c r="AA38" s="207">
        <f t="shared" si="35"/>
        <v>1.0065079283094882</v>
      </c>
      <c r="AB38" s="239"/>
      <c r="AC38" s="95">
        <f t="shared" ref="AC38:AC42" si="36">O38-C38</f>
        <v>9848</v>
      </c>
      <c r="AD38" s="72">
        <f t="shared" ref="AD38:AD42" si="37">P38-D38</f>
        <v>15464</v>
      </c>
      <c r="AE38" s="73">
        <f t="shared" ref="AE38:AH42" si="38">Q38-E38</f>
        <v>19753</v>
      </c>
      <c r="AF38" s="73">
        <f t="shared" si="38"/>
        <v>18713</v>
      </c>
      <c r="AG38" s="73">
        <f t="shared" si="38"/>
        <v>17963</v>
      </c>
      <c r="AH38" s="73">
        <f t="shared" si="38"/>
        <v>19487</v>
      </c>
      <c r="AI38" s="96"/>
      <c r="AJ38" s="71">
        <f>IF(ISERROR(GETPIVOTDATA("VALUE",'CSS WK pvt'!$J$2,"DT_FILE",AJ$8,"COMMODITY",AJ$6,"TRIM_CAT",TRIM(B38),"TRIM_LINE",A37))=TRUE,0,GETPIVOTDATA("VALUE",'CSS WK pvt'!$J$2,"DT_FILE",AJ$8,"COMMODITY",AJ$6,"TRIM_CAT",TRIM(B38),"TRIM_LINE",A37))</f>
        <v>38465</v>
      </c>
    </row>
    <row r="39" spans="1:36" s="66" customFormat="1" x14ac:dyDescent="0.25">
      <c r="A39" s="172"/>
      <c r="B39" s="67" t="s">
        <v>31</v>
      </c>
      <c r="C39" s="92">
        <v>8625</v>
      </c>
      <c r="D39" s="93">
        <v>8706</v>
      </c>
      <c r="E39" s="93">
        <v>8325</v>
      </c>
      <c r="F39" s="93">
        <v>8471</v>
      </c>
      <c r="G39" s="93">
        <v>8406</v>
      </c>
      <c r="H39" s="93">
        <v>8236</v>
      </c>
      <c r="I39" s="93">
        <v>8288</v>
      </c>
      <c r="J39" s="93">
        <v>8487</v>
      </c>
      <c r="K39" s="93">
        <v>9524</v>
      </c>
      <c r="L39" s="93">
        <v>10026</v>
      </c>
      <c r="M39" s="93">
        <v>10503</v>
      </c>
      <c r="N39" s="94">
        <v>9985</v>
      </c>
      <c r="O39" s="92">
        <v>10101</v>
      </c>
      <c r="P39" s="93">
        <v>10497</v>
      </c>
      <c r="Q39" s="93">
        <v>10186</v>
      </c>
      <c r="R39" s="93">
        <v>9977</v>
      </c>
      <c r="S39" s="93">
        <v>10073</v>
      </c>
      <c r="T39" s="93">
        <v>9730</v>
      </c>
      <c r="U39" s="94">
        <v>9371</v>
      </c>
      <c r="V39" s="207">
        <f t="shared" si="33"/>
        <v>0.1711304347826087</v>
      </c>
      <c r="W39" s="207">
        <f t="shared" si="34"/>
        <v>0.20572019297036526</v>
      </c>
      <c r="X39" s="207">
        <f t="shared" si="35"/>
        <v>0.22354354354354355</v>
      </c>
      <c r="Y39" s="207">
        <f t="shared" si="35"/>
        <v>0.17778302443631214</v>
      </c>
      <c r="Z39" s="207">
        <f t="shared" si="35"/>
        <v>0.19831073043064479</v>
      </c>
      <c r="AA39" s="207">
        <f t="shared" si="35"/>
        <v>0.18139873725109276</v>
      </c>
      <c r="AB39" s="239"/>
      <c r="AC39" s="95">
        <f t="shared" si="36"/>
        <v>1476</v>
      </c>
      <c r="AD39" s="72">
        <f t="shared" si="37"/>
        <v>1791</v>
      </c>
      <c r="AE39" s="73">
        <f t="shared" si="38"/>
        <v>1861</v>
      </c>
      <c r="AF39" s="73">
        <f t="shared" si="38"/>
        <v>1506</v>
      </c>
      <c r="AG39" s="73">
        <f t="shared" si="38"/>
        <v>1667</v>
      </c>
      <c r="AH39" s="73">
        <f t="shared" si="38"/>
        <v>1494</v>
      </c>
      <c r="AI39" s="96"/>
      <c r="AJ39" s="71">
        <f>IF(ISERROR(GETPIVOTDATA("VALUE",'CSS WK pvt'!$J$2,"DT_FILE",AJ$8,"COMMODITY",AJ$6,"TRIM_CAT",TRIM(B39),"TRIM_LINE",A37))=TRUE,0,GETPIVOTDATA("VALUE",'CSS WK pvt'!$J$2,"DT_FILE",AJ$8,"COMMODITY",AJ$6,"TRIM_CAT",TRIM(B39),"TRIM_LINE",A37))</f>
        <v>9371</v>
      </c>
    </row>
    <row r="40" spans="1:36" s="66" customFormat="1" x14ac:dyDescent="0.25">
      <c r="A40" s="172"/>
      <c r="B40" s="67" t="s">
        <v>32</v>
      </c>
      <c r="C40" s="92">
        <v>1684</v>
      </c>
      <c r="D40" s="93">
        <v>1782</v>
      </c>
      <c r="E40" s="93">
        <v>1805</v>
      </c>
      <c r="F40" s="93">
        <v>1994</v>
      </c>
      <c r="G40" s="93">
        <v>2058</v>
      </c>
      <c r="H40" s="93">
        <v>1940</v>
      </c>
      <c r="I40" s="93">
        <v>2044</v>
      </c>
      <c r="J40" s="93">
        <v>2144</v>
      </c>
      <c r="K40" s="93">
        <v>2230</v>
      </c>
      <c r="L40" s="93">
        <v>2235</v>
      </c>
      <c r="M40" s="93">
        <v>2412</v>
      </c>
      <c r="N40" s="94">
        <v>2327</v>
      </c>
      <c r="O40" s="92">
        <v>2635</v>
      </c>
      <c r="P40" s="93">
        <v>3581</v>
      </c>
      <c r="Q40" s="93">
        <v>4628</v>
      </c>
      <c r="R40" s="93">
        <v>4498</v>
      </c>
      <c r="S40" s="93">
        <v>4211</v>
      </c>
      <c r="T40" s="93">
        <v>4026</v>
      </c>
      <c r="U40" s="94">
        <v>3641</v>
      </c>
      <c r="V40" s="207">
        <f t="shared" si="33"/>
        <v>0.56472684085510694</v>
      </c>
      <c r="W40" s="207">
        <f t="shared" si="34"/>
        <v>1.0095398428731761</v>
      </c>
      <c r="X40" s="207">
        <f t="shared" si="35"/>
        <v>1.56398891966759</v>
      </c>
      <c r="Y40" s="207">
        <f t="shared" si="35"/>
        <v>1.2557673019057172</v>
      </c>
      <c r="Z40" s="207">
        <f t="shared" si="35"/>
        <v>1.0461613216715258</v>
      </c>
      <c r="AA40" s="207">
        <f t="shared" si="35"/>
        <v>1.0752577319587628</v>
      </c>
      <c r="AB40" s="239"/>
      <c r="AC40" s="95">
        <f t="shared" si="36"/>
        <v>951</v>
      </c>
      <c r="AD40" s="72">
        <f t="shared" si="37"/>
        <v>1799</v>
      </c>
      <c r="AE40" s="73">
        <f t="shared" si="38"/>
        <v>2823</v>
      </c>
      <c r="AF40" s="73">
        <f t="shared" si="38"/>
        <v>2504</v>
      </c>
      <c r="AG40" s="73">
        <f t="shared" si="38"/>
        <v>2153</v>
      </c>
      <c r="AH40" s="73">
        <f t="shared" si="38"/>
        <v>2086</v>
      </c>
      <c r="AI40" s="96"/>
      <c r="AJ40" s="71">
        <f>IF(ISERROR(GETPIVOTDATA("VALUE",'CSS WK pvt'!$J$2,"DT_FILE",AJ$8,"COMMODITY",AJ$6,"TRIM_CAT",TRIM(B40),"TRIM_LINE",A37))=TRUE,0,GETPIVOTDATA("VALUE",'CSS WK pvt'!$J$2,"DT_FILE",AJ$8,"COMMODITY",AJ$6,"TRIM_CAT",TRIM(B40),"TRIM_LINE",A37))</f>
        <v>3641</v>
      </c>
    </row>
    <row r="41" spans="1:36" s="66" customFormat="1" x14ac:dyDescent="0.25">
      <c r="A41" s="172"/>
      <c r="B41" s="67" t="s">
        <v>33</v>
      </c>
      <c r="C41" s="92">
        <v>176</v>
      </c>
      <c r="D41" s="93">
        <v>184</v>
      </c>
      <c r="E41" s="93">
        <v>172</v>
      </c>
      <c r="F41" s="93">
        <v>180</v>
      </c>
      <c r="G41" s="93">
        <v>189</v>
      </c>
      <c r="H41" s="93">
        <v>157</v>
      </c>
      <c r="I41" s="93">
        <v>165</v>
      </c>
      <c r="J41" s="93">
        <v>177</v>
      </c>
      <c r="K41" s="93">
        <v>223</v>
      </c>
      <c r="L41" s="93">
        <v>217</v>
      </c>
      <c r="M41" s="93">
        <v>218</v>
      </c>
      <c r="N41" s="94">
        <v>194</v>
      </c>
      <c r="O41" s="92">
        <v>224</v>
      </c>
      <c r="P41" s="93">
        <v>346</v>
      </c>
      <c r="Q41" s="93">
        <v>474</v>
      </c>
      <c r="R41" s="93">
        <v>466</v>
      </c>
      <c r="S41" s="93">
        <v>443</v>
      </c>
      <c r="T41" s="93">
        <v>430</v>
      </c>
      <c r="U41" s="94">
        <v>371</v>
      </c>
      <c r="V41" s="207">
        <f t="shared" si="33"/>
        <v>0.27272727272727271</v>
      </c>
      <c r="W41" s="207">
        <f t="shared" si="34"/>
        <v>0.88043478260869568</v>
      </c>
      <c r="X41" s="207">
        <f t="shared" si="35"/>
        <v>1.7558139534883721</v>
      </c>
      <c r="Y41" s="207">
        <f t="shared" si="35"/>
        <v>1.5888888888888888</v>
      </c>
      <c r="Z41" s="207">
        <f t="shared" si="35"/>
        <v>1.343915343915344</v>
      </c>
      <c r="AA41" s="207">
        <f t="shared" si="35"/>
        <v>1.7388535031847134</v>
      </c>
      <c r="AB41" s="239"/>
      <c r="AC41" s="95">
        <f t="shared" si="36"/>
        <v>48</v>
      </c>
      <c r="AD41" s="72">
        <f t="shared" si="37"/>
        <v>162</v>
      </c>
      <c r="AE41" s="73">
        <f t="shared" si="38"/>
        <v>302</v>
      </c>
      <c r="AF41" s="73">
        <f t="shared" si="38"/>
        <v>286</v>
      </c>
      <c r="AG41" s="73">
        <f t="shared" si="38"/>
        <v>254</v>
      </c>
      <c r="AH41" s="73">
        <f t="shared" si="38"/>
        <v>273</v>
      </c>
      <c r="AI41" s="96"/>
      <c r="AJ41" s="71">
        <f>IF(ISERROR(GETPIVOTDATA("VALUE",'CSS WK pvt'!$J$2,"DT_FILE",AJ$8,"COMMODITY",AJ$6,"TRIM_CAT",TRIM(B41),"TRIM_LINE",A37))=TRUE,0,GETPIVOTDATA("VALUE",'CSS WK pvt'!$J$2,"DT_FILE",AJ$8,"COMMODITY",AJ$6,"TRIM_CAT",TRIM(B41),"TRIM_LINE",A37))</f>
        <v>371</v>
      </c>
    </row>
    <row r="42" spans="1:36" s="66" customFormat="1" x14ac:dyDescent="0.25">
      <c r="A42" s="172"/>
      <c r="B42" s="67" t="s">
        <v>34</v>
      </c>
      <c r="C42" s="92">
        <v>12</v>
      </c>
      <c r="D42" s="93">
        <v>15</v>
      </c>
      <c r="E42" s="93">
        <v>20</v>
      </c>
      <c r="F42" s="93">
        <v>17</v>
      </c>
      <c r="G42" s="93">
        <v>16</v>
      </c>
      <c r="H42" s="93">
        <v>15</v>
      </c>
      <c r="I42" s="93">
        <v>18</v>
      </c>
      <c r="J42" s="93">
        <v>13</v>
      </c>
      <c r="K42" s="93">
        <v>13</v>
      </c>
      <c r="L42" s="93">
        <v>14</v>
      </c>
      <c r="M42" s="93">
        <v>12</v>
      </c>
      <c r="N42" s="94">
        <v>15</v>
      </c>
      <c r="O42" s="92">
        <v>12</v>
      </c>
      <c r="P42" s="93">
        <v>19</v>
      </c>
      <c r="Q42" s="93">
        <v>24</v>
      </c>
      <c r="R42" s="93">
        <v>28</v>
      </c>
      <c r="S42" s="93">
        <v>29</v>
      </c>
      <c r="T42" s="93">
        <v>32</v>
      </c>
      <c r="U42" s="94">
        <v>26</v>
      </c>
      <c r="V42" s="207">
        <f t="shared" si="33"/>
        <v>0</v>
      </c>
      <c r="W42" s="207">
        <f t="shared" si="34"/>
        <v>0.26666666666666666</v>
      </c>
      <c r="X42" s="207">
        <f t="shared" si="35"/>
        <v>0.2</v>
      </c>
      <c r="Y42" s="207">
        <f t="shared" si="35"/>
        <v>0.6470588235294118</v>
      </c>
      <c r="Z42" s="207">
        <f t="shared" si="35"/>
        <v>0.8125</v>
      </c>
      <c r="AA42" s="207">
        <f t="shared" si="35"/>
        <v>1.1333333333333333</v>
      </c>
      <c r="AB42" s="239"/>
      <c r="AC42" s="95">
        <f t="shared" si="36"/>
        <v>0</v>
      </c>
      <c r="AD42" s="72">
        <f t="shared" si="37"/>
        <v>4</v>
      </c>
      <c r="AE42" s="73">
        <f t="shared" si="38"/>
        <v>4</v>
      </c>
      <c r="AF42" s="73">
        <f t="shared" si="38"/>
        <v>11</v>
      </c>
      <c r="AG42" s="73">
        <f t="shared" si="38"/>
        <v>13</v>
      </c>
      <c r="AH42" s="73">
        <f t="shared" si="38"/>
        <v>17</v>
      </c>
      <c r="AI42" s="96"/>
      <c r="AJ42" s="71">
        <f>IF(ISERROR(GETPIVOTDATA("VALUE",'CSS WK pvt'!$J$2,"DT_FILE",AJ$8,"COMMODITY",AJ$6,"TRIM_CAT",TRIM(B42),"TRIM_LINE",A37))=TRUE,0,GETPIVOTDATA("VALUE",'CSS WK pvt'!$J$2,"DT_FILE",AJ$8,"COMMODITY",AJ$6,"TRIM_CAT",TRIM(B42),"TRIM_LINE",A37))</f>
        <v>26</v>
      </c>
    </row>
    <row r="43" spans="1:36" s="83" customFormat="1" ht="15.75" thickBot="1" x14ac:dyDescent="0.3">
      <c r="A43" s="173"/>
      <c r="B43" s="75" t="s">
        <v>35</v>
      </c>
      <c r="C43" s="76">
        <f>SUM(C38:C42)</f>
        <v>29913</v>
      </c>
      <c r="D43" s="77">
        <f t="shared" ref="D43:AJ43" si="39">SUM(D38:D42)</f>
        <v>30310</v>
      </c>
      <c r="E43" s="77">
        <f t="shared" si="39"/>
        <v>29749</v>
      </c>
      <c r="F43" s="77">
        <f t="shared" si="39"/>
        <v>31016</v>
      </c>
      <c r="G43" s="77">
        <f t="shared" si="39"/>
        <v>30925</v>
      </c>
      <c r="H43" s="77">
        <f t="shared" si="39"/>
        <v>29709</v>
      </c>
      <c r="I43" s="77">
        <f t="shared" si="39"/>
        <v>29862</v>
      </c>
      <c r="J43" s="77">
        <f t="shared" si="39"/>
        <v>30936</v>
      </c>
      <c r="K43" s="77">
        <f t="shared" si="39"/>
        <v>37345</v>
      </c>
      <c r="L43" s="77">
        <f t="shared" si="39"/>
        <v>40072</v>
      </c>
      <c r="M43" s="77">
        <f t="shared" si="39"/>
        <v>42202</v>
      </c>
      <c r="N43" s="78">
        <f t="shared" si="39"/>
        <v>40401</v>
      </c>
      <c r="O43" s="76">
        <f t="shared" si="39"/>
        <v>42236</v>
      </c>
      <c r="P43" s="77">
        <v>49530</v>
      </c>
      <c r="Q43" s="77">
        <v>54492</v>
      </c>
      <c r="R43" s="77">
        <v>54036</v>
      </c>
      <c r="S43" s="77">
        <v>52975</v>
      </c>
      <c r="T43" s="77">
        <v>53066</v>
      </c>
      <c r="U43" s="78">
        <v>51874</v>
      </c>
      <c r="V43" s="208">
        <f t="shared" si="33"/>
        <v>0.41196135459499217</v>
      </c>
      <c r="W43" s="212">
        <f t="shared" si="34"/>
        <v>0.63411415374463875</v>
      </c>
      <c r="X43" s="213">
        <f t="shared" si="35"/>
        <v>0.83172543614911421</v>
      </c>
      <c r="Y43" s="213">
        <f t="shared" si="35"/>
        <v>0.7421975754449317</v>
      </c>
      <c r="Z43" s="213">
        <f t="shared" si="35"/>
        <v>0.71301535974130958</v>
      </c>
      <c r="AA43" s="213">
        <f t="shared" si="35"/>
        <v>0.7861927362078831</v>
      </c>
      <c r="AB43" s="214"/>
      <c r="AC43" s="79">
        <f>SUM(AC38:AC42)</f>
        <v>12323</v>
      </c>
      <c r="AD43" s="80">
        <f t="shared" si="39"/>
        <v>19220</v>
      </c>
      <c r="AE43" s="81">
        <f t="shared" si="39"/>
        <v>24743</v>
      </c>
      <c r="AF43" s="81">
        <f t="shared" si="39"/>
        <v>23020</v>
      </c>
      <c r="AG43" s="81">
        <f t="shared" ref="AG43:AH43" si="40">SUM(AG38:AG42)</f>
        <v>22050</v>
      </c>
      <c r="AH43" s="81">
        <f t="shared" si="40"/>
        <v>23357</v>
      </c>
      <c r="AI43" s="82"/>
      <c r="AJ43" s="79">
        <f t="shared" si="39"/>
        <v>51874</v>
      </c>
    </row>
    <row r="44" spans="1:36" s="41" customFormat="1" x14ac:dyDescent="0.25">
      <c r="A44" s="172">
        <f>+A37+1</f>
        <v>6</v>
      </c>
      <c r="B44" s="40" t="s">
        <v>23</v>
      </c>
      <c r="C44" s="106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8"/>
      <c r="O44" s="106"/>
      <c r="P44" s="107"/>
      <c r="Q44" s="107"/>
      <c r="R44" s="107"/>
      <c r="S44" s="107"/>
      <c r="T44" s="107"/>
      <c r="U44" s="108"/>
      <c r="V44" s="232"/>
      <c r="W44" s="233"/>
      <c r="X44" s="234"/>
      <c r="Y44" s="234"/>
      <c r="Z44" s="234"/>
      <c r="AA44" s="234"/>
      <c r="AB44" s="235"/>
      <c r="AC44" s="109"/>
      <c r="AD44" s="110"/>
      <c r="AE44" s="111"/>
      <c r="AF44" s="111"/>
      <c r="AG44" s="111"/>
      <c r="AH44" s="111"/>
      <c r="AI44" s="112"/>
      <c r="AJ44" s="109"/>
    </row>
    <row r="45" spans="1:36" s="41" customFormat="1" x14ac:dyDescent="0.25">
      <c r="A45" s="172"/>
      <c r="B45" s="42" t="s">
        <v>30</v>
      </c>
      <c r="C45" s="43">
        <v>8438345.2100000009</v>
      </c>
      <c r="D45" s="44">
        <v>8657784.0199999996</v>
      </c>
      <c r="E45" s="44">
        <v>6848513.6200000001</v>
      </c>
      <c r="F45" s="44">
        <v>5808898.4900000002</v>
      </c>
      <c r="G45" s="44">
        <v>7096342.1900000004</v>
      </c>
      <c r="H45" s="44">
        <v>9466796.1500000004</v>
      </c>
      <c r="I45" s="44">
        <v>10947284.140000001</v>
      </c>
      <c r="J45" s="44">
        <v>9316186.9900000002</v>
      </c>
      <c r="K45" s="44">
        <v>8279962.3399999999</v>
      </c>
      <c r="L45" s="44">
        <v>7756521.2000000002</v>
      </c>
      <c r="M45" s="44">
        <v>8194074.71</v>
      </c>
      <c r="N45" s="45">
        <v>10749333.18</v>
      </c>
      <c r="O45" s="43">
        <v>10425564.279999999</v>
      </c>
      <c r="P45" s="44">
        <v>10149610</v>
      </c>
      <c r="Q45" s="44">
        <v>9310253</v>
      </c>
      <c r="R45" s="44">
        <v>9362688</v>
      </c>
      <c r="S45" s="44">
        <v>8752687</v>
      </c>
      <c r="T45" s="44">
        <v>13306220</v>
      </c>
      <c r="U45" s="45">
        <v>16952397</v>
      </c>
      <c r="V45" s="207">
        <f t="shared" ref="V45:V50" si="41">IF(ISERROR((O45-C45)/C45)=TRUE,0,(O45-C45)/C45)</f>
        <v>0.23549866953120283</v>
      </c>
      <c r="W45" s="207">
        <f t="shared" ref="W45:W50" si="42">IF(ISERROR((P45-D45)/D45)=TRUE,0,(P45-D45)/D45)</f>
        <v>0.17231037140148023</v>
      </c>
      <c r="X45" s="207">
        <f t="shared" ref="X45:AA50" si="43">IF(ISERROR((Q45-E45)/E45)=TRUE,0,(Q45-E45)/E45)</f>
        <v>0.35945600995972027</v>
      </c>
      <c r="Y45" s="207">
        <f t="shared" si="43"/>
        <v>0.61178371701930012</v>
      </c>
      <c r="Z45" s="207">
        <f t="shared" si="43"/>
        <v>0.23340824972252353</v>
      </c>
      <c r="AA45" s="207">
        <f t="shared" si="43"/>
        <v>0.40556739462484354</v>
      </c>
      <c r="AB45" s="239"/>
      <c r="AC45" s="46">
        <f t="shared" ref="AC45:AC49" si="44">O45-C45</f>
        <v>1987219.0699999984</v>
      </c>
      <c r="AD45" s="72">
        <f t="shared" ref="AD45:AD49" si="45">P45-D45</f>
        <v>1491825.9800000004</v>
      </c>
      <c r="AE45" s="73">
        <f t="shared" ref="AE45:AH49" si="46">Q45-E45</f>
        <v>2461739.38</v>
      </c>
      <c r="AF45" s="73">
        <f t="shared" si="46"/>
        <v>3553789.51</v>
      </c>
      <c r="AG45" s="73">
        <f t="shared" si="46"/>
        <v>1656344.8099999996</v>
      </c>
      <c r="AH45" s="73">
        <f t="shared" si="46"/>
        <v>3839423.8499999996</v>
      </c>
      <c r="AI45" s="47"/>
      <c r="AJ45" s="71">
        <f>IF(ISERROR(GETPIVOTDATA("VALUE",'CSS WK pvt'!$J$2,"DT_FILE",AJ$8,"COMMODITY",AJ$6,"TRIM_CAT",TRIM(B45),"TRIM_LINE",A44))=TRUE,0,GETPIVOTDATA("VALUE",'CSS WK pvt'!$J$2,"DT_FILE",AJ$8,"COMMODITY",AJ$6,"TRIM_CAT",TRIM(B45),"TRIM_LINE",A44))</f>
        <v>16952397</v>
      </c>
    </row>
    <row r="46" spans="1:36" s="41" customFormat="1" x14ac:dyDescent="0.25">
      <c r="A46" s="172"/>
      <c r="B46" s="42" t="s">
        <v>31</v>
      </c>
      <c r="C46" s="43">
        <v>1724403.37</v>
      </c>
      <c r="D46" s="44">
        <v>1668604.55</v>
      </c>
      <c r="E46" s="44">
        <v>1339641.53</v>
      </c>
      <c r="F46" s="44">
        <v>1139012.5900000001</v>
      </c>
      <c r="G46" s="44">
        <v>1278865.45</v>
      </c>
      <c r="H46" s="44">
        <v>1520501.1</v>
      </c>
      <c r="I46" s="44">
        <v>1803909.28</v>
      </c>
      <c r="J46" s="44">
        <v>1596834.81</v>
      </c>
      <c r="K46" s="44">
        <v>1381152.22</v>
      </c>
      <c r="L46" s="44">
        <v>1421637.6</v>
      </c>
      <c r="M46" s="44">
        <v>1526355.72</v>
      </c>
      <c r="N46" s="45">
        <v>1827968.06</v>
      </c>
      <c r="O46" s="43">
        <v>1620197.28</v>
      </c>
      <c r="P46" s="44">
        <v>1463095</v>
      </c>
      <c r="Q46" s="44">
        <v>1343069</v>
      </c>
      <c r="R46" s="44">
        <v>1336715</v>
      </c>
      <c r="S46" s="44">
        <v>1213728</v>
      </c>
      <c r="T46" s="44">
        <v>1698234</v>
      </c>
      <c r="U46" s="45">
        <v>2081193</v>
      </c>
      <c r="V46" s="207">
        <f t="shared" si="41"/>
        <v>-6.0430228688314429E-2</v>
      </c>
      <c r="W46" s="207">
        <f t="shared" si="42"/>
        <v>-0.12316252523703117</v>
      </c>
      <c r="X46" s="207">
        <f t="shared" si="43"/>
        <v>2.5584978692023471E-3</v>
      </c>
      <c r="Y46" s="207">
        <f t="shared" si="43"/>
        <v>0.17357350720767706</v>
      </c>
      <c r="Z46" s="207">
        <f t="shared" si="43"/>
        <v>-5.0933778842801605E-2</v>
      </c>
      <c r="AA46" s="207">
        <f t="shared" si="43"/>
        <v>0.11689100389338744</v>
      </c>
      <c r="AB46" s="239"/>
      <c r="AC46" s="46">
        <f t="shared" si="44"/>
        <v>-104206.09000000008</v>
      </c>
      <c r="AD46" s="72">
        <f t="shared" si="45"/>
        <v>-205509.55000000005</v>
      </c>
      <c r="AE46" s="73">
        <f t="shared" si="46"/>
        <v>3427.4699999999721</v>
      </c>
      <c r="AF46" s="73">
        <f t="shared" si="46"/>
        <v>197702.40999999992</v>
      </c>
      <c r="AG46" s="73">
        <f t="shared" si="46"/>
        <v>-65137.449999999953</v>
      </c>
      <c r="AH46" s="73">
        <f t="shared" si="46"/>
        <v>177732.89999999991</v>
      </c>
      <c r="AI46" s="47"/>
      <c r="AJ46" s="71">
        <f>IF(ISERROR(GETPIVOTDATA("VALUE",'CSS WK pvt'!$J$2,"DT_FILE",AJ$8,"COMMODITY",AJ$6,"TRIM_CAT",TRIM(B46),"TRIM_LINE",A44))=TRUE,0,GETPIVOTDATA("VALUE",'CSS WK pvt'!$J$2,"DT_FILE",AJ$8,"COMMODITY",AJ$6,"TRIM_CAT",TRIM(B46),"TRIM_LINE",A44))</f>
        <v>2081193</v>
      </c>
    </row>
    <row r="47" spans="1:36" s="41" customFormat="1" x14ac:dyDescent="0.25">
      <c r="A47" s="172"/>
      <c r="B47" s="42" t="s">
        <v>32</v>
      </c>
      <c r="C47" s="43">
        <v>1566810.89</v>
      </c>
      <c r="D47" s="44">
        <v>1706752.69</v>
      </c>
      <c r="E47" s="44">
        <v>1439270.83</v>
      </c>
      <c r="F47" s="44">
        <v>1084967.5</v>
      </c>
      <c r="G47" s="44">
        <v>1514614.33</v>
      </c>
      <c r="H47" s="44">
        <v>1473868.46</v>
      </c>
      <c r="I47" s="44">
        <v>1799603.87</v>
      </c>
      <c r="J47" s="44">
        <v>1494683.04</v>
      </c>
      <c r="K47" s="44">
        <v>1544251.37</v>
      </c>
      <c r="L47" s="44">
        <v>1457698.59</v>
      </c>
      <c r="M47" s="44">
        <v>1526528.26</v>
      </c>
      <c r="N47" s="45">
        <v>1727451.31</v>
      </c>
      <c r="O47" s="43">
        <v>2096007.58</v>
      </c>
      <c r="P47" s="44">
        <v>2534705</v>
      </c>
      <c r="Q47" s="44">
        <v>1743751</v>
      </c>
      <c r="R47" s="44">
        <v>1496658</v>
      </c>
      <c r="S47" s="44">
        <v>1466495</v>
      </c>
      <c r="T47" s="44">
        <v>1823458</v>
      </c>
      <c r="U47" s="45">
        <v>2032482</v>
      </c>
      <c r="V47" s="207">
        <f t="shared" si="41"/>
        <v>0.33775402850308262</v>
      </c>
      <c r="W47" s="207">
        <f t="shared" si="42"/>
        <v>0.48510385532188621</v>
      </c>
      <c r="X47" s="207">
        <f t="shared" si="43"/>
        <v>0.21155168551564399</v>
      </c>
      <c r="Y47" s="207">
        <f t="shared" si="43"/>
        <v>0.37944961485021439</v>
      </c>
      <c r="Z47" s="207">
        <f t="shared" si="43"/>
        <v>-3.1770021613356896E-2</v>
      </c>
      <c r="AA47" s="207">
        <f t="shared" si="43"/>
        <v>0.23719181832549699</v>
      </c>
      <c r="AB47" s="239"/>
      <c r="AC47" s="46">
        <f t="shared" si="44"/>
        <v>529196.69000000018</v>
      </c>
      <c r="AD47" s="72">
        <f t="shared" si="45"/>
        <v>827952.31</v>
      </c>
      <c r="AE47" s="73">
        <f t="shared" si="46"/>
        <v>304480.16999999993</v>
      </c>
      <c r="AF47" s="73">
        <f t="shared" si="46"/>
        <v>411690.5</v>
      </c>
      <c r="AG47" s="73">
        <f t="shared" si="46"/>
        <v>-48119.330000000075</v>
      </c>
      <c r="AH47" s="73">
        <f t="shared" si="46"/>
        <v>349589.54000000004</v>
      </c>
      <c r="AI47" s="47"/>
      <c r="AJ47" s="71">
        <f>IF(ISERROR(GETPIVOTDATA("VALUE",'CSS WK pvt'!$J$2,"DT_FILE",AJ$8,"COMMODITY",AJ$6,"TRIM_CAT",TRIM(B47),"TRIM_LINE",A44))=TRUE,0,GETPIVOTDATA("VALUE",'CSS WK pvt'!$J$2,"DT_FILE",AJ$8,"COMMODITY",AJ$6,"TRIM_CAT",TRIM(B47),"TRIM_LINE",A44))</f>
        <v>2032482</v>
      </c>
    </row>
    <row r="48" spans="1:36" s="41" customFormat="1" x14ac:dyDescent="0.25">
      <c r="A48" s="172"/>
      <c r="B48" s="42" t="s">
        <v>33</v>
      </c>
      <c r="C48" s="43">
        <v>1963996.74</v>
      </c>
      <c r="D48" s="44">
        <v>2200862.4300000002</v>
      </c>
      <c r="E48" s="44">
        <v>1564576.47</v>
      </c>
      <c r="F48" s="44">
        <v>1342715.18</v>
      </c>
      <c r="G48" s="44">
        <v>1944171.86</v>
      </c>
      <c r="H48" s="44">
        <v>1568199.66</v>
      </c>
      <c r="I48" s="44">
        <v>1973554.33</v>
      </c>
      <c r="J48" s="44">
        <v>1582906.07</v>
      </c>
      <c r="K48" s="44">
        <v>1915739.52</v>
      </c>
      <c r="L48" s="44">
        <v>1794912.12</v>
      </c>
      <c r="M48" s="44">
        <v>1676690.53</v>
      </c>
      <c r="N48" s="45">
        <v>1888359.9</v>
      </c>
      <c r="O48" s="43">
        <v>2417443.85</v>
      </c>
      <c r="P48" s="44">
        <v>3529826</v>
      </c>
      <c r="Q48" s="44">
        <v>2331151</v>
      </c>
      <c r="R48" s="44">
        <v>2080390</v>
      </c>
      <c r="S48" s="44">
        <v>2001324</v>
      </c>
      <c r="T48" s="44">
        <v>2117141</v>
      </c>
      <c r="U48" s="45">
        <v>2409394</v>
      </c>
      <c r="V48" s="207">
        <f t="shared" si="41"/>
        <v>0.23087976714258707</v>
      </c>
      <c r="W48" s="207">
        <f t="shared" si="42"/>
        <v>0.60383763741198482</v>
      </c>
      <c r="X48" s="207">
        <f t="shared" si="43"/>
        <v>0.48995657591603692</v>
      </c>
      <c r="Y48" s="207">
        <f t="shared" si="43"/>
        <v>0.5493903926817898</v>
      </c>
      <c r="Z48" s="207">
        <f t="shared" si="43"/>
        <v>2.9396650150054066E-2</v>
      </c>
      <c r="AA48" s="207">
        <f t="shared" si="43"/>
        <v>0.35004556753953137</v>
      </c>
      <c r="AB48" s="239"/>
      <c r="AC48" s="46">
        <f t="shared" si="44"/>
        <v>453447.1100000001</v>
      </c>
      <c r="AD48" s="72">
        <f t="shared" si="45"/>
        <v>1328963.5699999998</v>
      </c>
      <c r="AE48" s="73">
        <f t="shared" si="46"/>
        <v>766574.53</v>
      </c>
      <c r="AF48" s="73">
        <f t="shared" si="46"/>
        <v>737674.82000000007</v>
      </c>
      <c r="AG48" s="73">
        <f t="shared" si="46"/>
        <v>57152.139999999898</v>
      </c>
      <c r="AH48" s="73">
        <f t="shared" si="46"/>
        <v>548941.34000000008</v>
      </c>
      <c r="AI48" s="47"/>
      <c r="AJ48" s="71">
        <f>IF(ISERROR(GETPIVOTDATA("VALUE",'CSS WK pvt'!$J$2,"DT_FILE",AJ$8,"COMMODITY",AJ$6,"TRIM_CAT",TRIM(B48),"TRIM_LINE",A44))=TRUE,0,GETPIVOTDATA("VALUE",'CSS WK pvt'!$J$2,"DT_FILE",AJ$8,"COMMODITY",AJ$6,"TRIM_CAT",TRIM(B48),"TRIM_LINE",A44))</f>
        <v>2409394</v>
      </c>
    </row>
    <row r="49" spans="1:36" s="41" customFormat="1" x14ac:dyDescent="0.25">
      <c r="A49" s="172"/>
      <c r="B49" s="42" t="s">
        <v>34</v>
      </c>
      <c r="C49" s="43">
        <v>1765305.19</v>
      </c>
      <c r="D49" s="44">
        <v>2086876.74</v>
      </c>
      <c r="E49" s="44">
        <v>1421078.38</v>
      </c>
      <c r="F49" s="44">
        <v>1217106.7</v>
      </c>
      <c r="G49" s="44">
        <v>1785933.71</v>
      </c>
      <c r="H49" s="44">
        <v>933926</v>
      </c>
      <c r="I49" s="44">
        <v>2207733.21</v>
      </c>
      <c r="J49" s="44">
        <v>855083.8</v>
      </c>
      <c r="K49" s="44">
        <v>1482083.52</v>
      </c>
      <c r="L49" s="44">
        <v>2208116.54</v>
      </c>
      <c r="M49" s="44">
        <v>2064029.02</v>
      </c>
      <c r="N49" s="45">
        <v>1559698.91</v>
      </c>
      <c r="O49" s="43">
        <v>2311368.9</v>
      </c>
      <c r="P49" s="44">
        <v>2210494</v>
      </c>
      <c r="Q49" s="44">
        <v>1897341</v>
      </c>
      <c r="R49" s="44">
        <v>2005009</v>
      </c>
      <c r="S49" s="44">
        <v>2528543</v>
      </c>
      <c r="T49" s="44">
        <v>2249307</v>
      </c>
      <c r="U49" s="45">
        <v>1863188</v>
      </c>
      <c r="V49" s="207">
        <f t="shared" si="41"/>
        <v>0.30933105113682918</v>
      </c>
      <c r="W49" s="207">
        <f t="shared" si="42"/>
        <v>5.9235534917122135E-2</v>
      </c>
      <c r="X49" s="207">
        <f t="shared" si="43"/>
        <v>0.3351416971103312</v>
      </c>
      <c r="Y49" s="207">
        <f t="shared" si="43"/>
        <v>0.64735680117445749</v>
      </c>
      <c r="Z49" s="207">
        <f t="shared" si="43"/>
        <v>0.41581010865179313</v>
      </c>
      <c r="AA49" s="207">
        <f t="shared" si="43"/>
        <v>1.4084424247745539</v>
      </c>
      <c r="AB49" s="239"/>
      <c r="AC49" s="46">
        <f t="shared" si="44"/>
        <v>546063.71</v>
      </c>
      <c r="AD49" s="72">
        <f t="shared" si="45"/>
        <v>123617.26000000001</v>
      </c>
      <c r="AE49" s="73">
        <f t="shared" si="46"/>
        <v>476262.62000000011</v>
      </c>
      <c r="AF49" s="73">
        <f t="shared" si="46"/>
        <v>787902.3</v>
      </c>
      <c r="AG49" s="73">
        <f t="shared" si="46"/>
        <v>742609.29</v>
      </c>
      <c r="AH49" s="73">
        <f t="shared" si="46"/>
        <v>1315381</v>
      </c>
      <c r="AI49" s="47"/>
      <c r="AJ49" s="71">
        <f>IF(ISERROR(GETPIVOTDATA("VALUE",'CSS WK pvt'!$J$2,"DT_FILE",AJ$8,"COMMODITY",AJ$6,"TRIM_CAT",TRIM(B49),"TRIM_LINE",A44))=TRUE,0,GETPIVOTDATA("VALUE",'CSS WK pvt'!$J$2,"DT_FILE",AJ$8,"COMMODITY",AJ$6,"TRIM_CAT",TRIM(B49),"TRIM_LINE",A44))</f>
        <v>1863188</v>
      </c>
    </row>
    <row r="50" spans="1:36" s="150" customFormat="1" x14ac:dyDescent="0.25">
      <c r="A50" s="173"/>
      <c r="B50" s="42" t="s">
        <v>35</v>
      </c>
      <c r="C50" s="164">
        <f>SUM(C45:C49)</f>
        <v>15458861.400000002</v>
      </c>
      <c r="D50" s="165">
        <f t="shared" ref="D50:AJ64" si="47">SUM(D45:D49)</f>
        <v>16320880.43</v>
      </c>
      <c r="E50" s="165">
        <f t="shared" si="47"/>
        <v>12613080.830000002</v>
      </c>
      <c r="F50" s="165">
        <f t="shared" si="47"/>
        <v>10592700.459999999</v>
      </c>
      <c r="G50" s="165">
        <f t="shared" si="47"/>
        <v>13619927.539999999</v>
      </c>
      <c r="H50" s="165">
        <f t="shared" si="47"/>
        <v>14963291.370000001</v>
      </c>
      <c r="I50" s="165">
        <f t="shared" si="47"/>
        <v>18732084.829999998</v>
      </c>
      <c r="J50" s="165">
        <f t="shared" si="47"/>
        <v>14845694.710000001</v>
      </c>
      <c r="K50" s="165">
        <f t="shared" si="47"/>
        <v>14603188.969999999</v>
      </c>
      <c r="L50" s="165">
        <f t="shared" si="47"/>
        <v>14638886.050000001</v>
      </c>
      <c r="M50" s="165">
        <f t="shared" si="47"/>
        <v>14987678.239999998</v>
      </c>
      <c r="N50" s="166">
        <f t="shared" si="47"/>
        <v>17752811.359999999</v>
      </c>
      <c r="O50" s="164">
        <f t="shared" si="47"/>
        <v>18870581.889999997</v>
      </c>
      <c r="P50" s="165">
        <v>19887730</v>
      </c>
      <c r="Q50" s="165">
        <v>16625565</v>
      </c>
      <c r="R50" s="165">
        <v>16281460</v>
      </c>
      <c r="S50" s="165">
        <v>15962777</v>
      </c>
      <c r="T50" s="165">
        <v>21194360</v>
      </c>
      <c r="U50" s="166">
        <v>25338654</v>
      </c>
      <c r="V50" s="240">
        <f t="shared" si="41"/>
        <v>0.22069675131442695</v>
      </c>
      <c r="W50" s="241">
        <f t="shared" si="42"/>
        <v>0.2185451688895193</v>
      </c>
      <c r="X50" s="242">
        <f t="shared" si="43"/>
        <v>0.31812086389364697</v>
      </c>
      <c r="Y50" s="242">
        <f t="shared" si="43"/>
        <v>0.53704525691836669</v>
      </c>
      <c r="Z50" s="242">
        <f t="shared" si="43"/>
        <v>0.17201629400151722</v>
      </c>
      <c r="AA50" s="242">
        <f t="shared" si="43"/>
        <v>0.41642366481566406</v>
      </c>
      <c r="AB50" s="243"/>
      <c r="AC50" s="48">
        <f t="shared" si="47"/>
        <v>3411720.4899999984</v>
      </c>
      <c r="AD50" s="167">
        <f t="shared" si="47"/>
        <v>3566849.5700000003</v>
      </c>
      <c r="AE50" s="168">
        <f t="shared" si="47"/>
        <v>4012484.17</v>
      </c>
      <c r="AF50" s="168">
        <f t="shared" si="47"/>
        <v>5688759.54</v>
      </c>
      <c r="AG50" s="168">
        <f t="shared" ref="AG50:AH50" si="48">SUM(AG45:AG49)</f>
        <v>2342849.4599999995</v>
      </c>
      <c r="AH50" s="168">
        <f t="shared" si="48"/>
        <v>6231068.629999999</v>
      </c>
      <c r="AI50" s="169"/>
      <c r="AJ50" s="48">
        <f t="shared" si="47"/>
        <v>25338654</v>
      </c>
    </row>
    <row r="51" spans="1:36" s="41" customFormat="1" x14ac:dyDescent="0.25">
      <c r="A51" s="172">
        <f>+A44+1</f>
        <v>7</v>
      </c>
      <c r="B51" s="49" t="s">
        <v>24</v>
      </c>
      <c r="C51" s="50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2"/>
      <c r="O51" s="50"/>
      <c r="P51" s="51"/>
      <c r="Q51" s="51"/>
      <c r="R51" s="51"/>
      <c r="S51" s="51"/>
      <c r="T51" s="51"/>
      <c r="U51" s="52"/>
      <c r="V51" s="244"/>
      <c r="W51" s="245"/>
      <c r="X51" s="246"/>
      <c r="Y51" s="246"/>
      <c r="Z51" s="246"/>
      <c r="AA51" s="246"/>
      <c r="AB51" s="247"/>
      <c r="AC51" s="53"/>
      <c r="AD51" s="54"/>
      <c r="AE51" s="55"/>
      <c r="AF51" s="55"/>
      <c r="AG51" s="55"/>
      <c r="AH51" s="55"/>
      <c r="AI51" s="56"/>
      <c r="AJ51" s="53"/>
    </row>
    <row r="52" spans="1:36" s="41" customFormat="1" x14ac:dyDescent="0.25">
      <c r="A52" s="172"/>
      <c r="B52" s="42" t="s">
        <v>30</v>
      </c>
      <c r="C52" s="43">
        <v>3983391</v>
      </c>
      <c r="D52" s="44">
        <v>4184424.78</v>
      </c>
      <c r="E52" s="44">
        <v>3988313.5</v>
      </c>
      <c r="F52" s="44">
        <v>3215923.52</v>
      </c>
      <c r="G52" s="44">
        <v>2661182.88</v>
      </c>
      <c r="H52" s="44">
        <v>2929873.87</v>
      </c>
      <c r="I52" s="44">
        <v>3670915.51</v>
      </c>
      <c r="J52" s="44">
        <v>4855581.18</v>
      </c>
      <c r="K52" s="44">
        <v>4791955.75</v>
      </c>
      <c r="L52" s="44">
        <v>4301963.82</v>
      </c>
      <c r="M52" s="44">
        <v>4469099.72</v>
      </c>
      <c r="N52" s="45">
        <v>4999163.1100000003</v>
      </c>
      <c r="O52" s="43">
        <v>6369550.2400000002</v>
      </c>
      <c r="P52" s="44">
        <v>6680835</v>
      </c>
      <c r="Q52" s="44">
        <v>6392718</v>
      </c>
      <c r="R52" s="44">
        <v>6096180</v>
      </c>
      <c r="S52" s="44">
        <v>5357437</v>
      </c>
      <c r="T52" s="44">
        <v>5376794</v>
      </c>
      <c r="U52" s="45">
        <v>7643274</v>
      </c>
      <c r="V52" s="207">
        <f t="shared" ref="V52:V57" si="49">IF(ISERROR((O52-C52)/C52)=TRUE,0,(O52-C52)/C52)</f>
        <v>0.59902712036051697</v>
      </c>
      <c r="W52" s="207">
        <f t="shared" ref="W52:W57" si="50">IF(ISERROR((P52-D52)/D52)=TRUE,0,(P52-D52)/D52)</f>
        <v>0.59659579303036259</v>
      </c>
      <c r="X52" s="207">
        <f t="shared" ref="X52:AA57" si="51">IF(ISERROR((Q52-E52)/E52)=TRUE,0,(Q52-E52)/E52)</f>
        <v>0.6028624630435897</v>
      </c>
      <c r="Y52" s="207">
        <f t="shared" si="51"/>
        <v>0.8956234382091276</v>
      </c>
      <c r="Z52" s="207">
        <f t="shared" si="51"/>
        <v>1.0131788161811714</v>
      </c>
      <c r="AA52" s="207">
        <f t="shared" si="51"/>
        <v>0.83516227611531957</v>
      </c>
      <c r="AB52" s="239"/>
      <c r="AC52" s="46">
        <f t="shared" ref="AC52:AC56" si="52">O52-C52</f>
        <v>2386159.2400000002</v>
      </c>
      <c r="AD52" s="72">
        <f t="shared" ref="AD52:AD56" si="53">P52-D52</f>
        <v>2496410.2200000002</v>
      </c>
      <c r="AE52" s="73">
        <f t="shared" ref="AE52:AH56" si="54">Q52-E52</f>
        <v>2404404.5</v>
      </c>
      <c r="AF52" s="73">
        <f t="shared" si="54"/>
        <v>2880256.48</v>
      </c>
      <c r="AG52" s="73">
        <f t="shared" si="54"/>
        <v>2696254.12</v>
      </c>
      <c r="AH52" s="73">
        <f t="shared" si="54"/>
        <v>2446920.13</v>
      </c>
      <c r="AI52" s="47"/>
      <c r="AJ52" s="71">
        <f>IF(ISERROR(GETPIVOTDATA("VALUE",'CSS WK pvt'!$J$2,"DT_FILE",AJ$8,"COMMODITY",AJ$6,"TRIM_CAT",TRIM(B52),"TRIM_LINE",A51))=TRUE,0,GETPIVOTDATA("VALUE",'CSS WK pvt'!$J$2,"DT_FILE",AJ$8,"COMMODITY",AJ$6,"TRIM_CAT",TRIM(B52),"TRIM_LINE",A51))</f>
        <v>7643274</v>
      </c>
    </row>
    <row r="53" spans="1:36" s="41" customFormat="1" x14ac:dyDescent="0.25">
      <c r="A53" s="172"/>
      <c r="B53" s="42" t="s">
        <v>31</v>
      </c>
      <c r="C53" s="43">
        <v>1374327.25</v>
      </c>
      <c r="D53" s="44">
        <v>1377654.05</v>
      </c>
      <c r="E53" s="44">
        <v>1251581.28</v>
      </c>
      <c r="F53" s="44">
        <v>1018769.07</v>
      </c>
      <c r="G53" s="44">
        <v>857420.79</v>
      </c>
      <c r="H53" s="44">
        <v>892260.07</v>
      </c>
      <c r="I53" s="44">
        <v>1085119.47</v>
      </c>
      <c r="J53" s="44">
        <v>1376426.79</v>
      </c>
      <c r="K53" s="44">
        <v>1277240.17</v>
      </c>
      <c r="L53" s="44">
        <v>1177432.75</v>
      </c>
      <c r="M53" s="44">
        <v>1245934.83</v>
      </c>
      <c r="N53" s="45">
        <v>1347463.67</v>
      </c>
      <c r="O53" s="43">
        <v>1538095.34</v>
      </c>
      <c r="P53" s="44">
        <v>1360415</v>
      </c>
      <c r="Q53" s="44">
        <v>1229740</v>
      </c>
      <c r="R53" s="44">
        <v>1157721</v>
      </c>
      <c r="S53" s="44">
        <v>1045499</v>
      </c>
      <c r="T53" s="44">
        <v>1001269</v>
      </c>
      <c r="U53" s="45">
        <v>1288769</v>
      </c>
      <c r="V53" s="207">
        <f t="shared" si="49"/>
        <v>0.11916236835149713</v>
      </c>
      <c r="W53" s="207">
        <f t="shared" si="50"/>
        <v>-1.2513337437653557E-2</v>
      </c>
      <c r="X53" s="207">
        <f t="shared" si="51"/>
        <v>-1.7450948131790552E-2</v>
      </c>
      <c r="Y53" s="207">
        <f t="shared" si="51"/>
        <v>0.13639197939136496</v>
      </c>
      <c r="Z53" s="207">
        <f t="shared" si="51"/>
        <v>0.21935345187979399</v>
      </c>
      <c r="AA53" s="207">
        <f t="shared" si="51"/>
        <v>0.12217170045500306</v>
      </c>
      <c r="AB53" s="239"/>
      <c r="AC53" s="46">
        <f t="shared" si="52"/>
        <v>163768.09000000008</v>
      </c>
      <c r="AD53" s="72">
        <f t="shared" si="53"/>
        <v>-17239.050000000047</v>
      </c>
      <c r="AE53" s="73">
        <f t="shared" si="54"/>
        <v>-21841.280000000028</v>
      </c>
      <c r="AF53" s="73">
        <f t="shared" si="54"/>
        <v>138951.93000000005</v>
      </c>
      <c r="AG53" s="73">
        <f t="shared" si="54"/>
        <v>188078.20999999996</v>
      </c>
      <c r="AH53" s="73">
        <f t="shared" si="54"/>
        <v>109008.93000000005</v>
      </c>
      <c r="AI53" s="47"/>
      <c r="AJ53" s="71">
        <f>IF(ISERROR(GETPIVOTDATA("VALUE",'CSS WK pvt'!$J$2,"DT_FILE",AJ$8,"COMMODITY",AJ$6,"TRIM_CAT",TRIM(B53),"TRIM_LINE",A51))=TRUE,0,GETPIVOTDATA("VALUE",'CSS WK pvt'!$J$2,"DT_FILE",AJ$8,"COMMODITY",AJ$6,"TRIM_CAT",TRIM(B53),"TRIM_LINE",A51))</f>
        <v>1288769</v>
      </c>
    </row>
    <row r="54" spans="1:36" s="41" customFormat="1" x14ac:dyDescent="0.25">
      <c r="A54" s="172"/>
      <c r="B54" s="42" t="s">
        <v>32</v>
      </c>
      <c r="C54" s="43">
        <v>521954.59</v>
      </c>
      <c r="D54" s="44">
        <v>516799.52</v>
      </c>
      <c r="E54" s="44">
        <v>544825.87</v>
      </c>
      <c r="F54" s="44">
        <v>460990.2</v>
      </c>
      <c r="G54" s="44">
        <v>383266.83</v>
      </c>
      <c r="H54" s="44">
        <v>433943.47</v>
      </c>
      <c r="I54" s="44">
        <v>498413.34</v>
      </c>
      <c r="J54" s="44">
        <v>600602.81000000006</v>
      </c>
      <c r="K54" s="44">
        <v>597863.32999999996</v>
      </c>
      <c r="L54" s="44">
        <v>513705.27</v>
      </c>
      <c r="M54" s="44">
        <v>568306.79</v>
      </c>
      <c r="N54" s="45">
        <v>577607.84</v>
      </c>
      <c r="O54" s="43">
        <v>844164.74</v>
      </c>
      <c r="P54" s="44">
        <v>1212397</v>
      </c>
      <c r="Q54" s="44">
        <v>1237416</v>
      </c>
      <c r="R54" s="44">
        <v>933410</v>
      </c>
      <c r="S54" s="44">
        <v>761726</v>
      </c>
      <c r="T54" s="44">
        <v>725641</v>
      </c>
      <c r="U54" s="45">
        <v>843151</v>
      </c>
      <c r="V54" s="207">
        <f t="shared" si="49"/>
        <v>0.61731452538811848</v>
      </c>
      <c r="W54" s="207">
        <f t="shared" si="50"/>
        <v>1.3459716061655784</v>
      </c>
      <c r="X54" s="207">
        <f t="shared" si="51"/>
        <v>1.2712137366017513</v>
      </c>
      <c r="Y54" s="207">
        <f t="shared" si="51"/>
        <v>1.0247935856337076</v>
      </c>
      <c r="Z54" s="207">
        <f t="shared" si="51"/>
        <v>0.98745610205819268</v>
      </c>
      <c r="AA54" s="207">
        <f t="shared" si="51"/>
        <v>0.67220168101619326</v>
      </c>
      <c r="AB54" s="239"/>
      <c r="AC54" s="46">
        <f t="shared" si="52"/>
        <v>322210.14999999997</v>
      </c>
      <c r="AD54" s="72">
        <f t="shared" si="53"/>
        <v>695597.48</v>
      </c>
      <c r="AE54" s="73">
        <f t="shared" si="54"/>
        <v>692590.13</v>
      </c>
      <c r="AF54" s="73">
        <f t="shared" si="54"/>
        <v>472419.8</v>
      </c>
      <c r="AG54" s="73">
        <f t="shared" si="54"/>
        <v>378459.17</v>
      </c>
      <c r="AH54" s="73">
        <f t="shared" si="54"/>
        <v>291697.53000000003</v>
      </c>
      <c r="AI54" s="47"/>
      <c r="AJ54" s="71">
        <f>IF(ISERROR(GETPIVOTDATA("VALUE",'CSS WK pvt'!$J$2,"DT_FILE",AJ$8,"COMMODITY",AJ$6,"TRIM_CAT",TRIM(B54),"TRIM_LINE",A51))=TRUE,0,GETPIVOTDATA("VALUE",'CSS WK pvt'!$J$2,"DT_FILE",AJ$8,"COMMODITY",AJ$6,"TRIM_CAT",TRIM(B54),"TRIM_LINE",A51))</f>
        <v>843151</v>
      </c>
    </row>
    <row r="55" spans="1:36" s="41" customFormat="1" x14ac:dyDescent="0.25">
      <c r="A55" s="172"/>
      <c r="B55" s="42" t="s">
        <v>33</v>
      </c>
      <c r="C55" s="43">
        <v>403232.39</v>
      </c>
      <c r="D55" s="44">
        <v>480763.5</v>
      </c>
      <c r="E55" s="44">
        <v>469207.49</v>
      </c>
      <c r="F55" s="44">
        <v>345140.81</v>
      </c>
      <c r="G55" s="44">
        <v>358637.9</v>
      </c>
      <c r="H55" s="44">
        <v>386213.56</v>
      </c>
      <c r="I55" s="44">
        <v>372762.8</v>
      </c>
      <c r="J55" s="44">
        <v>404440.65</v>
      </c>
      <c r="K55" s="44">
        <v>469360.14</v>
      </c>
      <c r="L55" s="44">
        <v>421878.24</v>
      </c>
      <c r="M55" s="44">
        <v>415519.71</v>
      </c>
      <c r="N55" s="45">
        <v>414927.31</v>
      </c>
      <c r="O55" s="43">
        <v>648990.76</v>
      </c>
      <c r="P55" s="44">
        <v>1187224</v>
      </c>
      <c r="Q55" s="44">
        <v>1150504</v>
      </c>
      <c r="R55" s="44">
        <v>897821</v>
      </c>
      <c r="S55" s="44">
        <v>748775</v>
      </c>
      <c r="T55" s="44">
        <v>725078</v>
      </c>
      <c r="U55" s="45">
        <v>773168</v>
      </c>
      <c r="V55" s="207">
        <f t="shared" si="49"/>
        <v>0.60947080664824571</v>
      </c>
      <c r="W55" s="207">
        <f t="shared" si="50"/>
        <v>1.4694553559078425</v>
      </c>
      <c r="X55" s="207">
        <f t="shared" si="51"/>
        <v>1.4520154185944474</v>
      </c>
      <c r="Y55" s="207">
        <f t="shared" si="51"/>
        <v>1.6013179954001961</v>
      </c>
      <c r="Z55" s="207">
        <f t="shared" si="51"/>
        <v>1.0878300926923785</v>
      </c>
      <c r="AA55" s="207">
        <f t="shared" si="51"/>
        <v>0.87740171525826283</v>
      </c>
      <c r="AB55" s="239"/>
      <c r="AC55" s="46">
        <f t="shared" si="52"/>
        <v>245758.37</v>
      </c>
      <c r="AD55" s="72">
        <f t="shared" si="53"/>
        <v>706460.5</v>
      </c>
      <c r="AE55" s="73">
        <f t="shared" si="54"/>
        <v>681296.51</v>
      </c>
      <c r="AF55" s="73">
        <f t="shared" si="54"/>
        <v>552680.18999999994</v>
      </c>
      <c r="AG55" s="73">
        <f t="shared" si="54"/>
        <v>390137.1</v>
      </c>
      <c r="AH55" s="73">
        <f t="shared" si="54"/>
        <v>338864.44</v>
      </c>
      <c r="AI55" s="47"/>
      <c r="AJ55" s="71">
        <f>IF(ISERROR(GETPIVOTDATA("VALUE",'CSS WK pvt'!$J$2,"DT_FILE",AJ$8,"COMMODITY",AJ$6,"TRIM_CAT",TRIM(B55),"TRIM_LINE",A51))=TRUE,0,GETPIVOTDATA("VALUE",'CSS WK pvt'!$J$2,"DT_FILE",AJ$8,"COMMODITY",AJ$6,"TRIM_CAT",TRIM(B55),"TRIM_LINE",A51))</f>
        <v>773168</v>
      </c>
    </row>
    <row r="56" spans="1:36" s="41" customFormat="1" x14ac:dyDescent="0.25">
      <c r="A56" s="172"/>
      <c r="B56" s="42" t="s">
        <v>34</v>
      </c>
      <c r="C56" s="43">
        <v>363949.3</v>
      </c>
      <c r="D56" s="44">
        <v>346647.07</v>
      </c>
      <c r="E56" s="44">
        <v>250697.43</v>
      </c>
      <c r="F56" s="44">
        <v>217165.35</v>
      </c>
      <c r="G56" s="44">
        <v>179010.18</v>
      </c>
      <c r="H56" s="44">
        <v>213703.21</v>
      </c>
      <c r="I56" s="44">
        <v>178120.22</v>
      </c>
      <c r="J56" s="44">
        <v>214896</v>
      </c>
      <c r="K56" s="44">
        <v>144896.99</v>
      </c>
      <c r="L56" s="44">
        <v>170691.31</v>
      </c>
      <c r="M56" s="44">
        <v>531331.86</v>
      </c>
      <c r="N56" s="45">
        <v>136972.12</v>
      </c>
      <c r="O56" s="43">
        <v>508966.21</v>
      </c>
      <c r="P56" s="44">
        <v>560196</v>
      </c>
      <c r="Q56" s="44">
        <v>505775</v>
      </c>
      <c r="R56" s="44">
        <v>356984</v>
      </c>
      <c r="S56" s="44">
        <v>806279</v>
      </c>
      <c r="T56" s="44">
        <v>1152308</v>
      </c>
      <c r="U56" s="45">
        <v>378147</v>
      </c>
      <c r="V56" s="207">
        <f t="shared" si="49"/>
        <v>0.39845360329034851</v>
      </c>
      <c r="W56" s="207">
        <f t="shared" si="50"/>
        <v>0.61604135295301932</v>
      </c>
      <c r="X56" s="207">
        <f t="shared" si="51"/>
        <v>1.0174718185184428</v>
      </c>
      <c r="Y56" s="207">
        <f t="shared" si="51"/>
        <v>0.64383498564573027</v>
      </c>
      <c r="Z56" s="207">
        <f t="shared" si="51"/>
        <v>3.5040958005851963</v>
      </c>
      <c r="AA56" s="207">
        <f t="shared" si="51"/>
        <v>4.3920949526214423</v>
      </c>
      <c r="AB56" s="239"/>
      <c r="AC56" s="46">
        <f t="shared" si="52"/>
        <v>145016.91000000003</v>
      </c>
      <c r="AD56" s="72">
        <f t="shared" si="53"/>
        <v>213548.93</v>
      </c>
      <c r="AE56" s="73">
        <f t="shared" si="54"/>
        <v>255077.57</v>
      </c>
      <c r="AF56" s="73">
        <f t="shared" si="54"/>
        <v>139818.65</v>
      </c>
      <c r="AG56" s="73">
        <f t="shared" si="54"/>
        <v>627268.82000000007</v>
      </c>
      <c r="AH56" s="73">
        <f t="shared" si="54"/>
        <v>938604.79</v>
      </c>
      <c r="AI56" s="47"/>
      <c r="AJ56" s="71">
        <f>IF(ISERROR(GETPIVOTDATA("VALUE",'CSS WK pvt'!$J$2,"DT_FILE",AJ$8,"COMMODITY",AJ$6,"TRIM_CAT",TRIM(B56),"TRIM_LINE",A51))=TRUE,0,GETPIVOTDATA("VALUE",'CSS WK pvt'!$J$2,"DT_FILE",AJ$8,"COMMODITY",AJ$6,"TRIM_CAT",TRIM(B56),"TRIM_LINE",A51))</f>
        <v>378147</v>
      </c>
    </row>
    <row r="57" spans="1:36" s="150" customFormat="1" x14ac:dyDescent="0.25">
      <c r="A57" s="173"/>
      <c r="B57" s="42" t="s">
        <v>35</v>
      </c>
      <c r="C57" s="164">
        <f>SUM(C52:C56)</f>
        <v>6646854.5299999993</v>
      </c>
      <c r="D57" s="165">
        <f t="shared" ref="D57:AJ57" si="55">SUM(D52:D56)</f>
        <v>6906288.9199999999</v>
      </c>
      <c r="E57" s="165">
        <f t="shared" si="55"/>
        <v>6504625.5700000003</v>
      </c>
      <c r="F57" s="165">
        <f t="shared" si="55"/>
        <v>5257988.9499999993</v>
      </c>
      <c r="G57" s="165">
        <f t="shared" si="55"/>
        <v>4439518.58</v>
      </c>
      <c r="H57" s="165">
        <f t="shared" si="55"/>
        <v>4855994.18</v>
      </c>
      <c r="I57" s="165">
        <f t="shared" si="55"/>
        <v>5805331.3399999989</v>
      </c>
      <c r="J57" s="165">
        <f t="shared" si="55"/>
        <v>7451947.4299999997</v>
      </c>
      <c r="K57" s="165">
        <f t="shared" si="55"/>
        <v>7281316.3799999999</v>
      </c>
      <c r="L57" s="165">
        <f t="shared" si="55"/>
        <v>6585671.3899999997</v>
      </c>
      <c r="M57" s="165">
        <f t="shared" si="55"/>
        <v>7230192.9100000001</v>
      </c>
      <c r="N57" s="166">
        <f t="shared" si="55"/>
        <v>7476134.0499999998</v>
      </c>
      <c r="O57" s="164">
        <f t="shared" si="55"/>
        <v>9909767.290000001</v>
      </c>
      <c r="P57" s="165">
        <v>11001067</v>
      </c>
      <c r="Q57" s="165">
        <v>10516153</v>
      </c>
      <c r="R57" s="165">
        <v>9442116</v>
      </c>
      <c r="S57" s="165">
        <v>8719716</v>
      </c>
      <c r="T57" s="165">
        <v>8981090</v>
      </c>
      <c r="U57" s="166">
        <v>10926509</v>
      </c>
      <c r="V57" s="240">
        <f t="shared" si="49"/>
        <v>0.49089576810702401</v>
      </c>
      <c r="W57" s="241">
        <f t="shared" si="50"/>
        <v>0.59290570195259074</v>
      </c>
      <c r="X57" s="242">
        <f t="shared" si="51"/>
        <v>0.61671919264677977</v>
      </c>
      <c r="Y57" s="242">
        <f t="shared" si="51"/>
        <v>0.79576566055735076</v>
      </c>
      <c r="Z57" s="242">
        <f t="shared" si="51"/>
        <v>0.96411296469897867</v>
      </c>
      <c r="AA57" s="242">
        <f t="shared" si="51"/>
        <v>0.84948533031396689</v>
      </c>
      <c r="AB57" s="243"/>
      <c r="AC57" s="48">
        <f t="shared" si="47"/>
        <v>3262912.7600000002</v>
      </c>
      <c r="AD57" s="167">
        <f t="shared" si="55"/>
        <v>4094778.08</v>
      </c>
      <c r="AE57" s="168">
        <f t="shared" si="55"/>
        <v>4011527.4299999992</v>
      </c>
      <c r="AF57" s="168">
        <f t="shared" si="55"/>
        <v>4184127.05</v>
      </c>
      <c r="AG57" s="168">
        <f t="shared" ref="AG57:AH57" si="56">SUM(AG52:AG56)</f>
        <v>4280197.42</v>
      </c>
      <c r="AH57" s="168">
        <f t="shared" si="56"/>
        <v>4125095.82</v>
      </c>
      <c r="AI57" s="169"/>
      <c r="AJ57" s="48">
        <f t="shared" si="55"/>
        <v>10926509</v>
      </c>
    </row>
    <row r="58" spans="1:36" s="41" customFormat="1" x14ac:dyDescent="0.25">
      <c r="A58" s="172">
        <f>+A51+1</f>
        <v>8</v>
      </c>
      <c r="B58" s="49" t="s">
        <v>25</v>
      </c>
      <c r="C58" s="50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2"/>
      <c r="O58" s="50"/>
      <c r="P58" s="51"/>
      <c r="Q58" s="51"/>
      <c r="R58" s="51"/>
      <c r="S58" s="51"/>
      <c r="T58" s="51"/>
      <c r="U58" s="52"/>
      <c r="V58" s="244"/>
      <c r="W58" s="245"/>
      <c r="X58" s="246"/>
      <c r="Y58" s="246"/>
      <c r="Z58" s="246"/>
      <c r="AA58" s="246"/>
      <c r="AB58" s="247"/>
      <c r="AC58" s="53"/>
      <c r="AD58" s="54"/>
      <c r="AE58" s="55"/>
      <c r="AF58" s="55"/>
      <c r="AG58" s="55"/>
      <c r="AH58" s="55"/>
      <c r="AI58" s="56"/>
      <c r="AJ58" s="53"/>
    </row>
    <row r="59" spans="1:36" s="41" customFormat="1" x14ac:dyDescent="0.25">
      <c r="A59" s="172"/>
      <c r="B59" s="42" t="s">
        <v>30</v>
      </c>
      <c r="C59" s="43">
        <v>11527223.779999999</v>
      </c>
      <c r="D59" s="44">
        <v>12036319.17</v>
      </c>
      <c r="E59" s="44">
        <v>12083068.51</v>
      </c>
      <c r="F59" s="44">
        <v>12527165.18</v>
      </c>
      <c r="G59" s="44">
        <v>12503280.890000001</v>
      </c>
      <c r="H59" s="44">
        <v>12290720.380000001</v>
      </c>
      <c r="I59" s="44">
        <v>12356057.08</v>
      </c>
      <c r="J59" s="44">
        <v>12847938.279999999</v>
      </c>
      <c r="K59" s="44">
        <v>15321242.18</v>
      </c>
      <c r="L59" s="44">
        <v>16611302.029999999</v>
      </c>
      <c r="M59" s="44">
        <v>18122114.760000002</v>
      </c>
      <c r="N59" s="45">
        <v>18638210.699999999</v>
      </c>
      <c r="O59" s="43">
        <v>20036874.07</v>
      </c>
      <c r="P59" s="44">
        <v>23317811</v>
      </c>
      <c r="Q59" s="44">
        <v>26153505</v>
      </c>
      <c r="R59" s="44">
        <v>27606534</v>
      </c>
      <c r="S59" s="44">
        <v>29423017</v>
      </c>
      <c r="T59" s="44">
        <v>31367617</v>
      </c>
      <c r="U59" s="45">
        <v>32812687</v>
      </c>
      <c r="V59" s="207">
        <f t="shared" ref="V59:V64" si="57">IF(ISERROR((O59-C59)/C59)=TRUE,0,(O59-C59)/C59)</f>
        <v>0.73822200838717489</v>
      </c>
      <c r="W59" s="207">
        <f t="shared" ref="W59:W64" si="58">IF(ISERROR((P59-D59)/D59)=TRUE,0,(P59-D59)/D59)</f>
        <v>0.93728752708042384</v>
      </c>
      <c r="X59" s="207">
        <f t="shared" ref="X59:AA64" si="59">IF(ISERROR((Q59-E59)/E59)=TRUE,0,(Q59-E59)/E59)</f>
        <v>1.1644754375393342</v>
      </c>
      <c r="Y59" s="207">
        <f t="shared" si="59"/>
        <v>1.2037335345489553</v>
      </c>
      <c r="Z59" s="207">
        <f t="shared" si="59"/>
        <v>1.3532237065498733</v>
      </c>
      <c r="AA59" s="207">
        <f t="shared" si="59"/>
        <v>1.5521382010319558</v>
      </c>
      <c r="AB59" s="239"/>
      <c r="AC59" s="46">
        <f t="shared" ref="AC59" si="60">O59-C59</f>
        <v>8509650.290000001</v>
      </c>
      <c r="AD59" s="72">
        <f t="shared" ref="AD59:AD63" si="61">P59-D59</f>
        <v>11281491.83</v>
      </c>
      <c r="AE59" s="73">
        <f t="shared" ref="AE59:AH63" si="62">Q59-E59</f>
        <v>14070436.49</v>
      </c>
      <c r="AF59" s="73">
        <f t="shared" si="62"/>
        <v>15079368.82</v>
      </c>
      <c r="AG59" s="73">
        <f t="shared" si="62"/>
        <v>16919736.109999999</v>
      </c>
      <c r="AH59" s="73">
        <f t="shared" si="62"/>
        <v>19076896.619999997</v>
      </c>
      <c r="AI59" s="47"/>
      <c r="AJ59" s="71">
        <f>IF(ISERROR(GETPIVOTDATA("VALUE",'CSS WK pvt'!$J$2,"DT_FILE",AJ$8,"COMMODITY",AJ$6,"TRIM_CAT",TRIM(B59),"TRIM_LINE",A58))=TRUE,0,GETPIVOTDATA("VALUE",'CSS WK pvt'!$J$2,"DT_FILE",AJ$8,"COMMODITY",AJ$6,"TRIM_CAT",TRIM(B59),"TRIM_LINE",A58))</f>
        <v>32812687</v>
      </c>
    </row>
    <row r="60" spans="1:36" s="41" customFormat="1" x14ac:dyDescent="0.25">
      <c r="A60" s="172"/>
      <c r="B60" s="42" t="s">
        <v>31</v>
      </c>
      <c r="C60" s="43">
        <v>7447249.0599999996</v>
      </c>
      <c r="D60" s="44">
        <v>7799308.0700000003</v>
      </c>
      <c r="E60" s="44">
        <v>7714793.5599999996</v>
      </c>
      <c r="F60" s="44">
        <v>7896957.4699999997</v>
      </c>
      <c r="G60" s="44">
        <v>7875151.3600000003</v>
      </c>
      <c r="H60" s="44">
        <v>7819371.7800000003</v>
      </c>
      <c r="I60" s="44">
        <v>7875741.0199999996</v>
      </c>
      <c r="J60" s="44">
        <v>8048383.6500000004</v>
      </c>
      <c r="K60" s="44">
        <v>8829440.6999999993</v>
      </c>
      <c r="L60" s="44">
        <v>9191521.9100000001</v>
      </c>
      <c r="M60" s="44">
        <v>9683333.1300000008</v>
      </c>
      <c r="N60" s="45">
        <v>9572895.1999999993</v>
      </c>
      <c r="O60" s="43">
        <v>9974116.6400000006</v>
      </c>
      <c r="P60" s="44">
        <v>10605684</v>
      </c>
      <c r="Q60" s="44">
        <v>10914927</v>
      </c>
      <c r="R60" s="44">
        <v>11134624</v>
      </c>
      <c r="S60" s="44">
        <v>11838454</v>
      </c>
      <c r="T60" s="44">
        <v>11842524</v>
      </c>
      <c r="U60" s="45">
        <v>11601575</v>
      </c>
      <c r="V60" s="207">
        <f t="shared" si="57"/>
        <v>0.33930214494531774</v>
      </c>
      <c r="W60" s="207">
        <f t="shared" si="58"/>
        <v>0.35982370548929987</v>
      </c>
      <c r="X60" s="207">
        <f t="shared" si="59"/>
        <v>0.41480480522410773</v>
      </c>
      <c r="Y60" s="207">
        <f t="shared" si="59"/>
        <v>0.40998910558904156</v>
      </c>
      <c r="Z60" s="207">
        <f t="shared" si="59"/>
        <v>0.50326685276560823</v>
      </c>
      <c r="AA60" s="207">
        <f t="shared" si="59"/>
        <v>0.51451092660541065</v>
      </c>
      <c r="AB60" s="239"/>
      <c r="AC60" s="46">
        <f t="shared" ref="AC60:AC84" si="63">O60-C60</f>
        <v>2526867.580000001</v>
      </c>
      <c r="AD60" s="72">
        <f t="shared" si="61"/>
        <v>2806375.9299999997</v>
      </c>
      <c r="AE60" s="73">
        <f t="shared" si="62"/>
        <v>3200133.4400000004</v>
      </c>
      <c r="AF60" s="73">
        <f t="shared" si="62"/>
        <v>3237666.5300000003</v>
      </c>
      <c r="AG60" s="73">
        <f t="shared" si="62"/>
        <v>3963302.6399999997</v>
      </c>
      <c r="AH60" s="73">
        <f t="shared" si="62"/>
        <v>4023152.2199999997</v>
      </c>
      <c r="AI60" s="47"/>
      <c r="AJ60" s="71">
        <f>IF(ISERROR(GETPIVOTDATA("VALUE",'CSS WK pvt'!$J$2,"DT_FILE",AJ$8,"COMMODITY",AJ$6,"TRIM_CAT",TRIM(B60),"TRIM_LINE",A58))=TRUE,0,GETPIVOTDATA("VALUE",'CSS WK pvt'!$J$2,"DT_FILE",AJ$8,"COMMODITY",AJ$6,"TRIM_CAT",TRIM(B60),"TRIM_LINE",A58))</f>
        <v>11601575</v>
      </c>
    </row>
    <row r="61" spans="1:36" s="41" customFormat="1" x14ac:dyDescent="0.25">
      <c r="A61" s="172"/>
      <c r="B61" s="42" t="s">
        <v>32</v>
      </c>
      <c r="C61" s="43">
        <v>979966.49</v>
      </c>
      <c r="D61" s="44">
        <v>1032110.79</v>
      </c>
      <c r="E61" s="44">
        <v>1064351.02</v>
      </c>
      <c r="F61" s="44">
        <v>1024510.09</v>
      </c>
      <c r="G61" s="44">
        <v>1024621.94</v>
      </c>
      <c r="H61" s="44">
        <v>998124.56</v>
      </c>
      <c r="I61" s="44">
        <v>988999.81</v>
      </c>
      <c r="J61" s="44">
        <v>1047932.26</v>
      </c>
      <c r="K61" s="44">
        <v>1153643.31</v>
      </c>
      <c r="L61" s="44">
        <v>1246423.05</v>
      </c>
      <c r="M61" s="44">
        <v>1295387.6399999999</v>
      </c>
      <c r="N61" s="45">
        <v>1306093.93</v>
      </c>
      <c r="O61" s="43">
        <v>1495271.06</v>
      </c>
      <c r="P61" s="44">
        <v>2053134</v>
      </c>
      <c r="Q61" s="44">
        <v>2699760</v>
      </c>
      <c r="R61" s="44">
        <v>3040236</v>
      </c>
      <c r="S61" s="44">
        <v>3261585</v>
      </c>
      <c r="T61" s="44">
        <v>3361351</v>
      </c>
      <c r="U61" s="45">
        <v>3280573</v>
      </c>
      <c r="V61" s="207">
        <f t="shared" si="57"/>
        <v>0.52583897026927939</v>
      </c>
      <c r="W61" s="207">
        <f t="shared" si="58"/>
        <v>0.98925737420107773</v>
      </c>
      <c r="X61" s="207">
        <f t="shared" si="59"/>
        <v>1.5365316040191326</v>
      </c>
      <c r="Y61" s="207">
        <f t="shared" si="59"/>
        <v>1.9675022527108543</v>
      </c>
      <c r="Z61" s="207">
        <f t="shared" si="59"/>
        <v>2.1832082377623108</v>
      </c>
      <c r="AA61" s="207">
        <f t="shared" si="59"/>
        <v>2.3676668571305366</v>
      </c>
      <c r="AB61" s="239"/>
      <c r="AC61" s="46">
        <f t="shared" si="63"/>
        <v>515304.57000000007</v>
      </c>
      <c r="AD61" s="72">
        <f t="shared" si="61"/>
        <v>1021023.21</v>
      </c>
      <c r="AE61" s="73">
        <f t="shared" si="62"/>
        <v>1635408.98</v>
      </c>
      <c r="AF61" s="73">
        <f t="shared" si="62"/>
        <v>2015725.9100000001</v>
      </c>
      <c r="AG61" s="73">
        <f t="shared" si="62"/>
        <v>2236963.06</v>
      </c>
      <c r="AH61" s="73">
        <f t="shared" si="62"/>
        <v>2363226.44</v>
      </c>
      <c r="AI61" s="47"/>
      <c r="AJ61" s="71">
        <f>IF(ISERROR(GETPIVOTDATA("VALUE",'CSS WK pvt'!$J$2,"DT_FILE",AJ$8,"COMMODITY",AJ$6,"TRIM_CAT",TRIM(B61),"TRIM_LINE",A58))=TRUE,0,GETPIVOTDATA("VALUE",'CSS WK pvt'!$J$2,"DT_FILE",AJ$8,"COMMODITY",AJ$6,"TRIM_CAT",TRIM(B61),"TRIM_LINE",A58))</f>
        <v>3280573</v>
      </c>
    </row>
    <row r="62" spans="1:36" s="41" customFormat="1" x14ac:dyDescent="0.25">
      <c r="A62" s="172"/>
      <c r="B62" s="42" t="s">
        <v>33</v>
      </c>
      <c r="C62" s="43">
        <v>363633.14</v>
      </c>
      <c r="D62" s="44">
        <v>313514.7</v>
      </c>
      <c r="E62" s="44">
        <v>309729.76</v>
      </c>
      <c r="F62" s="44">
        <v>306968.82</v>
      </c>
      <c r="G62" s="44">
        <v>336055.12</v>
      </c>
      <c r="H62" s="44">
        <v>328353.55</v>
      </c>
      <c r="I62" s="44">
        <v>392469.93</v>
      </c>
      <c r="J62" s="44">
        <v>363727.77</v>
      </c>
      <c r="K62" s="44">
        <v>431710.73</v>
      </c>
      <c r="L62" s="44">
        <v>434888.65</v>
      </c>
      <c r="M62" s="44">
        <v>444663.91</v>
      </c>
      <c r="N62" s="45">
        <v>428782.89</v>
      </c>
      <c r="O62" s="43">
        <v>485219.09</v>
      </c>
      <c r="P62" s="44">
        <v>882574</v>
      </c>
      <c r="Q62" s="44">
        <v>1494458</v>
      </c>
      <c r="R62" s="44">
        <v>1757125</v>
      </c>
      <c r="S62" s="44">
        <v>1987669</v>
      </c>
      <c r="T62" s="44">
        <v>1995356</v>
      </c>
      <c r="U62" s="45">
        <v>1834437</v>
      </c>
      <c r="V62" s="207">
        <f t="shared" si="57"/>
        <v>0.33436432663975568</v>
      </c>
      <c r="W62" s="207">
        <f t="shared" si="58"/>
        <v>1.8150960704553887</v>
      </c>
      <c r="X62" s="207">
        <f t="shared" si="59"/>
        <v>3.8250384464185809</v>
      </c>
      <c r="Y62" s="207">
        <f t="shared" si="59"/>
        <v>4.7241155632679561</v>
      </c>
      <c r="Z62" s="207">
        <f t="shared" si="59"/>
        <v>4.9147112533205863</v>
      </c>
      <c r="AA62" s="207">
        <f t="shared" si="59"/>
        <v>5.0768522222464174</v>
      </c>
      <c r="AB62" s="239"/>
      <c r="AC62" s="46">
        <f t="shared" si="63"/>
        <v>121585.95000000001</v>
      </c>
      <c r="AD62" s="72">
        <f t="shared" si="61"/>
        <v>569059.30000000005</v>
      </c>
      <c r="AE62" s="73">
        <f t="shared" si="62"/>
        <v>1184728.24</v>
      </c>
      <c r="AF62" s="73">
        <f t="shared" si="62"/>
        <v>1450156.18</v>
      </c>
      <c r="AG62" s="73">
        <f t="shared" si="62"/>
        <v>1651613.88</v>
      </c>
      <c r="AH62" s="73">
        <f t="shared" si="62"/>
        <v>1667002.45</v>
      </c>
      <c r="AI62" s="47"/>
      <c r="AJ62" s="71">
        <f>IF(ISERROR(GETPIVOTDATA("VALUE",'CSS WK pvt'!$J$2,"DT_FILE",AJ$8,"COMMODITY",AJ$6,"TRIM_CAT",TRIM(B62),"TRIM_LINE",A58))=TRUE,0,GETPIVOTDATA("VALUE",'CSS WK pvt'!$J$2,"DT_FILE",AJ$8,"COMMODITY",AJ$6,"TRIM_CAT",TRIM(B62),"TRIM_LINE",A58))</f>
        <v>1834437</v>
      </c>
    </row>
    <row r="63" spans="1:36" s="41" customFormat="1" x14ac:dyDescent="0.25">
      <c r="A63" s="172"/>
      <c r="B63" s="42" t="s">
        <v>34</v>
      </c>
      <c r="C63" s="43">
        <v>163690.21</v>
      </c>
      <c r="D63" s="44">
        <v>188858.19</v>
      </c>
      <c r="E63" s="44">
        <v>252993.99</v>
      </c>
      <c r="F63" s="44">
        <v>187878.88</v>
      </c>
      <c r="G63" s="44">
        <v>237618.79</v>
      </c>
      <c r="H63" s="44">
        <v>315485.67</v>
      </c>
      <c r="I63" s="44">
        <v>270756.78000000003</v>
      </c>
      <c r="J63" s="44">
        <v>274484.59000000003</v>
      </c>
      <c r="K63" s="44">
        <v>216615.31</v>
      </c>
      <c r="L63" s="44">
        <v>249688.89</v>
      </c>
      <c r="M63" s="44">
        <v>173240.14</v>
      </c>
      <c r="N63" s="45">
        <v>148714</v>
      </c>
      <c r="O63" s="43">
        <v>176188.09</v>
      </c>
      <c r="P63" s="44">
        <v>174739</v>
      </c>
      <c r="Q63" s="44">
        <v>287765</v>
      </c>
      <c r="R63" s="44">
        <v>402456</v>
      </c>
      <c r="S63" s="44">
        <v>454747</v>
      </c>
      <c r="T63" s="44">
        <v>543075</v>
      </c>
      <c r="U63" s="45">
        <v>485776</v>
      </c>
      <c r="V63" s="207">
        <f t="shared" si="57"/>
        <v>7.6350809251206936E-2</v>
      </c>
      <c r="W63" s="207">
        <f t="shared" si="58"/>
        <v>-7.4760803330795461E-2</v>
      </c>
      <c r="X63" s="207">
        <f t="shared" si="59"/>
        <v>0.13743808696799481</v>
      </c>
      <c r="Y63" s="207">
        <f t="shared" si="59"/>
        <v>1.1421034658073328</v>
      </c>
      <c r="Z63" s="207">
        <f t="shared" si="59"/>
        <v>0.91376700470530969</v>
      </c>
      <c r="AA63" s="207">
        <f t="shared" si="59"/>
        <v>0.72139355806556926</v>
      </c>
      <c r="AB63" s="239"/>
      <c r="AC63" s="46">
        <f t="shared" si="63"/>
        <v>12497.880000000005</v>
      </c>
      <c r="AD63" s="72">
        <f t="shared" si="61"/>
        <v>-14119.190000000002</v>
      </c>
      <c r="AE63" s="73">
        <f t="shared" si="62"/>
        <v>34771.010000000009</v>
      </c>
      <c r="AF63" s="73">
        <f t="shared" si="62"/>
        <v>214577.12</v>
      </c>
      <c r="AG63" s="73">
        <f t="shared" si="62"/>
        <v>217128.21</v>
      </c>
      <c r="AH63" s="73">
        <f t="shared" si="62"/>
        <v>227589.33000000002</v>
      </c>
      <c r="AI63" s="47"/>
      <c r="AJ63" s="71">
        <f>IF(ISERROR(GETPIVOTDATA("VALUE",'CSS WK pvt'!$J$2,"DT_FILE",AJ$8,"COMMODITY",AJ$6,"TRIM_CAT",TRIM(B63),"TRIM_LINE",A58))=TRUE,0,GETPIVOTDATA("VALUE",'CSS WK pvt'!$J$2,"DT_FILE",AJ$8,"COMMODITY",AJ$6,"TRIM_CAT",TRIM(B63),"TRIM_LINE",A58))</f>
        <v>485776</v>
      </c>
    </row>
    <row r="64" spans="1:36" s="150" customFormat="1" x14ac:dyDescent="0.25">
      <c r="A64" s="173"/>
      <c r="B64" s="42" t="s">
        <v>35</v>
      </c>
      <c r="C64" s="164">
        <f>SUM(C59:C63)</f>
        <v>20481762.68</v>
      </c>
      <c r="D64" s="165">
        <f t="shared" ref="D64:AJ64" si="64">SUM(D59:D63)</f>
        <v>21370110.920000002</v>
      </c>
      <c r="E64" s="165">
        <f t="shared" si="64"/>
        <v>21424936.84</v>
      </c>
      <c r="F64" s="165">
        <f t="shared" si="64"/>
        <v>21943480.439999998</v>
      </c>
      <c r="G64" s="165">
        <f t="shared" si="64"/>
        <v>21976728.100000001</v>
      </c>
      <c r="H64" s="165">
        <f t="shared" si="64"/>
        <v>21752055.940000001</v>
      </c>
      <c r="I64" s="165">
        <f t="shared" si="64"/>
        <v>21884024.620000001</v>
      </c>
      <c r="J64" s="165">
        <f t="shared" si="64"/>
        <v>22582466.550000001</v>
      </c>
      <c r="K64" s="165">
        <f t="shared" si="64"/>
        <v>25952652.229999997</v>
      </c>
      <c r="L64" s="165">
        <f t="shared" si="64"/>
        <v>27733824.529999997</v>
      </c>
      <c r="M64" s="165">
        <f t="shared" si="64"/>
        <v>29718739.580000002</v>
      </c>
      <c r="N64" s="166">
        <f t="shared" si="64"/>
        <v>30094696.719999999</v>
      </c>
      <c r="O64" s="164">
        <f t="shared" si="64"/>
        <v>32167668.949999999</v>
      </c>
      <c r="P64" s="165">
        <v>37033942</v>
      </c>
      <c r="Q64" s="165">
        <v>41550415</v>
      </c>
      <c r="R64" s="165">
        <v>43940975</v>
      </c>
      <c r="S64" s="165">
        <v>46965472</v>
      </c>
      <c r="T64" s="165">
        <v>49109923</v>
      </c>
      <c r="U64" s="166">
        <v>50015048</v>
      </c>
      <c r="V64" s="240">
        <f t="shared" si="57"/>
        <v>0.57055178563371578</v>
      </c>
      <c r="W64" s="241">
        <f t="shared" si="58"/>
        <v>0.73297846410990908</v>
      </c>
      <c r="X64" s="242">
        <f t="shared" si="59"/>
        <v>0.93934830754908305</v>
      </c>
      <c r="Y64" s="242">
        <f t="shared" si="59"/>
        <v>1.0024615110692079</v>
      </c>
      <c r="Z64" s="242">
        <f t="shared" si="59"/>
        <v>1.1370547875140702</v>
      </c>
      <c r="AA64" s="242">
        <f t="shared" si="59"/>
        <v>1.2577140816234953</v>
      </c>
      <c r="AB64" s="243"/>
      <c r="AC64" s="48">
        <f t="shared" si="47"/>
        <v>11685906.270000001</v>
      </c>
      <c r="AD64" s="167">
        <f t="shared" si="64"/>
        <v>15663831.08</v>
      </c>
      <c r="AE64" s="168">
        <f t="shared" si="64"/>
        <v>20125478.16</v>
      </c>
      <c r="AF64" s="168">
        <f t="shared" si="64"/>
        <v>21997494.560000002</v>
      </c>
      <c r="AG64" s="168">
        <f t="shared" ref="AG64:AH64" si="65">SUM(AG59:AG63)</f>
        <v>24988743.899999999</v>
      </c>
      <c r="AH64" s="168">
        <f t="shared" si="65"/>
        <v>27357867.059999995</v>
      </c>
      <c r="AI64" s="169"/>
      <c r="AJ64" s="48">
        <f t="shared" si="64"/>
        <v>50015048</v>
      </c>
    </row>
    <row r="65" spans="1:36" s="41" customFormat="1" x14ac:dyDescent="0.25">
      <c r="A65" s="172">
        <f>+A58+1</f>
        <v>9</v>
      </c>
      <c r="B65" s="49" t="s">
        <v>36</v>
      </c>
      <c r="C65" s="50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2"/>
      <c r="O65" s="50"/>
      <c r="P65" s="51"/>
      <c r="Q65" s="51"/>
      <c r="R65" s="51"/>
      <c r="S65" s="51"/>
      <c r="T65" s="51"/>
      <c r="U65" s="52"/>
      <c r="V65" s="244"/>
      <c r="W65" s="245"/>
      <c r="X65" s="246"/>
      <c r="Y65" s="246"/>
      <c r="Z65" s="246"/>
      <c r="AA65" s="246"/>
      <c r="AB65" s="247"/>
      <c r="AC65" s="53"/>
      <c r="AD65" s="54"/>
      <c r="AE65" s="55"/>
      <c r="AF65" s="55"/>
      <c r="AG65" s="55"/>
      <c r="AH65" s="55"/>
      <c r="AI65" s="56"/>
      <c r="AJ65" s="53"/>
    </row>
    <row r="66" spans="1:36" s="41" customFormat="1" x14ac:dyDescent="0.25">
      <c r="A66" s="172"/>
      <c r="B66" s="42" t="s">
        <v>30</v>
      </c>
      <c r="C66" s="43">
        <v>23948959.989999998</v>
      </c>
      <c r="D66" s="44">
        <v>24878527.969999999</v>
      </c>
      <c r="E66" s="44">
        <v>22919895.629999999</v>
      </c>
      <c r="F66" s="44">
        <v>21551987.190000001</v>
      </c>
      <c r="G66" s="44">
        <v>22260805.960000001</v>
      </c>
      <c r="H66" s="44">
        <v>24687390.399999999</v>
      </c>
      <c r="I66" s="44">
        <v>26974256.73</v>
      </c>
      <c r="J66" s="44">
        <v>27019706.449999999</v>
      </c>
      <c r="K66" s="44">
        <v>28393160.27</v>
      </c>
      <c r="L66" s="44">
        <v>28669787.050000001</v>
      </c>
      <c r="M66" s="44">
        <v>30785289.190000001</v>
      </c>
      <c r="N66" s="45">
        <v>34386706.990000002</v>
      </c>
      <c r="O66" s="43">
        <v>36831988.590000004</v>
      </c>
      <c r="P66" s="44">
        <v>40148256</v>
      </c>
      <c r="Q66" s="44">
        <v>41856476</v>
      </c>
      <c r="R66" s="226">
        <v>43065402</v>
      </c>
      <c r="S66" s="44">
        <v>43533141</v>
      </c>
      <c r="T66" s="44">
        <v>50050631</v>
      </c>
      <c r="U66" s="45">
        <v>57408358</v>
      </c>
      <c r="V66" s="207">
        <f t="shared" ref="V66:V71" si="66">IF(ISERROR((O66-C66)/C66)=TRUE,0,(O66-C66)/C66)</f>
        <v>0.5379368709697363</v>
      </c>
      <c r="W66" s="207">
        <f t="shared" ref="W66:W71" si="67">IF(ISERROR((P66-D66)/D66)=TRUE,0,(P66-D66)/D66)</f>
        <v>0.61377136333842353</v>
      </c>
      <c r="X66" s="207">
        <f t="shared" ref="X66:AA71" si="68">IF(ISERROR((Q66-E66)/E66)=TRUE,0,(Q66-E66)/E66)</f>
        <v>0.82620709429469608</v>
      </c>
      <c r="Y66" s="207">
        <f t="shared" si="68"/>
        <v>0.99821026341283736</v>
      </c>
      <c r="Z66" s="207">
        <f t="shared" si="68"/>
        <v>0.9555959060163336</v>
      </c>
      <c r="AA66" s="207">
        <f t="shared" si="68"/>
        <v>1.0273763321699649</v>
      </c>
      <c r="AB66" s="239"/>
      <c r="AC66" s="46">
        <f t="shared" ref="AC66" si="69">O66-C66</f>
        <v>12883028.600000005</v>
      </c>
      <c r="AD66" s="72">
        <f t="shared" ref="AD66:AD70" si="70">P66-D66</f>
        <v>15269728.030000001</v>
      </c>
      <c r="AE66" s="73">
        <f t="shared" ref="AE66:AH70" si="71">Q66-E66</f>
        <v>18936580.370000001</v>
      </c>
      <c r="AF66" s="73">
        <f t="shared" si="71"/>
        <v>21513414.809999999</v>
      </c>
      <c r="AG66" s="73">
        <f t="shared" si="71"/>
        <v>21272335.039999999</v>
      </c>
      <c r="AH66" s="73">
        <f t="shared" si="71"/>
        <v>25363240.600000001</v>
      </c>
      <c r="AI66" s="47"/>
      <c r="AJ66" s="71">
        <f>IF(ISERROR(GETPIVOTDATA("VALUE",'CSS WK pvt'!$J$2,"DT_FILE",AJ$8,"COMMODITY",AJ$6,"TRIM_CAT",TRIM(B66),"TRIM_LINE",A65))=TRUE,0,GETPIVOTDATA("VALUE",'CSS WK pvt'!$J$2,"DT_FILE",AJ$8,"COMMODITY",AJ$6,"TRIM_CAT",TRIM(B66),"TRIM_LINE",A65))</f>
        <v>57408358</v>
      </c>
    </row>
    <row r="67" spans="1:36" s="41" customFormat="1" x14ac:dyDescent="0.25">
      <c r="A67" s="172"/>
      <c r="B67" s="42" t="s">
        <v>31</v>
      </c>
      <c r="C67" s="43">
        <v>10545979.68</v>
      </c>
      <c r="D67" s="44">
        <v>10845566.67</v>
      </c>
      <c r="E67" s="44">
        <v>10306016.369999999</v>
      </c>
      <c r="F67" s="44">
        <v>10054739.130000001</v>
      </c>
      <c r="G67" s="44">
        <v>10011437.6</v>
      </c>
      <c r="H67" s="44">
        <v>10232132.949999999</v>
      </c>
      <c r="I67" s="44">
        <v>10764769.77</v>
      </c>
      <c r="J67" s="44">
        <v>11021645.25</v>
      </c>
      <c r="K67" s="44">
        <v>11487833.09</v>
      </c>
      <c r="L67" s="44">
        <v>11790592.26</v>
      </c>
      <c r="M67" s="44">
        <v>12455623.68</v>
      </c>
      <c r="N67" s="45">
        <v>12748326.93</v>
      </c>
      <c r="O67" s="43">
        <v>13132409.26</v>
      </c>
      <c r="P67" s="44">
        <v>13429195</v>
      </c>
      <c r="Q67" s="44">
        <v>13487737</v>
      </c>
      <c r="R67" s="226">
        <v>13629061</v>
      </c>
      <c r="S67" s="44">
        <v>14097682</v>
      </c>
      <c r="T67" s="44">
        <v>14542027</v>
      </c>
      <c r="U67" s="45">
        <v>14971538</v>
      </c>
      <c r="V67" s="207">
        <f t="shared" si="66"/>
        <v>0.24525266105955557</v>
      </c>
      <c r="W67" s="207">
        <f t="shared" si="67"/>
        <v>0.23821976376269882</v>
      </c>
      <c r="X67" s="207">
        <f t="shared" si="68"/>
        <v>0.30872458530744612</v>
      </c>
      <c r="Y67" s="207">
        <f t="shared" si="68"/>
        <v>0.35548628599775506</v>
      </c>
      <c r="Z67" s="207">
        <f t="shared" si="68"/>
        <v>0.40815760565695386</v>
      </c>
      <c r="AA67" s="207">
        <f t="shared" si="68"/>
        <v>0.42121169369676742</v>
      </c>
      <c r="AB67" s="239"/>
      <c r="AC67" s="46">
        <f t="shared" si="63"/>
        <v>2586429.58</v>
      </c>
      <c r="AD67" s="72">
        <f t="shared" si="70"/>
        <v>2583628.33</v>
      </c>
      <c r="AE67" s="73">
        <f t="shared" si="71"/>
        <v>3181720.6300000008</v>
      </c>
      <c r="AF67" s="73">
        <f t="shared" si="71"/>
        <v>3574321.8699999992</v>
      </c>
      <c r="AG67" s="73">
        <f t="shared" si="71"/>
        <v>4086244.4000000004</v>
      </c>
      <c r="AH67" s="73">
        <f t="shared" si="71"/>
        <v>4309894.0500000007</v>
      </c>
      <c r="AI67" s="47"/>
      <c r="AJ67" s="71">
        <f>IF(ISERROR(GETPIVOTDATA("VALUE",'CSS WK pvt'!$J$2,"DT_FILE",AJ$8,"COMMODITY",AJ$6,"TRIM_CAT",TRIM(B67),"TRIM_LINE",A65))=TRUE,0,GETPIVOTDATA("VALUE",'CSS WK pvt'!$J$2,"DT_FILE",AJ$8,"COMMODITY",AJ$6,"TRIM_CAT",TRIM(B67),"TRIM_LINE",A65))</f>
        <v>14971538</v>
      </c>
    </row>
    <row r="68" spans="1:36" s="41" customFormat="1" x14ac:dyDescent="0.25">
      <c r="A68" s="172"/>
      <c r="B68" s="42" t="s">
        <v>32</v>
      </c>
      <c r="C68" s="43">
        <v>3068731.97</v>
      </c>
      <c r="D68" s="44">
        <v>3255663</v>
      </c>
      <c r="E68" s="44">
        <v>3048447.72</v>
      </c>
      <c r="F68" s="44">
        <v>2570467.79</v>
      </c>
      <c r="G68" s="44">
        <v>2922503.1</v>
      </c>
      <c r="H68" s="44">
        <v>2905936.49</v>
      </c>
      <c r="I68" s="44">
        <v>3287017.02</v>
      </c>
      <c r="J68" s="44">
        <v>3143218.11</v>
      </c>
      <c r="K68" s="44">
        <v>3295758.01</v>
      </c>
      <c r="L68" s="44">
        <v>3217826.91</v>
      </c>
      <c r="M68" s="44">
        <v>3390222.69</v>
      </c>
      <c r="N68" s="45">
        <v>3611153.08</v>
      </c>
      <c r="O68" s="43">
        <v>4435443.38</v>
      </c>
      <c r="P68" s="44">
        <v>5800236</v>
      </c>
      <c r="Q68" s="44">
        <v>5680928</v>
      </c>
      <c r="R68" s="226">
        <v>5470304</v>
      </c>
      <c r="S68" s="44">
        <v>5489806</v>
      </c>
      <c r="T68" s="44">
        <v>5910450</v>
      </c>
      <c r="U68" s="45">
        <v>6156206</v>
      </c>
      <c r="V68" s="207">
        <f t="shared" si="66"/>
        <v>0.4453668236134678</v>
      </c>
      <c r="W68" s="207">
        <f t="shared" si="67"/>
        <v>0.78158365899664672</v>
      </c>
      <c r="X68" s="207">
        <f t="shared" si="68"/>
        <v>0.86354778621560213</v>
      </c>
      <c r="Y68" s="207">
        <f t="shared" si="68"/>
        <v>1.128135595116716</v>
      </c>
      <c r="Z68" s="207">
        <f t="shared" si="68"/>
        <v>0.87846028289927214</v>
      </c>
      <c r="AA68" s="207">
        <f t="shared" si="68"/>
        <v>1.0339226340077377</v>
      </c>
      <c r="AB68" s="239"/>
      <c r="AC68" s="46">
        <f t="shared" si="63"/>
        <v>1366711.4099999997</v>
      </c>
      <c r="AD68" s="72">
        <f t="shared" si="70"/>
        <v>2544573</v>
      </c>
      <c r="AE68" s="73">
        <f t="shared" si="71"/>
        <v>2632480.2799999998</v>
      </c>
      <c r="AF68" s="73">
        <f t="shared" si="71"/>
        <v>2899836.21</v>
      </c>
      <c r="AG68" s="73">
        <f t="shared" si="71"/>
        <v>2567302.9</v>
      </c>
      <c r="AH68" s="73">
        <f t="shared" si="71"/>
        <v>3004513.51</v>
      </c>
      <c r="AI68" s="47"/>
      <c r="AJ68" s="71">
        <f>IF(ISERROR(GETPIVOTDATA("VALUE",'CSS WK pvt'!$J$2,"DT_FILE",AJ$8,"COMMODITY",AJ$6,"TRIM_CAT",TRIM(B68),"TRIM_LINE",A65))=TRUE,0,GETPIVOTDATA("VALUE",'CSS WK pvt'!$J$2,"DT_FILE",AJ$8,"COMMODITY",AJ$6,"TRIM_CAT",TRIM(B68),"TRIM_LINE",A65))</f>
        <v>6156206</v>
      </c>
    </row>
    <row r="69" spans="1:36" s="41" customFormat="1" x14ac:dyDescent="0.25">
      <c r="A69" s="172"/>
      <c r="B69" s="42" t="s">
        <v>33</v>
      </c>
      <c r="C69" s="43">
        <v>2730862.27</v>
      </c>
      <c r="D69" s="44">
        <v>2995140.63</v>
      </c>
      <c r="E69" s="44">
        <v>2343513.7200000002</v>
      </c>
      <c r="F69" s="44">
        <v>1994824.81</v>
      </c>
      <c r="G69" s="44">
        <v>2638864.88</v>
      </c>
      <c r="H69" s="44">
        <v>2282766.77</v>
      </c>
      <c r="I69" s="44">
        <v>2738787.06</v>
      </c>
      <c r="J69" s="44">
        <v>2351074.4900000002</v>
      </c>
      <c r="K69" s="44">
        <v>2816810.39</v>
      </c>
      <c r="L69" s="44">
        <v>2651679.0099999998</v>
      </c>
      <c r="M69" s="44">
        <v>2536874.15</v>
      </c>
      <c r="N69" s="45">
        <v>2732070.1</v>
      </c>
      <c r="O69" s="43">
        <v>3551653.7</v>
      </c>
      <c r="P69" s="44">
        <v>5599624</v>
      </c>
      <c r="Q69" s="44">
        <v>4976113</v>
      </c>
      <c r="R69" s="226">
        <v>4735335</v>
      </c>
      <c r="S69" s="44">
        <v>4737768</v>
      </c>
      <c r="T69" s="44">
        <v>4837574</v>
      </c>
      <c r="U69" s="45">
        <v>5016999</v>
      </c>
      <c r="V69" s="207">
        <f t="shared" si="66"/>
        <v>0.30056126924335885</v>
      </c>
      <c r="W69" s="207">
        <f t="shared" si="67"/>
        <v>0.86956964354625321</v>
      </c>
      <c r="X69" s="207">
        <f t="shared" si="68"/>
        <v>1.1233556080909137</v>
      </c>
      <c r="Y69" s="207">
        <f t="shared" si="68"/>
        <v>1.3738099587802901</v>
      </c>
      <c r="Z69" s="207">
        <f t="shared" si="68"/>
        <v>0.79538105035525741</v>
      </c>
      <c r="AA69" s="207">
        <f t="shared" si="68"/>
        <v>1.119171377284417</v>
      </c>
      <c r="AB69" s="239"/>
      <c r="AC69" s="46">
        <f t="shared" si="63"/>
        <v>820791.43000000017</v>
      </c>
      <c r="AD69" s="72">
        <f t="shared" si="70"/>
        <v>2604483.37</v>
      </c>
      <c r="AE69" s="73">
        <f t="shared" si="71"/>
        <v>2632599.2799999998</v>
      </c>
      <c r="AF69" s="73">
        <f t="shared" si="71"/>
        <v>2740510.19</v>
      </c>
      <c r="AG69" s="73">
        <f t="shared" si="71"/>
        <v>2098903.12</v>
      </c>
      <c r="AH69" s="73">
        <f t="shared" si="71"/>
        <v>2554807.23</v>
      </c>
      <c r="AI69" s="47"/>
      <c r="AJ69" s="71">
        <f>IF(ISERROR(GETPIVOTDATA("VALUE",'CSS WK pvt'!$J$2,"DT_FILE",AJ$8,"COMMODITY",AJ$6,"TRIM_CAT",TRIM(B69),"TRIM_LINE",A65))=TRUE,0,GETPIVOTDATA("VALUE",'CSS WK pvt'!$J$2,"DT_FILE",AJ$8,"COMMODITY",AJ$6,"TRIM_CAT",TRIM(B69),"TRIM_LINE",A65))</f>
        <v>5016999</v>
      </c>
    </row>
    <row r="70" spans="1:36" s="41" customFormat="1" x14ac:dyDescent="0.25">
      <c r="A70" s="172"/>
      <c r="B70" s="42" t="s">
        <v>34</v>
      </c>
      <c r="C70" s="43">
        <v>2292944.7000000002</v>
      </c>
      <c r="D70" s="44">
        <v>2622382</v>
      </c>
      <c r="E70" s="44">
        <v>1924769.8</v>
      </c>
      <c r="F70" s="44">
        <v>1622150.93</v>
      </c>
      <c r="G70" s="44">
        <v>2202562.6800000002</v>
      </c>
      <c r="H70" s="44">
        <v>1463114.88</v>
      </c>
      <c r="I70" s="44">
        <v>2656610.21</v>
      </c>
      <c r="J70" s="44">
        <v>1344464.39</v>
      </c>
      <c r="K70" s="44">
        <v>1843595.82</v>
      </c>
      <c r="L70" s="44">
        <v>2628496.7400000002</v>
      </c>
      <c r="M70" s="44">
        <v>2768601.02</v>
      </c>
      <c r="N70" s="45">
        <v>1845385.03</v>
      </c>
      <c r="O70" s="43">
        <v>2996523.2</v>
      </c>
      <c r="P70" s="44">
        <v>2945429</v>
      </c>
      <c r="Q70" s="44">
        <v>2690881</v>
      </c>
      <c r="R70" s="226">
        <v>2764449</v>
      </c>
      <c r="S70" s="44">
        <v>3789569</v>
      </c>
      <c r="T70" s="44">
        <v>3944690</v>
      </c>
      <c r="U70" s="45">
        <v>2727112</v>
      </c>
      <c r="V70" s="207">
        <f t="shared" si="66"/>
        <v>0.30684494920440075</v>
      </c>
      <c r="W70" s="207">
        <f t="shared" si="67"/>
        <v>0.12318838369085816</v>
      </c>
      <c r="X70" s="207">
        <f t="shared" si="68"/>
        <v>0.39802744203488644</v>
      </c>
      <c r="Y70" s="207">
        <f t="shared" si="68"/>
        <v>0.70418729162273463</v>
      </c>
      <c r="Z70" s="207">
        <f t="shared" si="68"/>
        <v>0.72052719970720636</v>
      </c>
      <c r="AA70" s="207">
        <f t="shared" si="68"/>
        <v>1.6960904122579905</v>
      </c>
      <c r="AB70" s="239"/>
      <c r="AC70" s="46">
        <f t="shared" si="63"/>
        <v>703578.5</v>
      </c>
      <c r="AD70" s="72">
        <f t="shared" si="70"/>
        <v>323047</v>
      </c>
      <c r="AE70" s="73">
        <f t="shared" si="71"/>
        <v>766111.2</v>
      </c>
      <c r="AF70" s="73">
        <f t="shared" si="71"/>
        <v>1142298.07</v>
      </c>
      <c r="AG70" s="73">
        <f t="shared" si="71"/>
        <v>1587006.3199999998</v>
      </c>
      <c r="AH70" s="73">
        <f t="shared" si="71"/>
        <v>2481575.12</v>
      </c>
      <c r="AI70" s="47"/>
      <c r="AJ70" s="71">
        <f>IF(ISERROR(GETPIVOTDATA("VALUE",'CSS WK pvt'!$J$2,"DT_FILE",AJ$8,"COMMODITY",AJ$6,"TRIM_CAT",TRIM(B70),"TRIM_LINE",A65))=TRUE,0,GETPIVOTDATA("VALUE",'CSS WK pvt'!$J$2,"DT_FILE",AJ$8,"COMMODITY",AJ$6,"TRIM_CAT",TRIM(B70),"TRIM_LINE",A65))</f>
        <v>2727112</v>
      </c>
    </row>
    <row r="71" spans="1:36" s="150" customFormat="1" ht="15.75" thickBot="1" x14ac:dyDescent="0.3">
      <c r="A71" s="173"/>
      <c r="B71" s="57" t="s">
        <v>35</v>
      </c>
      <c r="C71" s="144">
        <f t="shared" ref="C71:O71" si="72">SUM(C66:C70)</f>
        <v>42587478.610000007</v>
      </c>
      <c r="D71" s="145">
        <f t="shared" si="72"/>
        <v>44597280.270000003</v>
      </c>
      <c r="E71" s="145">
        <f t="shared" si="72"/>
        <v>40542643.239999995</v>
      </c>
      <c r="F71" s="145">
        <f t="shared" si="72"/>
        <v>37794169.850000001</v>
      </c>
      <c r="G71" s="145">
        <f t="shared" si="72"/>
        <v>40036174.220000006</v>
      </c>
      <c r="H71" s="145">
        <f t="shared" si="72"/>
        <v>41571341.490000002</v>
      </c>
      <c r="I71" s="145">
        <f t="shared" si="72"/>
        <v>46421440.790000007</v>
      </c>
      <c r="J71" s="145">
        <f t="shared" si="72"/>
        <v>44880108.690000005</v>
      </c>
      <c r="K71" s="145">
        <f t="shared" si="72"/>
        <v>47837157.579999998</v>
      </c>
      <c r="L71" s="145">
        <f t="shared" si="72"/>
        <v>48958381.969999999</v>
      </c>
      <c r="M71" s="145">
        <f t="shared" si="72"/>
        <v>51936610.730000004</v>
      </c>
      <c r="N71" s="146">
        <f t="shared" si="72"/>
        <v>55323642.130000003</v>
      </c>
      <c r="O71" s="144">
        <f t="shared" si="72"/>
        <v>60948018.13000001</v>
      </c>
      <c r="P71" s="145">
        <v>67922740</v>
      </c>
      <c r="Q71" s="145">
        <v>68692135</v>
      </c>
      <c r="R71" s="145">
        <v>69664551</v>
      </c>
      <c r="S71" s="145">
        <v>71647966</v>
      </c>
      <c r="T71" s="145">
        <v>79285372</v>
      </c>
      <c r="U71" s="146">
        <v>86280213</v>
      </c>
      <c r="V71" s="208">
        <f t="shared" si="66"/>
        <v>0.4311253006579438</v>
      </c>
      <c r="W71" s="212">
        <f t="shared" si="67"/>
        <v>0.52302426490547049</v>
      </c>
      <c r="X71" s="213">
        <f t="shared" si="68"/>
        <v>0.69431811816915001</v>
      </c>
      <c r="Y71" s="213">
        <f t="shared" si="68"/>
        <v>0.84326183843934854</v>
      </c>
      <c r="Z71" s="213">
        <f t="shared" si="68"/>
        <v>0.78958073282157848</v>
      </c>
      <c r="AA71" s="213">
        <f t="shared" si="68"/>
        <v>0.90721225628651214</v>
      </c>
      <c r="AB71" s="214"/>
      <c r="AC71" s="39">
        <f t="shared" ref="AC71:AJ71" si="73">SUM(AC66:AC70)</f>
        <v>18360539.520000003</v>
      </c>
      <c r="AD71" s="147">
        <f t="shared" si="73"/>
        <v>23325459.73</v>
      </c>
      <c r="AE71" s="148">
        <f t="shared" si="73"/>
        <v>28149491.760000002</v>
      </c>
      <c r="AF71" s="148">
        <f t="shared" si="73"/>
        <v>31870381.150000002</v>
      </c>
      <c r="AG71" s="148">
        <f t="shared" ref="AG71:AH71" si="74">SUM(AG66:AG70)</f>
        <v>31611791.779999997</v>
      </c>
      <c r="AH71" s="148">
        <f t="shared" si="74"/>
        <v>37714030.509999998</v>
      </c>
      <c r="AI71" s="149"/>
      <c r="AJ71" s="39">
        <f t="shared" si="73"/>
        <v>86280213</v>
      </c>
    </row>
    <row r="72" spans="1:36" s="66" customFormat="1" x14ac:dyDescent="0.25">
      <c r="A72" s="172">
        <f>+A65+1</f>
        <v>10</v>
      </c>
      <c r="B72" s="84" t="s">
        <v>28</v>
      </c>
      <c r="C72" s="85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7"/>
      <c r="O72" s="85"/>
      <c r="P72" s="86"/>
      <c r="Q72" s="86"/>
      <c r="R72" s="86"/>
      <c r="S72" s="86"/>
      <c r="T72" s="86"/>
      <c r="U72" s="87"/>
      <c r="V72" s="232"/>
      <c r="W72" s="233"/>
      <c r="X72" s="234"/>
      <c r="Y72" s="234"/>
      <c r="Z72" s="234"/>
      <c r="AA72" s="234"/>
      <c r="AB72" s="235"/>
      <c r="AC72" s="88"/>
      <c r="AD72" s="89"/>
      <c r="AE72" s="90"/>
      <c r="AF72" s="90"/>
      <c r="AG72" s="90"/>
      <c r="AH72" s="90"/>
      <c r="AI72" s="91"/>
      <c r="AJ72" s="88"/>
    </row>
    <row r="73" spans="1:36" s="66" customFormat="1" x14ac:dyDescent="0.25">
      <c r="A73" s="172"/>
      <c r="B73" s="67" t="s">
        <v>30</v>
      </c>
      <c r="C73" s="92">
        <v>219736184</v>
      </c>
      <c r="D73" s="93">
        <v>183753979</v>
      </c>
      <c r="E73" s="93">
        <v>185764185</v>
      </c>
      <c r="F73" s="93">
        <v>191785656</v>
      </c>
      <c r="G73" s="93">
        <v>270542849</v>
      </c>
      <c r="H73" s="93">
        <v>344045731</v>
      </c>
      <c r="I73" s="93">
        <v>261815047</v>
      </c>
      <c r="J73" s="93">
        <v>185762701</v>
      </c>
      <c r="K73" s="93">
        <v>176457939</v>
      </c>
      <c r="L73" s="93">
        <v>218680024</v>
      </c>
      <c r="M73" s="93">
        <v>262620380</v>
      </c>
      <c r="N73" s="94">
        <v>206990343</v>
      </c>
      <c r="O73" s="92">
        <v>202833419</v>
      </c>
      <c r="P73" s="264">
        <v>205593448</v>
      </c>
      <c r="Q73" s="264">
        <v>201016204</v>
      </c>
      <c r="R73" s="264">
        <v>210448899</v>
      </c>
      <c r="S73" s="264">
        <v>316255729</v>
      </c>
      <c r="T73" s="264">
        <v>382026612</v>
      </c>
      <c r="U73" s="271" t="s">
        <v>146</v>
      </c>
      <c r="V73" s="236">
        <f>IF(ISERROR((O73-C73)/C73)=TRUE,0,(O73-C73)/C73)</f>
        <v>-7.6922993256313216E-2</v>
      </c>
      <c r="W73" s="237">
        <f t="shared" ref="W73:AA78" si="75">IF(ISERROR((P73-D73)/D73)=TRUE,0,(P73-D73)/D73)</f>
        <v>0.11885167939683092</v>
      </c>
      <c r="X73" s="237">
        <f t="shared" si="75"/>
        <v>8.2104195703816649E-2</v>
      </c>
      <c r="Y73" s="237">
        <f t="shared" si="75"/>
        <v>9.7313028457143846E-2</v>
      </c>
      <c r="Z73" s="237">
        <f t="shared" si="75"/>
        <v>0.16896724555451104</v>
      </c>
      <c r="AA73" s="237">
        <f t="shared" si="75"/>
        <v>0.11039486201327113</v>
      </c>
      <c r="AB73" s="239"/>
      <c r="AC73" s="95">
        <f t="shared" ref="AC73:AH77" si="76">O73-C73</f>
        <v>-16902765</v>
      </c>
      <c r="AD73" s="116">
        <f t="shared" si="76"/>
        <v>21839469</v>
      </c>
      <c r="AE73" s="116">
        <f t="shared" si="76"/>
        <v>15252019</v>
      </c>
      <c r="AF73" s="116">
        <f t="shared" si="76"/>
        <v>18663243</v>
      </c>
      <c r="AG73" s="116">
        <f t="shared" si="76"/>
        <v>45712880</v>
      </c>
      <c r="AH73" s="116">
        <f t="shared" si="76"/>
        <v>37980881</v>
      </c>
      <c r="AI73" s="96"/>
      <c r="AJ73" s="182" t="s">
        <v>146</v>
      </c>
    </row>
    <row r="74" spans="1:36" s="66" customFormat="1" x14ac:dyDescent="0.25">
      <c r="A74" s="172"/>
      <c r="B74" s="67" t="s">
        <v>31</v>
      </c>
      <c r="C74" s="92">
        <v>18355960</v>
      </c>
      <c r="D74" s="93">
        <v>15649880</v>
      </c>
      <c r="E74" s="93">
        <v>15401111</v>
      </c>
      <c r="F74" s="93">
        <v>15247635</v>
      </c>
      <c r="G74" s="93">
        <v>20211493</v>
      </c>
      <c r="H74" s="93">
        <v>25407523</v>
      </c>
      <c r="I74" s="93">
        <v>18833878</v>
      </c>
      <c r="J74" s="93">
        <v>13864421</v>
      </c>
      <c r="K74" s="93">
        <v>13701980</v>
      </c>
      <c r="L74" s="93">
        <v>17303240</v>
      </c>
      <c r="M74" s="93">
        <v>19548134</v>
      </c>
      <c r="N74" s="94">
        <v>16158060</v>
      </c>
      <c r="O74" s="92">
        <v>16532919</v>
      </c>
      <c r="P74" s="264">
        <v>16772046</v>
      </c>
      <c r="Q74" s="264">
        <v>16426723</v>
      </c>
      <c r="R74" s="264">
        <v>16372521</v>
      </c>
      <c r="S74" s="264">
        <v>23097518</v>
      </c>
      <c r="T74" s="264">
        <v>29029822</v>
      </c>
      <c r="U74" s="271" t="s">
        <v>146</v>
      </c>
      <c r="V74" s="236">
        <f t="shared" ref="V74:V78" si="77">IF(ISERROR((O74-C74)/C74)=TRUE,0,(O74-C74)/C74)</f>
        <v>-9.9316025966498078E-2</v>
      </c>
      <c r="W74" s="237">
        <f t="shared" si="75"/>
        <v>7.1704447574038904E-2</v>
      </c>
      <c r="X74" s="237">
        <f t="shared" si="75"/>
        <v>6.6593377581656288E-2</v>
      </c>
      <c r="Y74" s="237">
        <f t="shared" si="75"/>
        <v>7.3774457481438918E-2</v>
      </c>
      <c r="Z74" s="237">
        <f t="shared" si="75"/>
        <v>0.14279128216802192</v>
      </c>
      <c r="AA74" s="237">
        <f t="shared" si="75"/>
        <v>0.14256797091160756</v>
      </c>
      <c r="AB74" s="239"/>
      <c r="AC74" s="95">
        <f t="shared" si="63"/>
        <v>-1823041</v>
      </c>
      <c r="AD74" s="116">
        <f t="shared" si="76"/>
        <v>1122166</v>
      </c>
      <c r="AE74" s="116">
        <f t="shared" si="76"/>
        <v>1025612</v>
      </c>
      <c r="AF74" s="116">
        <f t="shared" si="76"/>
        <v>1124886</v>
      </c>
      <c r="AG74" s="116">
        <f t="shared" si="76"/>
        <v>2886025</v>
      </c>
      <c r="AH74" s="116">
        <f t="shared" si="76"/>
        <v>3622299</v>
      </c>
      <c r="AI74" s="96"/>
      <c r="AJ74" s="182" t="s">
        <v>146</v>
      </c>
    </row>
    <row r="75" spans="1:36" s="66" customFormat="1" x14ac:dyDescent="0.25">
      <c r="A75" s="172"/>
      <c r="B75" s="67" t="s">
        <v>32</v>
      </c>
      <c r="C75" s="92">
        <v>56132333</v>
      </c>
      <c r="D75" s="93">
        <v>52774351</v>
      </c>
      <c r="E75" s="93">
        <v>50210604</v>
      </c>
      <c r="F75" s="93">
        <v>52858660</v>
      </c>
      <c r="G75" s="93">
        <v>58577152</v>
      </c>
      <c r="H75" s="93">
        <v>68071301</v>
      </c>
      <c r="I75" s="93">
        <v>59479002</v>
      </c>
      <c r="J75" s="93">
        <v>50199478</v>
      </c>
      <c r="K75" s="93">
        <v>45663614</v>
      </c>
      <c r="L75" s="93">
        <v>52483273</v>
      </c>
      <c r="M75" s="93">
        <v>61534981</v>
      </c>
      <c r="N75" s="94">
        <v>53902635</v>
      </c>
      <c r="O75" s="92">
        <v>55649222</v>
      </c>
      <c r="P75" s="264">
        <v>50309117</v>
      </c>
      <c r="Q75" s="264">
        <v>47525067</v>
      </c>
      <c r="R75" s="264">
        <v>48592143</v>
      </c>
      <c r="S75" s="264">
        <v>59189208</v>
      </c>
      <c r="T75" s="264">
        <v>66084617</v>
      </c>
      <c r="U75" s="271" t="s">
        <v>146</v>
      </c>
      <c r="V75" s="236">
        <f t="shared" si="77"/>
        <v>-8.6066438749303371E-3</v>
      </c>
      <c r="W75" s="237">
        <f t="shared" si="75"/>
        <v>-4.6712729825895916E-2</v>
      </c>
      <c r="X75" s="237">
        <f t="shared" si="75"/>
        <v>-5.3485454984767762E-2</v>
      </c>
      <c r="Y75" s="237">
        <f t="shared" si="75"/>
        <v>-8.0715572434110136E-2</v>
      </c>
      <c r="Z75" s="237">
        <f t="shared" si="75"/>
        <v>1.0448715567462208E-2</v>
      </c>
      <c r="AA75" s="237">
        <f t="shared" si="75"/>
        <v>-2.918533906087677E-2</v>
      </c>
      <c r="AB75" s="239"/>
      <c r="AC75" s="95">
        <f t="shared" si="63"/>
        <v>-483111</v>
      </c>
      <c r="AD75" s="116">
        <f t="shared" si="76"/>
        <v>-2465234</v>
      </c>
      <c r="AE75" s="116">
        <f t="shared" si="76"/>
        <v>-2685537</v>
      </c>
      <c r="AF75" s="116">
        <f t="shared" si="76"/>
        <v>-4266517</v>
      </c>
      <c r="AG75" s="116">
        <f t="shared" si="76"/>
        <v>612056</v>
      </c>
      <c r="AH75" s="116">
        <f t="shared" si="76"/>
        <v>-1986684</v>
      </c>
      <c r="AI75" s="96"/>
      <c r="AJ75" s="182" t="s">
        <v>146</v>
      </c>
    </row>
    <row r="76" spans="1:36" s="66" customFormat="1" x14ac:dyDescent="0.25">
      <c r="A76" s="172"/>
      <c r="B76" s="67" t="s">
        <v>33</v>
      </c>
      <c r="C76" s="92">
        <v>101174693</v>
      </c>
      <c r="D76" s="93">
        <v>94668173</v>
      </c>
      <c r="E76" s="93">
        <v>98788856</v>
      </c>
      <c r="F76" s="93">
        <v>99241600</v>
      </c>
      <c r="G76" s="93">
        <v>115086239</v>
      </c>
      <c r="H76" s="93">
        <v>132150035</v>
      </c>
      <c r="I76" s="93">
        <v>115103865</v>
      </c>
      <c r="J76" s="93">
        <v>99469750</v>
      </c>
      <c r="K76" s="93">
        <v>90847607</v>
      </c>
      <c r="L76" s="93">
        <v>100320108</v>
      </c>
      <c r="M76" s="93">
        <v>114468573</v>
      </c>
      <c r="N76" s="94">
        <v>98574412</v>
      </c>
      <c r="O76" s="92">
        <v>97883566</v>
      </c>
      <c r="P76" s="264">
        <v>90268378</v>
      </c>
      <c r="Q76" s="264">
        <v>80854270</v>
      </c>
      <c r="R76" s="264">
        <v>87178918</v>
      </c>
      <c r="S76" s="264">
        <v>107114514</v>
      </c>
      <c r="T76" s="264">
        <v>124902250</v>
      </c>
      <c r="U76" s="271" t="s">
        <v>146</v>
      </c>
      <c r="V76" s="236">
        <f t="shared" si="77"/>
        <v>-3.2529152324682613E-2</v>
      </c>
      <c r="W76" s="237">
        <f t="shared" si="75"/>
        <v>-4.6475968222181703E-2</v>
      </c>
      <c r="X76" s="237">
        <f t="shared" si="75"/>
        <v>-0.18154462685548256</v>
      </c>
      <c r="Y76" s="237">
        <f t="shared" si="75"/>
        <v>-0.12154864492309676</v>
      </c>
      <c r="Z76" s="237">
        <f t="shared" si="75"/>
        <v>-6.926740389874067E-2</v>
      </c>
      <c r="AA76" s="237">
        <f t="shared" si="75"/>
        <v>-5.4845123574882138E-2</v>
      </c>
      <c r="AB76" s="239"/>
      <c r="AC76" s="95">
        <f t="shared" si="63"/>
        <v>-3291127</v>
      </c>
      <c r="AD76" s="116">
        <f t="shared" si="76"/>
        <v>-4399795</v>
      </c>
      <c r="AE76" s="116">
        <f t="shared" si="76"/>
        <v>-17934586</v>
      </c>
      <c r="AF76" s="116">
        <f t="shared" si="76"/>
        <v>-12062682</v>
      </c>
      <c r="AG76" s="116">
        <f t="shared" si="76"/>
        <v>-7971725</v>
      </c>
      <c r="AH76" s="116">
        <f t="shared" si="76"/>
        <v>-7247785</v>
      </c>
      <c r="AI76" s="96"/>
      <c r="AJ76" s="182" t="s">
        <v>146</v>
      </c>
    </row>
    <row r="77" spans="1:36" s="66" customFormat="1" x14ac:dyDescent="0.25">
      <c r="A77" s="172"/>
      <c r="B77" s="67" t="s">
        <v>34</v>
      </c>
      <c r="C77" s="92">
        <v>192559340</v>
      </c>
      <c r="D77" s="93">
        <v>201664053</v>
      </c>
      <c r="E77" s="93">
        <v>179583426</v>
      </c>
      <c r="F77" s="93">
        <v>185513622</v>
      </c>
      <c r="G77" s="93">
        <v>213577059</v>
      </c>
      <c r="H77" s="93">
        <v>232777993</v>
      </c>
      <c r="I77" s="93">
        <v>206704558</v>
      </c>
      <c r="J77" s="93">
        <v>183051609</v>
      </c>
      <c r="K77" s="93">
        <v>187136490</v>
      </c>
      <c r="L77" s="93">
        <v>189712167</v>
      </c>
      <c r="M77" s="93">
        <v>87811988</v>
      </c>
      <c r="N77" s="94">
        <v>207125038</v>
      </c>
      <c r="O77" s="92">
        <v>200865529</v>
      </c>
      <c r="P77" s="264">
        <v>194538447</v>
      </c>
      <c r="Q77" s="264">
        <v>183548784</v>
      </c>
      <c r="R77" s="264">
        <v>184674869</v>
      </c>
      <c r="S77" s="264">
        <v>196177855</v>
      </c>
      <c r="T77" s="264">
        <v>203012030</v>
      </c>
      <c r="U77" s="271" t="s">
        <v>146</v>
      </c>
      <c r="V77" s="236">
        <f t="shared" si="77"/>
        <v>4.3135736755225688E-2</v>
      </c>
      <c r="W77" s="237">
        <f t="shared" si="75"/>
        <v>-3.5334041411931756E-2</v>
      </c>
      <c r="X77" s="237">
        <f t="shared" si="75"/>
        <v>2.2080868420452118E-2</v>
      </c>
      <c r="Y77" s="237">
        <f t="shared" si="75"/>
        <v>-4.5212475017063708E-3</v>
      </c>
      <c r="Z77" s="237">
        <f t="shared" si="75"/>
        <v>-8.1465697118715361E-2</v>
      </c>
      <c r="AA77" s="237">
        <f t="shared" si="75"/>
        <v>-0.12787275384748248</v>
      </c>
      <c r="AB77" s="239"/>
      <c r="AC77" s="95">
        <f t="shared" si="63"/>
        <v>8306189</v>
      </c>
      <c r="AD77" s="116">
        <f t="shared" si="76"/>
        <v>-7125606</v>
      </c>
      <c r="AE77" s="116">
        <f t="shared" si="76"/>
        <v>3965358</v>
      </c>
      <c r="AF77" s="116">
        <f t="shared" si="76"/>
        <v>-838753</v>
      </c>
      <c r="AG77" s="116">
        <f t="shared" si="76"/>
        <v>-17399204</v>
      </c>
      <c r="AH77" s="116">
        <f t="shared" si="76"/>
        <v>-29765963</v>
      </c>
      <c r="AI77" s="96"/>
      <c r="AJ77" s="182" t="s">
        <v>146</v>
      </c>
    </row>
    <row r="78" spans="1:36" s="83" customFormat="1" x14ac:dyDescent="0.25">
      <c r="A78" s="173"/>
      <c r="B78" s="67" t="s">
        <v>35</v>
      </c>
      <c r="C78" s="158">
        <f>SUM(C73:C77)</f>
        <v>587958510</v>
      </c>
      <c r="D78" s="159">
        <f t="shared" ref="D78:T78" si="78">SUM(D73:D77)</f>
        <v>548510436</v>
      </c>
      <c r="E78" s="159">
        <f t="shared" si="78"/>
        <v>529748182</v>
      </c>
      <c r="F78" s="159">
        <f t="shared" si="78"/>
        <v>544647173</v>
      </c>
      <c r="G78" s="159">
        <f t="shared" si="78"/>
        <v>677994792</v>
      </c>
      <c r="H78" s="159">
        <f t="shared" si="78"/>
        <v>802452583</v>
      </c>
      <c r="I78" s="159">
        <f t="shared" si="78"/>
        <v>661936350</v>
      </c>
      <c r="J78" s="159">
        <f t="shared" si="78"/>
        <v>532347959</v>
      </c>
      <c r="K78" s="159">
        <f t="shared" si="78"/>
        <v>513807630</v>
      </c>
      <c r="L78" s="159">
        <f t="shared" si="78"/>
        <v>578498812</v>
      </c>
      <c r="M78" s="159">
        <f t="shared" si="78"/>
        <v>545984056</v>
      </c>
      <c r="N78" s="160">
        <f t="shared" si="78"/>
        <v>582750488</v>
      </c>
      <c r="O78" s="158">
        <f t="shared" si="78"/>
        <v>573764655</v>
      </c>
      <c r="P78" s="263">
        <f t="shared" si="78"/>
        <v>557481436</v>
      </c>
      <c r="Q78" s="263">
        <f t="shared" si="78"/>
        <v>529371048</v>
      </c>
      <c r="R78" s="263">
        <f t="shared" si="78"/>
        <v>547267350</v>
      </c>
      <c r="S78" s="263">
        <f t="shared" si="78"/>
        <v>701834824</v>
      </c>
      <c r="T78" s="263">
        <f t="shared" si="78"/>
        <v>805055331</v>
      </c>
      <c r="U78" s="272" t="s">
        <v>146</v>
      </c>
      <c r="V78" s="240">
        <f t="shared" si="77"/>
        <v>-2.4140912596026545E-2</v>
      </c>
      <c r="W78" s="241">
        <f t="shared" si="75"/>
        <v>1.6355203859785814E-2</v>
      </c>
      <c r="X78" s="241">
        <f t="shared" si="75"/>
        <v>-7.1191183436661613E-4</v>
      </c>
      <c r="Y78" s="241">
        <f t="shared" si="75"/>
        <v>4.8107786653287191E-3</v>
      </c>
      <c r="Z78" s="241">
        <f t="shared" si="75"/>
        <v>3.5162559183787946E-2</v>
      </c>
      <c r="AA78" s="241">
        <f t="shared" si="75"/>
        <v>3.2434913353628025E-3</v>
      </c>
      <c r="AB78" s="243"/>
      <c r="AC78" s="97">
        <f t="shared" ref="AC78:AD85" si="79">SUM(AC73:AC77)</f>
        <v>-14193855</v>
      </c>
      <c r="AD78" s="155">
        <f t="shared" si="79"/>
        <v>8971000</v>
      </c>
      <c r="AE78" s="155">
        <f t="shared" ref="AE78" si="80">SUM(AE73:AE77)</f>
        <v>-377134</v>
      </c>
      <c r="AF78" s="155">
        <f t="shared" ref="AF78:AG78" si="81">SUM(AF73:AF77)</f>
        <v>2620177</v>
      </c>
      <c r="AG78" s="155">
        <f t="shared" si="81"/>
        <v>23840032</v>
      </c>
      <c r="AH78" s="155">
        <f t="shared" ref="AH78" si="82">SUM(AH73:AH77)</f>
        <v>2602748</v>
      </c>
      <c r="AI78" s="163"/>
      <c r="AJ78" s="224" t="s">
        <v>146</v>
      </c>
    </row>
    <row r="79" spans="1:36" s="41" customFormat="1" x14ac:dyDescent="0.25">
      <c r="A79" s="172">
        <f>+A72+1</f>
        <v>11</v>
      </c>
      <c r="B79" s="49" t="s">
        <v>29</v>
      </c>
      <c r="C79" s="50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2"/>
      <c r="O79" s="50"/>
      <c r="P79" s="51"/>
      <c r="Q79" s="51"/>
      <c r="R79" s="51"/>
      <c r="S79" s="51"/>
      <c r="T79" s="51"/>
      <c r="U79" s="52"/>
      <c r="V79" s="244"/>
      <c r="W79" s="245"/>
      <c r="X79" s="246"/>
      <c r="Y79" s="246"/>
      <c r="Z79" s="246"/>
      <c r="AA79" s="246"/>
      <c r="AB79" s="247"/>
      <c r="AC79" s="53"/>
      <c r="AD79" s="54"/>
      <c r="AE79" s="55"/>
      <c r="AF79" s="55"/>
      <c r="AG79" s="55"/>
      <c r="AH79" s="55"/>
      <c r="AI79" s="56"/>
      <c r="AJ79" s="53"/>
    </row>
    <row r="80" spans="1:36" s="41" customFormat="1" x14ac:dyDescent="0.25">
      <c r="A80" s="172"/>
      <c r="B80" s="42" t="s">
        <v>30</v>
      </c>
      <c r="C80" s="113">
        <f>C94-C87</f>
        <v>44374447.270000003</v>
      </c>
      <c r="D80" s="114">
        <f t="shared" ref="D80:O80" si="83">D94-D87</f>
        <v>38072945.619999997</v>
      </c>
      <c r="E80" s="114">
        <f t="shared" si="83"/>
        <v>38244451.659999996</v>
      </c>
      <c r="F80" s="114">
        <f t="shared" si="83"/>
        <v>37884922.210000001</v>
      </c>
      <c r="G80" s="114">
        <f t="shared" si="83"/>
        <v>56242792.869999997</v>
      </c>
      <c r="H80" s="114">
        <f t="shared" si="83"/>
        <v>64381175</v>
      </c>
      <c r="I80" s="114">
        <f t="shared" si="83"/>
        <v>51366367.039999999</v>
      </c>
      <c r="J80" s="114">
        <f t="shared" si="83"/>
        <v>45547435.009999998</v>
      </c>
      <c r="K80" s="114">
        <f t="shared" si="83"/>
        <v>37510374.170000002</v>
      </c>
      <c r="L80" s="114">
        <f t="shared" si="83"/>
        <v>50633626.469999999</v>
      </c>
      <c r="M80" s="114">
        <f t="shared" si="83"/>
        <v>60967495.890000001</v>
      </c>
      <c r="N80" s="115">
        <f t="shared" si="83"/>
        <v>45116266.100000001</v>
      </c>
      <c r="O80" s="113">
        <f t="shared" si="83"/>
        <v>47948182.57</v>
      </c>
      <c r="P80" s="182">
        <f t="shared" ref="P80:S80" si="84">P94-P87</f>
        <v>46054789.100000001</v>
      </c>
      <c r="Q80" s="225">
        <f t="shared" si="84"/>
        <v>45133090.229999997</v>
      </c>
      <c r="R80" s="266">
        <f t="shared" si="84"/>
        <v>44170173.530000001</v>
      </c>
      <c r="S80" s="114">
        <f t="shared" si="84"/>
        <v>73102241.129999995</v>
      </c>
      <c r="T80" s="114">
        <v>75689956</v>
      </c>
      <c r="U80" s="115">
        <v>53857225</v>
      </c>
      <c r="V80" s="236">
        <f>IF(ISERROR((O80-C80)/C80)=TRUE,0,(O80-C80)/C80)</f>
        <v>8.0535883145885931E-2</v>
      </c>
      <c r="W80" s="237">
        <f t="shared" ref="W80:W85" si="85">IF(ISERROR((P80-D80)/D80)=TRUE,0,(P80-D80)/D80)</f>
        <v>0.20964607150876929</v>
      </c>
      <c r="X80" s="238">
        <f t="shared" ref="X80:AA85" si="86">IF(ISERROR((Q80-E80)/E80)=TRUE,0,(Q80-E80)/E80)</f>
        <v>0.18012125343673971</v>
      </c>
      <c r="Y80" s="238">
        <f t="shared" si="86"/>
        <v>0.16590376733942355</v>
      </c>
      <c r="Z80" s="238">
        <f t="shared" si="86"/>
        <v>0.29976193214602714</v>
      </c>
      <c r="AA80" s="238">
        <f t="shared" si="86"/>
        <v>0.17565353536961698</v>
      </c>
      <c r="AB80" s="206"/>
      <c r="AC80" s="38">
        <f t="shared" ref="AC80" si="87">O80-C80</f>
        <v>3573735.299999997</v>
      </c>
      <c r="AD80" s="116">
        <f t="shared" ref="AD80:AD84" si="88">P80-D80</f>
        <v>7981843.4800000042</v>
      </c>
      <c r="AE80" s="117">
        <f t="shared" ref="AE80:AH84" si="89">Q80-E80</f>
        <v>6888638.5700000003</v>
      </c>
      <c r="AF80" s="117">
        <f t="shared" si="89"/>
        <v>6285251.3200000003</v>
      </c>
      <c r="AG80" s="117">
        <f t="shared" si="89"/>
        <v>16859448.259999998</v>
      </c>
      <c r="AH80" s="117">
        <f t="shared" si="89"/>
        <v>11308781</v>
      </c>
      <c r="AI80" s="118"/>
      <c r="AJ80" s="182">
        <f>AJ94</f>
        <v>53857225</v>
      </c>
    </row>
    <row r="81" spans="1:36" s="41" customFormat="1" x14ac:dyDescent="0.25">
      <c r="A81" s="172"/>
      <c r="B81" s="42" t="s">
        <v>31</v>
      </c>
      <c r="C81" s="113">
        <f t="shared" ref="C81:S81" si="90">C95-C88</f>
        <v>3187133.96</v>
      </c>
      <c r="D81" s="114">
        <f t="shared" si="90"/>
        <v>2762205.04</v>
      </c>
      <c r="E81" s="114">
        <f t="shared" si="90"/>
        <v>2625358.66</v>
      </c>
      <c r="F81" s="114">
        <f t="shared" si="90"/>
        <v>2541588</v>
      </c>
      <c r="G81" s="114">
        <f t="shared" si="90"/>
        <v>3401152.47</v>
      </c>
      <c r="H81" s="114">
        <f t="shared" si="90"/>
        <v>3867695.86</v>
      </c>
      <c r="I81" s="114">
        <f t="shared" si="90"/>
        <v>3181668.23</v>
      </c>
      <c r="J81" s="114">
        <f t="shared" si="90"/>
        <v>3012556.78</v>
      </c>
      <c r="K81" s="114">
        <f t="shared" si="90"/>
        <v>2819368.86</v>
      </c>
      <c r="L81" s="114">
        <f t="shared" si="90"/>
        <v>3579086.74</v>
      </c>
      <c r="M81" s="114">
        <f t="shared" si="90"/>
        <v>3927040.33</v>
      </c>
      <c r="N81" s="115">
        <f t="shared" si="90"/>
        <v>3060084.6</v>
      </c>
      <c r="O81" s="113">
        <f t="shared" si="90"/>
        <v>2983590.79</v>
      </c>
      <c r="P81" s="182">
        <f t="shared" si="90"/>
        <v>2834116.53</v>
      </c>
      <c r="Q81" s="225">
        <f t="shared" si="90"/>
        <v>2685953.45</v>
      </c>
      <c r="R81" s="266">
        <f t="shared" si="90"/>
        <v>2702589.92</v>
      </c>
      <c r="S81" s="114">
        <f t="shared" si="90"/>
        <v>3896457.52</v>
      </c>
      <c r="T81" s="114">
        <v>4071708</v>
      </c>
      <c r="U81" s="115">
        <v>3194831</v>
      </c>
      <c r="V81" s="236">
        <f t="shared" ref="V81:V85" si="91">IF(ISERROR((O81-C81)/C81)=TRUE,0,(O81-C81)/C81)</f>
        <v>-6.3864014677312134E-2</v>
      </c>
      <c r="W81" s="237">
        <f t="shared" si="85"/>
        <v>2.6034088331110913E-2</v>
      </c>
      <c r="X81" s="238">
        <f t="shared" si="86"/>
        <v>2.3080575969761034E-2</v>
      </c>
      <c r="Y81" s="238">
        <f t="shared" si="86"/>
        <v>6.3346978345821564E-2</v>
      </c>
      <c r="Z81" s="238">
        <f t="shared" si="86"/>
        <v>0.14562859335735684</v>
      </c>
      <c r="AA81" s="238">
        <f t="shared" si="86"/>
        <v>5.2747720447698321E-2</v>
      </c>
      <c r="AB81" s="206"/>
      <c r="AC81" s="38">
        <f t="shared" si="63"/>
        <v>-203543.16999999993</v>
      </c>
      <c r="AD81" s="116">
        <f t="shared" si="88"/>
        <v>71911.489999999758</v>
      </c>
      <c r="AE81" s="117">
        <f t="shared" si="89"/>
        <v>60594.790000000037</v>
      </c>
      <c r="AF81" s="117">
        <f t="shared" si="89"/>
        <v>161001.91999999993</v>
      </c>
      <c r="AG81" s="117">
        <f t="shared" si="89"/>
        <v>495305.04999999981</v>
      </c>
      <c r="AH81" s="117">
        <f t="shared" si="89"/>
        <v>204012.14000000013</v>
      </c>
      <c r="AI81" s="118"/>
      <c r="AJ81" s="182">
        <f t="shared" ref="AJ81:AJ85" si="92">AJ95</f>
        <v>3194831</v>
      </c>
    </row>
    <row r="82" spans="1:36" s="41" customFormat="1" x14ac:dyDescent="0.25">
      <c r="A82" s="172"/>
      <c r="B82" s="42" t="s">
        <v>32</v>
      </c>
      <c r="C82" s="113">
        <f t="shared" ref="C82:S82" si="93">C96-C89</f>
        <v>10605548.630000001</v>
      </c>
      <c r="D82" s="114">
        <f t="shared" si="93"/>
        <v>9376827.6500000004</v>
      </c>
      <c r="E82" s="114">
        <f t="shared" si="93"/>
        <v>8898496.5800000001</v>
      </c>
      <c r="F82" s="114">
        <f t="shared" si="93"/>
        <v>8692860.4700000007</v>
      </c>
      <c r="G82" s="114">
        <f t="shared" si="93"/>
        <v>10834756.16</v>
      </c>
      <c r="H82" s="114">
        <f t="shared" si="93"/>
        <v>11716207.470000001</v>
      </c>
      <c r="I82" s="114">
        <f t="shared" si="93"/>
        <v>10466145.82</v>
      </c>
      <c r="J82" s="114">
        <f t="shared" si="93"/>
        <v>9951257.9900000002</v>
      </c>
      <c r="K82" s="114">
        <f t="shared" si="93"/>
        <v>8285225.3700000001</v>
      </c>
      <c r="L82" s="114">
        <f t="shared" si="93"/>
        <v>10537433.369999999</v>
      </c>
      <c r="M82" s="114">
        <f t="shared" si="93"/>
        <v>12399888.699999999</v>
      </c>
      <c r="N82" s="115">
        <f t="shared" si="93"/>
        <v>10285812.73</v>
      </c>
      <c r="O82" s="113">
        <f t="shared" si="93"/>
        <v>10603918.41</v>
      </c>
      <c r="P82" s="182">
        <f t="shared" si="93"/>
        <v>9293257.5700000003</v>
      </c>
      <c r="Q82" s="225">
        <f t="shared" si="93"/>
        <v>8208391.1699999999</v>
      </c>
      <c r="R82" s="266">
        <f t="shared" si="93"/>
        <v>8286830.6299999999</v>
      </c>
      <c r="S82" s="114">
        <f t="shared" si="93"/>
        <v>11456691.17</v>
      </c>
      <c r="T82" s="114">
        <v>12036959</v>
      </c>
      <c r="U82" s="115">
        <v>10332229</v>
      </c>
      <c r="V82" s="236">
        <f t="shared" si="91"/>
        <v>-1.5371387722359353E-4</v>
      </c>
      <c r="W82" s="237">
        <f t="shared" si="85"/>
        <v>-8.9124043993706204E-3</v>
      </c>
      <c r="X82" s="238">
        <f t="shared" si="86"/>
        <v>-7.755303424525227E-2</v>
      </c>
      <c r="Y82" s="238">
        <f t="shared" si="86"/>
        <v>-4.6708427151367901E-2</v>
      </c>
      <c r="Z82" s="238">
        <f t="shared" si="86"/>
        <v>5.7401846503576485E-2</v>
      </c>
      <c r="AA82" s="238">
        <f t="shared" si="86"/>
        <v>2.7376736953600506E-2</v>
      </c>
      <c r="AB82" s="206"/>
      <c r="AC82" s="38">
        <f t="shared" si="63"/>
        <v>-1630.2200000006706</v>
      </c>
      <c r="AD82" s="116">
        <f t="shared" si="88"/>
        <v>-83570.080000000075</v>
      </c>
      <c r="AE82" s="117">
        <f t="shared" si="89"/>
        <v>-690105.41000000015</v>
      </c>
      <c r="AF82" s="117">
        <f t="shared" si="89"/>
        <v>-406029.84000000078</v>
      </c>
      <c r="AG82" s="117">
        <f t="shared" si="89"/>
        <v>621935.00999999978</v>
      </c>
      <c r="AH82" s="117">
        <f t="shared" si="89"/>
        <v>320751.52999999933</v>
      </c>
      <c r="AI82" s="118"/>
      <c r="AJ82" s="182">
        <f t="shared" si="92"/>
        <v>10332229</v>
      </c>
    </row>
    <row r="83" spans="1:36" s="41" customFormat="1" x14ac:dyDescent="0.25">
      <c r="A83" s="172"/>
      <c r="B83" s="42" t="s">
        <v>33</v>
      </c>
      <c r="C83" s="113">
        <f t="shared" ref="C83:S83" si="94">C97-C90</f>
        <v>18614726.379999999</v>
      </c>
      <c r="D83" s="114">
        <f t="shared" si="94"/>
        <v>16886604.93</v>
      </c>
      <c r="E83" s="114">
        <f t="shared" si="94"/>
        <v>16085408.449999999</v>
      </c>
      <c r="F83" s="114">
        <f t="shared" si="94"/>
        <v>15733169.99</v>
      </c>
      <c r="G83" s="114">
        <f t="shared" si="94"/>
        <v>21967358.530000001</v>
      </c>
      <c r="H83" s="114">
        <f t="shared" si="94"/>
        <v>18540175.41</v>
      </c>
      <c r="I83" s="114">
        <f t="shared" si="94"/>
        <v>18302020.050000001</v>
      </c>
      <c r="J83" s="114">
        <f t="shared" si="94"/>
        <v>17012211.010000002</v>
      </c>
      <c r="K83" s="114">
        <f t="shared" si="94"/>
        <v>13289222.32</v>
      </c>
      <c r="L83" s="114">
        <f t="shared" si="94"/>
        <v>16360559.970000001</v>
      </c>
      <c r="M83" s="114">
        <f t="shared" si="94"/>
        <v>19931449.969999999</v>
      </c>
      <c r="N83" s="115">
        <f t="shared" si="94"/>
        <v>16850376.280000001</v>
      </c>
      <c r="O83" s="113">
        <f t="shared" si="94"/>
        <v>16804216.559999999</v>
      </c>
      <c r="P83" s="182">
        <f t="shared" si="94"/>
        <v>15505898.09</v>
      </c>
      <c r="Q83" s="225">
        <f t="shared" si="94"/>
        <v>14747466.119999999</v>
      </c>
      <c r="R83" s="266">
        <f t="shared" si="94"/>
        <v>15332969.779999999</v>
      </c>
      <c r="S83" s="114">
        <f t="shared" si="94"/>
        <v>18194701.399999999</v>
      </c>
      <c r="T83" s="114">
        <v>21610070</v>
      </c>
      <c r="U83" s="115">
        <v>22458894</v>
      </c>
      <c r="V83" s="236">
        <f t="shared" si="91"/>
        <v>-9.7262231151850023E-2</v>
      </c>
      <c r="W83" s="237">
        <f t="shared" si="85"/>
        <v>-8.17634359140538E-2</v>
      </c>
      <c r="X83" s="238">
        <f t="shared" si="86"/>
        <v>-8.3177392365190464E-2</v>
      </c>
      <c r="Y83" s="238">
        <f t="shared" si="86"/>
        <v>-2.543671810921563E-2</v>
      </c>
      <c r="Z83" s="238">
        <f t="shared" si="86"/>
        <v>-0.17173922503462699</v>
      </c>
      <c r="AA83" s="238">
        <f t="shared" si="86"/>
        <v>0.16558066588432563</v>
      </c>
      <c r="AB83" s="206"/>
      <c r="AC83" s="38">
        <f t="shared" si="63"/>
        <v>-1810509.8200000003</v>
      </c>
      <c r="AD83" s="116">
        <f t="shared" si="88"/>
        <v>-1380706.8399999999</v>
      </c>
      <c r="AE83" s="117">
        <f t="shared" si="89"/>
        <v>-1337942.33</v>
      </c>
      <c r="AF83" s="117">
        <f t="shared" si="89"/>
        <v>-400200.21000000089</v>
      </c>
      <c r="AG83" s="117">
        <f t="shared" si="89"/>
        <v>-3772657.1300000027</v>
      </c>
      <c r="AH83" s="117">
        <f t="shared" si="89"/>
        <v>3069894.59</v>
      </c>
      <c r="AI83" s="118"/>
      <c r="AJ83" s="182">
        <f t="shared" si="92"/>
        <v>22458894</v>
      </c>
    </row>
    <row r="84" spans="1:36" s="41" customFormat="1" x14ac:dyDescent="0.25">
      <c r="A84" s="172"/>
      <c r="B84" s="42" t="s">
        <v>34</v>
      </c>
      <c r="C84" s="113">
        <f t="shared" ref="C84:S84" si="95">C98-C91</f>
        <v>22899445.559999999</v>
      </c>
      <c r="D84" s="114">
        <f t="shared" si="95"/>
        <v>22100771.300000001</v>
      </c>
      <c r="E84" s="114">
        <f t="shared" si="95"/>
        <v>20209300.030000001</v>
      </c>
      <c r="F84" s="114">
        <f t="shared" si="95"/>
        <v>19094126.75</v>
      </c>
      <c r="G84" s="114">
        <f t="shared" si="95"/>
        <v>22106031.100000001</v>
      </c>
      <c r="H84" s="114">
        <f t="shared" si="95"/>
        <v>23107732.219999999</v>
      </c>
      <c r="I84" s="114">
        <f t="shared" si="95"/>
        <v>22000690.870000001</v>
      </c>
      <c r="J84" s="114">
        <f t="shared" si="95"/>
        <v>22949413.620000001</v>
      </c>
      <c r="K84" s="114">
        <f t="shared" si="95"/>
        <v>17336710.210000001</v>
      </c>
      <c r="L84" s="114">
        <f t="shared" si="95"/>
        <v>20539158.289999999</v>
      </c>
      <c r="M84" s="114">
        <f t="shared" si="95"/>
        <v>23641441.850000001</v>
      </c>
      <c r="N84" s="115">
        <f t="shared" si="95"/>
        <v>19373090.300000001</v>
      </c>
      <c r="O84" s="113">
        <f t="shared" si="95"/>
        <v>18272204.920000002</v>
      </c>
      <c r="P84" s="182">
        <f t="shared" si="95"/>
        <v>19983751.940000001</v>
      </c>
      <c r="Q84" s="225">
        <f t="shared" si="95"/>
        <v>18310514.149999999</v>
      </c>
      <c r="R84" s="266">
        <f t="shared" si="95"/>
        <v>23677033.870000001</v>
      </c>
      <c r="S84" s="114">
        <f t="shared" si="95"/>
        <v>22519364.93</v>
      </c>
      <c r="T84" s="114">
        <v>22678795</v>
      </c>
      <c r="U84" s="115">
        <v>20684955</v>
      </c>
      <c r="V84" s="236">
        <f t="shared" si="91"/>
        <v>-0.20206780237870514</v>
      </c>
      <c r="W84" s="237">
        <f t="shared" si="85"/>
        <v>-9.5789388128730113E-2</v>
      </c>
      <c r="X84" s="238">
        <f t="shared" si="86"/>
        <v>-9.3956043860070421E-2</v>
      </c>
      <c r="Y84" s="238">
        <f t="shared" si="86"/>
        <v>0.24001658625210504</v>
      </c>
      <c r="Z84" s="238">
        <f t="shared" si="86"/>
        <v>1.8697785601142946E-2</v>
      </c>
      <c r="AA84" s="238">
        <f t="shared" si="86"/>
        <v>-1.8562497432298826E-2</v>
      </c>
      <c r="AB84" s="206"/>
      <c r="AC84" s="38">
        <f t="shared" si="63"/>
        <v>-4627240.6399999969</v>
      </c>
      <c r="AD84" s="116">
        <f t="shared" si="88"/>
        <v>-2117019.3599999994</v>
      </c>
      <c r="AE84" s="117">
        <f t="shared" si="89"/>
        <v>-1898785.8800000027</v>
      </c>
      <c r="AF84" s="117">
        <f t="shared" si="89"/>
        <v>4582907.120000001</v>
      </c>
      <c r="AG84" s="117">
        <f t="shared" si="89"/>
        <v>413333.82999999821</v>
      </c>
      <c r="AH84" s="117">
        <f t="shared" si="89"/>
        <v>-428937.21999999881</v>
      </c>
      <c r="AI84" s="118"/>
      <c r="AJ84" s="182">
        <f t="shared" si="92"/>
        <v>20684955</v>
      </c>
    </row>
    <row r="85" spans="1:36" s="150" customFormat="1" x14ac:dyDescent="0.25">
      <c r="A85" s="173"/>
      <c r="B85" s="42" t="s">
        <v>35</v>
      </c>
      <c r="C85" s="151">
        <f>SUM(C80:C84)</f>
        <v>99681301.800000012</v>
      </c>
      <c r="D85" s="152">
        <f t="shared" ref="D85:AF85" si="96">SUM(D80:D84)</f>
        <v>89199354.539999992</v>
      </c>
      <c r="E85" s="152">
        <f t="shared" si="96"/>
        <v>86063015.379999995</v>
      </c>
      <c r="F85" s="152">
        <f t="shared" si="96"/>
        <v>83946667.420000002</v>
      </c>
      <c r="G85" s="152">
        <f t="shared" si="96"/>
        <v>114552091.13</v>
      </c>
      <c r="H85" s="152">
        <f t="shared" si="96"/>
        <v>121612985.95999999</v>
      </c>
      <c r="I85" s="152">
        <f t="shared" si="96"/>
        <v>105316892.01000001</v>
      </c>
      <c r="J85" s="152">
        <f t="shared" si="96"/>
        <v>98472874.410000011</v>
      </c>
      <c r="K85" s="152">
        <f t="shared" si="96"/>
        <v>79240900.930000007</v>
      </c>
      <c r="L85" s="152">
        <f t="shared" si="96"/>
        <v>101649864.84</v>
      </c>
      <c r="M85" s="152">
        <f t="shared" si="96"/>
        <v>120867316.74000001</v>
      </c>
      <c r="N85" s="154">
        <f t="shared" si="96"/>
        <v>94685630.010000005</v>
      </c>
      <c r="O85" s="151">
        <f t="shared" si="96"/>
        <v>96612113.25</v>
      </c>
      <c r="P85" s="199">
        <f t="shared" si="96"/>
        <v>93671813.230000004</v>
      </c>
      <c r="Q85" s="199">
        <f t="shared" si="96"/>
        <v>89085415.120000005</v>
      </c>
      <c r="R85" s="260">
        <f t="shared" si="96"/>
        <v>94169597.730000004</v>
      </c>
      <c r="S85" s="152">
        <f t="shared" si="96"/>
        <v>129169456.15000001</v>
      </c>
      <c r="T85" s="152">
        <v>136087488</v>
      </c>
      <c r="U85" s="154">
        <v>110528134</v>
      </c>
      <c r="V85" s="240">
        <f t="shared" si="91"/>
        <v>-3.0790012716306756E-2</v>
      </c>
      <c r="W85" s="241">
        <f t="shared" si="85"/>
        <v>5.0140034230790442E-2</v>
      </c>
      <c r="X85" s="242">
        <f t="shared" si="86"/>
        <v>3.5118450436055472E-2</v>
      </c>
      <c r="Y85" s="242">
        <f t="shared" si="86"/>
        <v>0.12177887013492598</v>
      </c>
      <c r="Z85" s="242">
        <f t="shared" si="86"/>
        <v>0.1276045236346792</v>
      </c>
      <c r="AA85" s="242">
        <f t="shared" si="86"/>
        <v>0.11902102333677464</v>
      </c>
      <c r="AB85" s="251"/>
      <c r="AC85" s="153">
        <f t="shared" si="79"/>
        <v>-3069188.5500000007</v>
      </c>
      <c r="AD85" s="155">
        <f t="shared" si="96"/>
        <v>4472458.6900000051</v>
      </c>
      <c r="AE85" s="156">
        <f t="shared" si="96"/>
        <v>3022399.7399999974</v>
      </c>
      <c r="AF85" s="156">
        <f t="shared" si="96"/>
        <v>10222930.309999999</v>
      </c>
      <c r="AG85" s="156">
        <f t="shared" ref="AG85:AH85" si="97">SUM(AG80:AG84)</f>
        <v>14617365.019999996</v>
      </c>
      <c r="AH85" s="156">
        <f t="shared" si="97"/>
        <v>14474502.040000001</v>
      </c>
      <c r="AI85" s="157"/>
      <c r="AJ85" s="261">
        <f t="shared" si="92"/>
        <v>110528134</v>
      </c>
    </row>
    <row r="86" spans="1:36" s="41" customFormat="1" x14ac:dyDescent="0.25">
      <c r="A86" s="172">
        <f>+A79+1</f>
        <v>12</v>
      </c>
      <c r="B86" s="49" t="s">
        <v>27</v>
      </c>
      <c r="C86" s="50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2"/>
      <c r="O86" s="50"/>
      <c r="P86" s="51"/>
      <c r="Q86" s="51"/>
      <c r="R86" s="51"/>
      <c r="S86" s="51"/>
      <c r="T86" s="51"/>
      <c r="U86" s="52"/>
      <c r="V86" s="244"/>
      <c r="W86" s="245"/>
      <c r="X86" s="246"/>
      <c r="Y86" s="246"/>
      <c r="Z86" s="246"/>
      <c r="AA86" s="246"/>
      <c r="AB86" s="247"/>
      <c r="AC86" s="53"/>
      <c r="AD86" s="54"/>
      <c r="AE86" s="55"/>
      <c r="AF86" s="55"/>
      <c r="AG86" s="55"/>
      <c r="AH86" s="55"/>
      <c r="AI86" s="56"/>
      <c r="AJ86" s="53"/>
    </row>
    <row r="87" spans="1:36" s="41" customFormat="1" x14ac:dyDescent="0.25">
      <c r="A87" s="172"/>
      <c r="B87" s="42" t="s">
        <v>30</v>
      </c>
      <c r="C87" s="113"/>
      <c r="D87" s="114"/>
      <c r="E87" s="114"/>
      <c r="F87" s="114"/>
      <c r="G87" s="114"/>
      <c r="H87" s="114"/>
      <c r="I87" s="114"/>
      <c r="J87" s="114"/>
      <c r="K87" s="114"/>
      <c r="L87" s="114"/>
      <c r="M87" s="114"/>
      <c r="N87" s="115"/>
      <c r="O87" s="113"/>
      <c r="P87" s="182"/>
      <c r="Q87" s="225"/>
      <c r="R87" s="182"/>
      <c r="S87" s="114"/>
      <c r="T87" s="114"/>
      <c r="U87" s="115"/>
      <c r="V87" s="202"/>
      <c r="W87" s="204"/>
      <c r="X87" s="205"/>
      <c r="Y87" s="205"/>
      <c r="Z87" s="205"/>
      <c r="AA87" s="205"/>
      <c r="AB87" s="206"/>
      <c r="AC87" s="38"/>
      <c r="AD87" s="116"/>
      <c r="AE87" s="117"/>
      <c r="AF87" s="117"/>
      <c r="AG87" s="117"/>
      <c r="AH87" s="117"/>
      <c r="AI87" s="118"/>
      <c r="AJ87" s="182"/>
    </row>
    <row r="88" spans="1:36" s="41" customFormat="1" x14ac:dyDescent="0.25">
      <c r="A88" s="172"/>
      <c r="B88" s="42" t="s">
        <v>31</v>
      </c>
      <c r="C88" s="113"/>
      <c r="D88" s="114"/>
      <c r="E88" s="114"/>
      <c r="F88" s="114"/>
      <c r="G88" s="114"/>
      <c r="H88" s="114"/>
      <c r="I88" s="114"/>
      <c r="J88" s="114"/>
      <c r="K88" s="114"/>
      <c r="L88" s="114"/>
      <c r="M88" s="114"/>
      <c r="N88" s="115"/>
      <c r="O88" s="113"/>
      <c r="P88" s="182"/>
      <c r="Q88" s="225"/>
      <c r="R88" s="182"/>
      <c r="S88" s="114"/>
      <c r="T88" s="114"/>
      <c r="U88" s="115"/>
      <c r="V88" s="202"/>
      <c r="W88" s="204"/>
      <c r="X88" s="205"/>
      <c r="Y88" s="205"/>
      <c r="Z88" s="205"/>
      <c r="AA88" s="205"/>
      <c r="AB88" s="206"/>
      <c r="AC88" s="38"/>
      <c r="AD88" s="116"/>
      <c r="AE88" s="117"/>
      <c r="AF88" s="117"/>
      <c r="AG88" s="117"/>
      <c r="AH88" s="117"/>
      <c r="AI88" s="118"/>
      <c r="AJ88" s="182"/>
    </row>
    <row r="89" spans="1:36" s="41" customFormat="1" x14ac:dyDescent="0.25">
      <c r="A89" s="172"/>
      <c r="B89" s="42" t="s">
        <v>32</v>
      </c>
      <c r="C89" s="113"/>
      <c r="D89" s="114"/>
      <c r="E89" s="114"/>
      <c r="F89" s="114"/>
      <c r="G89" s="114"/>
      <c r="H89" s="114"/>
      <c r="I89" s="114"/>
      <c r="J89" s="114"/>
      <c r="K89" s="114"/>
      <c r="L89" s="114"/>
      <c r="M89" s="114"/>
      <c r="N89" s="115"/>
      <c r="O89" s="113"/>
      <c r="P89" s="182"/>
      <c r="Q89" s="225"/>
      <c r="R89" s="182"/>
      <c r="S89" s="114"/>
      <c r="T89" s="114"/>
      <c r="U89" s="115"/>
      <c r="V89" s="202"/>
      <c r="W89" s="204"/>
      <c r="X89" s="205"/>
      <c r="Y89" s="205"/>
      <c r="Z89" s="205"/>
      <c r="AA89" s="205"/>
      <c r="AB89" s="206"/>
      <c r="AC89" s="38"/>
      <c r="AD89" s="116"/>
      <c r="AE89" s="117"/>
      <c r="AF89" s="117"/>
      <c r="AG89" s="117"/>
      <c r="AH89" s="117"/>
      <c r="AI89" s="118"/>
      <c r="AJ89" s="182"/>
    </row>
    <row r="90" spans="1:36" s="41" customFormat="1" x14ac:dyDescent="0.25">
      <c r="A90" s="172"/>
      <c r="B90" s="42" t="s">
        <v>33</v>
      </c>
      <c r="C90" s="113"/>
      <c r="D90" s="114"/>
      <c r="E90" s="114"/>
      <c r="F90" s="114"/>
      <c r="G90" s="114"/>
      <c r="H90" s="114"/>
      <c r="I90" s="114"/>
      <c r="J90" s="114"/>
      <c r="K90" s="114"/>
      <c r="L90" s="114"/>
      <c r="M90" s="114"/>
      <c r="N90" s="115"/>
      <c r="O90" s="113"/>
      <c r="P90" s="182"/>
      <c r="Q90" s="225"/>
      <c r="R90" s="182"/>
      <c r="S90" s="114"/>
      <c r="T90" s="114"/>
      <c r="U90" s="115"/>
      <c r="V90" s="202"/>
      <c r="W90" s="204"/>
      <c r="X90" s="205"/>
      <c r="Y90" s="205"/>
      <c r="Z90" s="205"/>
      <c r="AA90" s="205"/>
      <c r="AB90" s="206"/>
      <c r="AC90" s="38"/>
      <c r="AD90" s="116"/>
      <c r="AE90" s="117"/>
      <c r="AF90" s="117"/>
      <c r="AG90" s="117"/>
      <c r="AH90" s="117"/>
      <c r="AI90" s="118"/>
      <c r="AJ90" s="182"/>
    </row>
    <row r="91" spans="1:36" s="41" customFormat="1" x14ac:dyDescent="0.25">
      <c r="A91" s="172"/>
      <c r="B91" s="42" t="s">
        <v>34</v>
      </c>
      <c r="C91" s="113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5"/>
      <c r="O91" s="113"/>
      <c r="P91" s="182"/>
      <c r="Q91" s="225"/>
      <c r="R91" s="182"/>
      <c r="S91" s="114"/>
      <c r="T91" s="114"/>
      <c r="U91" s="115"/>
      <c r="V91" s="202"/>
      <c r="W91" s="204"/>
      <c r="X91" s="205"/>
      <c r="Y91" s="205"/>
      <c r="Z91" s="205"/>
      <c r="AA91" s="205"/>
      <c r="AB91" s="206"/>
      <c r="AC91" s="38"/>
      <c r="AD91" s="116"/>
      <c r="AE91" s="117"/>
      <c r="AF91" s="117"/>
      <c r="AG91" s="117"/>
      <c r="AH91" s="117"/>
      <c r="AI91" s="118"/>
      <c r="AJ91" s="182"/>
    </row>
    <row r="92" spans="1:36" s="150" customFormat="1" x14ac:dyDescent="0.25">
      <c r="A92" s="173"/>
      <c r="B92" s="42" t="s">
        <v>35</v>
      </c>
      <c r="C92" s="151"/>
      <c r="D92" s="152"/>
      <c r="E92" s="152"/>
      <c r="F92" s="152"/>
      <c r="G92" s="152"/>
      <c r="H92" s="152"/>
      <c r="I92" s="152"/>
      <c r="J92" s="152"/>
      <c r="K92" s="152"/>
      <c r="L92" s="152"/>
      <c r="M92" s="152"/>
      <c r="N92" s="154"/>
      <c r="O92" s="151"/>
      <c r="P92" s="152"/>
      <c r="Q92" s="152"/>
      <c r="R92" s="152"/>
      <c r="S92" s="152"/>
      <c r="T92" s="152"/>
      <c r="U92" s="154"/>
      <c r="V92" s="248"/>
      <c r="W92" s="249"/>
      <c r="X92" s="250"/>
      <c r="Y92" s="250"/>
      <c r="Z92" s="250"/>
      <c r="AA92" s="250"/>
      <c r="AB92" s="251"/>
      <c r="AC92" s="153"/>
      <c r="AD92" s="155"/>
      <c r="AE92" s="156"/>
      <c r="AF92" s="156"/>
      <c r="AG92" s="156"/>
      <c r="AH92" s="156"/>
      <c r="AI92" s="157"/>
      <c r="AJ92" s="260"/>
    </row>
    <row r="93" spans="1:36" s="41" customFormat="1" x14ac:dyDescent="0.25">
      <c r="A93" s="172">
        <f>+A86+1</f>
        <v>13</v>
      </c>
      <c r="B93" s="49" t="s">
        <v>37</v>
      </c>
      <c r="C93" s="50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2"/>
      <c r="O93" s="50"/>
      <c r="P93" s="51"/>
      <c r="Q93" s="51"/>
      <c r="R93" s="51"/>
      <c r="S93" s="51"/>
      <c r="T93" s="51"/>
      <c r="U93" s="52"/>
      <c r="V93" s="244"/>
      <c r="W93" s="245"/>
      <c r="X93" s="246"/>
      <c r="Y93" s="246"/>
      <c r="Z93" s="246"/>
      <c r="AA93" s="246"/>
      <c r="AB93" s="247"/>
      <c r="AC93" s="53"/>
      <c r="AD93" s="54"/>
      <c r="AE93" s="55"/>
      <c r="AF93" s="55"/>
      <c r="AG93" s="55"/>
      <c r="AH93" s="55"/>
      <c r="AI93" s="56"/>
      <c r="AJ93" s="53"/>
    </row>
    <row r="94" spans="1:36" s="41" customFormat="1" x14ac:dyDescent="0.25">
      <c r="A94" s="172"/>
      <c r="B94" s="42" t="s">
        <v>30</v>
      </c>
      <c r="C94" s="113">
        <v>44374447.270000003</v>
      </c>
      <c r="D94" s="114">
        <v>38072945.619999997</v>
      </c>
      <c r="E94" s="114">
        <v>38244451.659999996</v>
      </c>
      <c r="F94" s="114">
        <v>37884922.210000001</v>
      </c>
      <c r="G94" s="114">
        <v>56242792.869999997</v>
      </c>
      <c r="H94" s="114">
        <v>64381175</v>
      </c>
      <c r="I94" s="114">
        <v>51366367.039999999</v>
      </c>
      <c r="J94" s="114">
        <v>45547435.009999998</v>
      </c>
      <c r="K94" s="114">
        <v>37510374.170000002</v>
      </c>
      <c r="L94" s="114">
        <v>50633626.469999999</v>
      </c>
      <c r="M94" s="114">
        <v>60967495.890000001</v>
      </c>
      <c r="N94" s="115">
        <v>45116266.100000001</v>
      </c>
      <c r="O94" s="113">
        <v>47948182.57</v>
      </c>
      <c r="P94" s="114">
        <v>46054789.100000001</v>
      </c>
      <c r="Q94" s="114">
        <v>45133090.229999997</v>
      </c>
      <c r="R94" s="185">
        <v>44170173.530000001</v>
      </c>
      <c r="S94" s="114">
        <v>73102241.129999995</v>
      </c>
      <c r="T94" s="114">
        <v>77607497.329999998</v>
      </c>
      <c r="U94" s="115">
        <v>53857225</v>
      </c>
      <c r="V94" s="236">
        <f>IF(ISERROR((O94-C94)/C94)=TRUE,0,(O94-C94)/C94)</f>
        <v>8.0535883145885931E-2</v>
      </c>
      <c r="W94" s="237">
        <f t="shared" ref="W94:W99" si="98">IF(ISERROR((P94-D94)/D94)=TRUE,0,(P94-D94)/D94)</f>
        <v>0.20964607150876929</v>
      </c>
      <c r="X94" s="238">
        <f t="shared" ref="X94:AA99" si="99">IF(ISERROR((Q94-E94)/E94)=TRUE,0,(Q94-E94)/E94)</f>
        <v>0.18012125343673971</v>
      </c>
      <c r="Y94" s="238">
        <f t="shared" si="99"/>
        <v>0.16590376733942355</v>
      </c>
      <c r="Z94" s="238">
        <f t="shared" si="99"/>
        <v>0.29976193214602714</v>
      </c>
      <c r="AA94" s="238">
        <f t="shared" si="99"/>
        <v>0.20543772818684963</v>
      </c>
      <c r="AB94" s="206"/>
      <c r="AC94" s="38">
        <f t="shared" ref="AC94" si="100">O94-C94</f>
        <v>3573735.299999997</v>
      </c>
      <c r="AD94" s="72">
        <f t="shared" ref="AD94:AD98" si="101">P94-D94</f>
        <v>7981843.4800000042</v>
      </c>
      <c r="AE94" s="73">
        <f t="shared" ref="AE94:AH98" si="102">Q94-E94</f>
        <v>6888638.5700000003</v>
      </c>
      <c r="AF94" s="73">
        <f t="shared" si="102"/>
        <v>6285251.3200000003</v>
      </c>
      <c r="AG94" s="73">
        <f t="shared" si="102"/>
        <v>16859448.259999998</v>
      </c>
      <c r="AH94" s="73">
        <f t="shared" si="102"/>
        <v>13226322.329999998</v>
      </c>
      <c r="AI94" s="118"/>
      <c r="AJ94" s="71">
        <f>IF(ISERROR(GETPIVOTDATA("VALUE",'CSS WK pvt'!$J$2,"DT_FILE",AJ$8,"COMMODITY",AJ$6,"TRIM_CAT",TRIM(B94),"TRIM_LINE",A93))=TRUE,0,GETPIVOTDATA("VALUE",'CSS WK pvt'!$J$2,"DT_FILE",AJ$8,"COMMODITY",AJ$6,"TRIM_CAT",TRIM(B94),"TRIM_LINE",A93))</f>
        <v>53857225</v>
      </c>
    </row>
    <row r="95" spans="1:36" s="41" customFormat="1" x14ac:dyDescent="0.25">
      <c r="A95" s="172"/>
      <c r="B95" s="42" t="s">
        <v>31</v>
      </c>
      <c r="C95" s="113">
        <v>3187133.96</v>
      </c>
      <c r="D95" s="114">
        <v>2762205.04</v>
      </c>
      <c r="E95" s="114">
        <v>2625358.66</v>
      </c>
      <c r="F95" s="114">
        <v>2541588</v>
      </c>
      <c r="G95" s="114">
        <v>3401152.47</v>
      </c>
      <c r="H95" s="114">
        <v>3867695.86</v>
      </c>
      <c r="I95" s="114">
        <v>3181668.23</v>
      </c>
      <c r="J95" s="114">
        <v>3012556.78</v>
      </c>
      <c r="K95" s="114">
        <v>2819368.86</v>
      </c>
      <c r="L95" s="114">
        <v>3579086.74</v>
      </c>
      <c r="M95" s="114">
        <v>3927040.33</v>
      </c>
      <c r="N95" s="115">
        <v>3060084.6</v>
      </c>
      <c r="O95" s="113">
        <v>2983590.79</v>
      </c>
      <c r="P95" s="114">
        <v>2834116.53</v>
      </c>
      <c r="Q95" s="114">
        <v>2685953.45</v>
      </c>
      <c r="R95" s="185">
        <v>2702589.92</v>
      </c>
      <c r="S95" s="114">
        <v>3896457.52</v>
      </c>
      <c r="T95" s="114">
        <v>4138158.99</v>
      </c>
      <c r="U95" s="115">
        <v>3194831</v>
      </c>
      <c r="V95" s="236">
        <f t="shared" ref="V95:V99" si="103">IF(ISERROR((O95-C95)/C95)=TRUE,0,(O95-C95)/C95)</f>
        <v>-6.3864014677312134E-2</v>
      </c>
      <c r="W95" s="237">
        <f t="shared" si="98"/>
        <v>2.6034088331110913E-2</v>
      </c>
      <c r="X95" s="238">
        <f t="shared" si="99"/>
        <v>2.3080575969761034E-2</v>
      </c>
      <c r="Y95" s="238">
        <f t="shared" si="99"/>
        <v>6.3346978345821564E-2</v>
      </c>
      <c r="Z95" s="238">
        <f t="shared" si="99"/>
        <v>0.14562859335735684</v>
      </c>
      <c r="AA95" s="238">
        <f t="shared" si="99"/>
        <v>6.9928748223755208E-2</v>
      </c>
      <c r="AB95" s="206"/>
      <c r="AC95" s="38">
        <f t="shared" ref="AC95:AC140" si="104">O95-C95</f>
        <v>-203543.16999999993</v>
      </c>
      <c r="AD95" s="72">
        <f t="shared" si="101"/>
        <v>71911.489999999758</v>
      </c>
      <c r="AE95" s="73">
        <f t="shared" si="102"/>
        <v>60594.790000000037</v>
      </c>
      <c r="AF95" s="73">
        <f t="shared" si="102"/>
        <v>161001.91999999993</v>
      </c>
      <c r="AG95" s="73">
        <f t="shared" si="102"/>
        <v>495305.04999999981</v>
      </c>
      <c r="AH95" s="73">
        <f t="shared" si="102"/>
        <v>270463.13000000035</v>
      </c>
      <c r="AI95" s="118"/>
      <c r="AJ95" s="71">
        <f>IF(ISERROR(GETPIVOTDATA("VALUE",'CSS WK pvt'!$J$2,"DT_FILE",AJ$8,"COMMODITY",AJ$6,"TRIM_CAT",TRIM(B95),"TRIM_LINE",A93))=TRUE,0,GETPIVOTDATA("VALUE",'CSS WK pvt'!$J$2,"DT_FILE",AJ$8,"COMMODITY",AJ$6,"TRIM_CAT",TRIM(B95),"TRIM_LINE",A93))</f>
        <v>3194831</v>
      </c>
    </row>
    <row r="96" spans="1:36" s="41" customFormat="1" x14ac:dyDescent="0.25">
      <c r="A96" s="172"/>
      <c r="B96" s="42" t="s">
        <v>32</v>
      </c>
      <c r="C96" s="113">
        <v>10605548.630000001</v>
      </c>
      <c r="D96" s="114">
        <v>9376827.6500000004</v>
      </c>
      <c r="E96" s="114">
        <v>8898496.5800000001</v>
      </c>
      <c r="F96" s="114">
        <v>8692860.4700000007</v>
      </c>
      <c r="G96" s="114">
        <v>10834756.16</v>
      </c>
      <c r="H96" s="114">
        <v>11716207.470000001</v>
      </c>
      <c r="I96" s="114">
        <v>10466145.82</v>
      </c>
      <c r="J96" s="114">
        <v>9951257.9900000002</v>
      </c>
      <c r="K96" s="114">
        <v>8285225.3700000001</v>
      </c>
      <c r="L96" s="114">
        <v>10537433.369999999</v>
      </c>
      <c r="M96" s="114">
        <v>12399888.699999999</v>
      </c>
      <c r="N96" s="115">
        <v>10285812.73</v>
      </c>
      <c r="O96" s="113">
        <v>10603918.41</v>
      </c>
      <c r="P96" s="114">
        <v>9293257.5700000003</v>
      </c>
      <c r="Q96" s="114">
        <v>8208391.1699999999</v>
      </c>
      <c r="R96" s="185">
        <v>8286830.6299999999</v>
      </c>
      <c r="S96" s="114">
        <v>11456691.17</v>
      </c>
      <c r="T96" s="114">
        <v>12423744.49</v>
      </c>
      <c r="U96" s="115">
        <v>10332229</v>
      </c>
      <c r="V96" s="236">
        <f t="shared" si="103"/>
        <v>-1.5371387722359353E-4</v>
      </c>
      <c r="W96" s="237">
        <f t="shared" si="98"/>
        <v>-8.9124043993706204E-3</v>
      </c>
      <c r="X96" s="238">
        <f t="shared" si="99"/>
        <v>-7.755303424525227E-2</v>
      </c>
      <c r="Y96" s="238">
        <f t="shared" si="99"/>
        <v>-4.6708427151367901E-2</v>
      </c>
      <c r="Z96" s="238">
        <f t="shared" si="99"/>
        <v>5.7401846503576485E-2</v>
      </c>
      <c r="AA96" s="238">
        <f t="shared" si="99"/>
        <v>6.0389594654386869E-2</v>
      </c>
      <c r="AB96" s="206"/>
      <c r="AC96" s="38">
        <f t="shared" si="104"/>
        <v>-1630.2200000006706</v>
      </c>
      <c r="AD96" s="72">
        <f t="shared" si="101"/>
        <v>-83570.080000000075</v>
      </c>
      <c r="AE96" s="73">
        <f t="shared" si="102"/>
        <v>-690105.41000000015</v>
      </c>
      <c r="AF96" s="73">
        <f t="shared" si="102"/>
        <v>-406029.84000000078</v>
      </c>
      <c r="AG96" s="73">
        <f t="shared" si="102"/>
        <v>621935.00999999978</v>
      </c>
      <c r="AH96" s="73">
        <f t="shared" si="102"/>
        <v>707537.01999999955</v>
      </c>
      <c r="AI96" s="118"/>
      <c r="AJ96" s="71">
        <f>IF(ISERROR(GETPIVOTDATA("VALUE",'CSS WK pvt'!$J$2,"DT_FILE",AJ$8,"COMMODITY",AJ$6,"TRIM_CAT",TRIM(B96),"TRIM_LINE",A93))=TRUE,0,GETPIVOTDATA("VALUE",'CSS WK pvt'!$J$2,"DT_FILE",AJ$8,"COMMODITY",AJ$6,"TRIM_CAT",TRIM(B96),"TRIM_LINE",A93))</f>
        <v>10332229</v>
      </c>
    </row>
    <row r="97" spans="1:36" s="41" customFormat="1" x14ac:dyDescent="0.25">
      <c r="A97" s="172"/>
      <c r="B97" s="42" t="s">
        <v>33</v>
      </c>
      <c r="C97" s="113">
        <v>18614726.379999999</v>
      </c>
      <c r="D97" s="114">
        <v>16886604.93</v>
      </c>
      <c r="E97" s="114">
        <v>16085408.449999999</v>
      </c>
      <c r="F97" s="114">
        <v>15733169.99</v>
      </c>
      <c r="G97" s="114">
        <v>21967358.530000001</v>
      </c>
      <c r="H97" s="114">
        <v>18540175.41</v>
      </c>
      <c r="I97" s="114">
        <v>18302020.050000001</v>
      </c>
      <c r="J97" s="114">
        <v>17012211.010000002</v>
      </c>
      <c r="K97" s="114">
        <v>13289222.32</v>
      </c>
      <c r="L97" s="114">
        <v>16360559.970000001</v>
      </c>
      <c r="M97" s="114">
        <v>19931449.969999999</v>
      </c>
      <c r="N97" s="115">
        <v>16850376.280000001</v>
      </c>
      <c r="O97" s="113">
        <v>16804216.559999999</v>
      </c>
      <c r="P97" s="114">
        <v>15505898.09</v>
      </c>
      <c r="Q97" s="114">
        <v>14747466.119999999</v>
      </c>
      <c r="R97" s="185">
        <v>15332969.779999999</v>
      </c>
      <c r="S97" s="114">
        <v>18194701.399999999</v>
      </c>
      <c r="T97" s="114">
        <v>22313534.690000001</v>
      </c>
      <c r="U97" s="115">
        <v>22458894</v>
      </c>
      <c r="V97" s="236">
        <f t="shared" si="103"/>
        <v>-9.7262231151850023E-2</v>
      </c>
      <c r="W97" s="237">
        <f t="shared" si="98"/>
        <v>-8.17634359140538E-2</v>
      </c>
      <c r="X97" s="238">
        <f t="shared" si="99"/>
        <v>-8.3177392365190464E-2</v>
      </c>
      <c r="Y97" s="238">
        <f t="shared" si="99"/>
        <v>-2.543671810921563E-2</v>
      </c>
      <c r="Z97" s="238">
        <f t="shared" si="99"/>
        <v>-0.17173922503462699</v>
      </c>
      <c r="AA97" s="238">
        <f t="shared" si="99"/>
        <v>0.2035233861900124</v>
      </c>
      <c r="AB97" s="206"/>
      <c r="AC97" s="38">
        <f t="shared" si="104"/>
        <v>-1810509.8200000003</v>
      </c>
      <c r="AD97" s="72">
        <f t="shared" si="101"/>
        <v>-1380706.8399999999</v>
      </c>
      <c r="AE97" s="73">
        <f t="shared" si="102"/>
        <v>-1337942.33</v>
      </c>
      <c r="AF97" s="73">
        <f t="shared" si="102"/>
        <v>-400200.21000000089</v>
      </c>
      <c r="AG97" s="73">
        <f t="shared" si="102"/>
        <v>-3772657.1300000027</v>
      </c>
      <c r="AH97" s="73">
        <f t="shared" si="102"/>
        <v>3773359.2800000012</v>
      </c>
      <c r="AI97" s="118"/>
      <c r="AJ97" s="71">
        <f>IF(ISERROR(GETPIVOTDATA("VALUE",'CSS WK pvt'!$J$2,"DT_FILE",AJ$8,"COMMODITY",AJ$6,"TRIM_CAT",TRIM(B97),"TRIM_LINE",A93))=TRUE,0,GETPIVOTDATA("VALUE",'CSS WK pvt'!$J$2,"DT_FILE",AJ$8,"COMMODITY",AJ$6,"TRIM_CAT",TRIM(B97),"TRIM_LINE",A93))</f>
        <v>22458894</v>
      </c>
    </row>
    <row r="98" spans="1:36" s="41" customFormat="1" x14ac:dyDescent="0.25">
      <c r="A98" s="172"/>
      <c r="B98" s="42" t="s">
        <v>34</v>
      </c>
      <c r="C98" s="113">
        <v>22899445.559999999</v>
      </c>
      <c r="D98" s="114">
        <v>22100771.300000001</v>
      </c>
      <c r="E98" s="114">
        <v>20209300.030000001</v>
      </c>
      <c r="F98" s="114">
        <v>19094126.75</v>
      </c>
      <c r="G98" s="114">
        <v>22106031.100000001</v>
      </c>
      <c r="H98" s="114">
        <v>23107732.219999999</v>
      </c>
      <c r="I98" s="114">
        <v>22000690.870000001</v>
      </c>
      <c r="J98" s="114">
        <v>22949413.620000001</v>
      </c>
      <c r="K98" s="114">
        <v>17336710.210000001</v>
      </c>
      <c r="L98" s="114">
        <v>20539158.289999999</v>
      </c>
      <c r="M98" s="114">
        <v>23641441.850000001</v>
      </c>
      <c r="N98" s="115">
        <v>19373090.300000001</v>
      </c>
      <c r="O98" s="113">
        <v>18272204.920000002</v>
      </c>
      <c r="P98" s="114">
        <v>19983751.940000001</v>
      </c>
      <c r="Q98" s="114">
        <v>18310514.149999999</v>
      </c>
      <c r="R98" s="185">
        <v>23677033.870000001</v>
      </c>
      <c r="S98" s="114">
        <v>22519364.93</v>
      </c>
      <c r="T98" s="114">
        <v>23905833.93</v>
      </c>
      <c r="U98" s="115">
        <v>20684955</v>
      </c>
      <c r="V98" s="236">
        <f t="shared" si="103"/>
        <v>-0.20206780237870514</v>
      </c>
      <c r="W98" s="237">
        <f t="shared" si="98"/>
        <v>-9.5789388128730113E-2</v>
      </c>
      <c r="X98" s="238">
        <f t="shared" si="99"/>
        <v>-9.3956043860070421E-2</v>
      </c>
      <c r="Y98" s="238">
        <f t="shared" si="99"/>
        <v>0.24001658625210504</v>
      </c>
      <c r="Z98" s="238">
        <f t="shared" si="99"/>
        <v>1.8697785601142946E-2</v>
      </c>
      <c r="AA98" s="238">
        <f t="shared" si="99"/>
        <v>3.4538296636016708E-2</v>
      </c>
      <c r="AB98" s="206"/>
      <c r="AC98" s="38">
        <f t="shared" si="104"/>
        <v>-4627240.6399999969</v>
      </c>
      <c r="AD98" s="72">
        <f t="shared" si="101"/>
        <v>-2117019.3599999994</v>
      </c>
      <c r="AE98" s="73">
        <f t="shared" si="102"/>
        <v>-1898785.8800000027</v>
      </c>
      <c r="AF98" s="73">
        <f t="shared" si="102"/>
        <v>4582907.120000001</v>
      </c>
      <c r="AG98" s="73">
        <f t="shared" si="102"/>
        <v>413333.82999999821</v>
      </c>
      <c r="AH98" s="73">
        <f t="shared" si="102"/>
        <v>798101.71000000089</v>
      </c>
      <c r="AI98" s="118"/>
      <c r="AJ98" s="71">
        <f>IF(ISERROR(GETPIVOTDATA("VALUE",'CSS WK pvt'!$J$2,"DT_FILE",AJ$8,"COMMODITY",AJ$6,"TRIM_CAT",TRIM(B98),"TRIM_LINE",A93))=TRUE,0,GETPIVOTDATA("VALUE",'CSS WK pvt'!$J$2,"DT_FILE",AJ$8,"COMMODITY",AJ$6,"TRIM_CAT",TRIM(B98),"TRIM_LINE",A93))</f>
        <v>20684955</v>
      </c>
    </row>
    <row r="99" spans="1:36" s="150" customFormat="1" ht="15.75" thickBot="1" x14ac:dyDescent="0.3">
      <c r="A99" s="173"/>
      <c r="B99" s="57" t="s">
        <v>35</v>
      </c>
      <c r="C99" s="144">
        <f>SUM(C94:C98)</f>
        <v>99681301.800000012</v>
      </c>
      <c r="D99" s="145">
        <f t="shared" ref="D99:AJ99" si="105">SUM(D94:D98)</f>
        <v>89199354.539999992</v>
      </c>
      <c r="E99" s="145">
        <f t="shared" si="105"/>
        <v>86063015.379999995</v>
      </c>
      <c r="F99" s="145">
        <f t="shared" si="105"/>
        <v>83946667.420000002</v>
      </c>
      <c r="G99" s="145">
        <f t="shared" si="105"/>
        <v>114552091.13</v>
      </c>
      <c r="H99" s="145">
        <f t="shared" si="105"/>
        <v>121612985.95999999</v>
      </c>
      <c r="I99" s="145">
        <f t="shared" si="105"/>
        <v>105316892.01000001</v>
      </c>
      <c r="J99" s="145">
        <f t="shared" si="105"/>
        <v>98472874.410000011</v>
      </c>
      <c r="K99" s="145">
        <f t="shared" si="105"/>
        <v>79240900.930000007</v>
      </c>
      <c r="L99" s="145">
        <f t="shared" si="105"/>
        <v>101649864.84</v>
      </c>
      <c r="M99" s="145">
        <f t="shared" si="105"/>
        <v>120867316.74000001</v>
      </c>
      <c r="N99" s="146">
        <f t="shared" si="105"/>
        <v>94685630.010000005</v>
      </c>
      <c r="O99" s="144">
        <f t="shared" si="105"/>
        <v>96612113.25</v>
      </c>
      <c r="P99" s="145">
        <f t="shared" si="105"/>
        <v>93671813.230000004</v>
      </c>
      <c r="Q99" s="145">
        <f t="shared" si="105"/>
        <v>89085415.120000005</v>
      </c>
      <c r="R99" s="145">
        <f t="shared" si="105"/>
        <v>94169597.730000004</v>
      </c>
      <c r="S99" s="145">
        <f t="shared" si="105"/>
        <v>129169456.15000001</v>
      </c>
      <c r="T99" s="145">
        <f t="shared" si="105"/>
        <v>140388769.42999998</v>
      </c>
      <c r="U99" s="146">
        <v>110528134</v>
      </c>
      <c r="V99" s="208">
        <f t="shared" si="103"/>
        <v>-3.0790012716306756E-2</v>
      </c>
      <c r="W99" s="212">
        <f t="shared" si="98"/>
        <v>5.0140034230790442E-2</v>
      </c>
      <c r="X99" s="213">
        <f t="shared" si="99"/>
        <v>3.5118450436055472E-2</v>
      </c>
      <c r="Y99" s="213">
        <f t="shared" si="99"/>
        <v>0.12177887013492598</v>
      </c>
      <c r="Z99" s="213">
        <f t="shared" si="99"/>
        <v>0.1276045236346792</v>
      </c>
      <c r="AA99" s="213">
        <f t="shared" si="99"/>
        <v>0.15438962641847778</v>
      </c>
      <c r="AB99" s="214"/>
      <c r="AC99" s="39">
        <f t="shared" ref="AC99:AC106" si="106">SUM(AC94:AC98)</f>
        <v>-3069188.5500000007</v>
      </c>
      <c r="AD99" s="147">
        <f t="shared" si="105"/>
        <v>4472458.6900000051</v>
      </c>
      <c r="AE99" s="148">
        <f t="shared" si="105"/>
        <v>3022399.7399999974</v>
      </c>
      <c r="AF99" s="148">
        <f t="shared" si="105"/>
        <v>10222930.309999999</v>
      </c>
      <c r="AG99" s="148">
        <f t="shared" ref="AG99:AH99" si="107">SUM(AG94:AG98)</f>
        <v>14617365.019999996</v>
      </c>
      <c r="AH99" s="148">
        <f t="shared" si="107"/>
        <v>18775783.469999999</v>
      </c>
      <c r="AI99" s="149"/>
      <c r="AJ99" s="39">
        <f t="shared" si="105"/>
        <v>110528134</v>
      </c>
    </row>
    <row r="100" spans="1:36" s="41" customFormat="1" x14ac:dyDescent="0.25">
      <c r="A100" s="172">
        <f>+A93+1</f>
        <v>14</v>
      </c>
      <c r="B100" s="119" t="s">
        <v>167</v>
      </c>
      <c r="C100" s="106"/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  <c r="N100" s="108"/>
      <c r="O100" s="106"/>
      <c r="P100" s="107"/>
      <c r="Q100" s="107"/>
      <c r="R100" s="107"/>
      <c r="S100" s="107"/>
      <c r="T100" s="107"/>
      <c r="U100" s="108"/>
      <c r="V100" s="232"/>
      <c r="W100" s="233"/>
      <c r="X100" s="234"/>
      <c r="Y100" s="234"/>
      <c r="Z100" s="234"/>
      <c r="AA100" s="234"/>
      <c r="AB100" s="235"/>
      <c r="AC100" s="109"/>
      <c r="AD100" s="110"/>
      <c r="AE100" s="111"/>
      <c r="AF100" s="111"/>
      <c r="AG100" s="111"/>
      <c r="AH100" s="111"/>
      <c r="AI100" s="112"/>
      <c r="AJ100" s="109"/>
    </row>
    <row r="101" spans="1:36" s="41" customFormat="1" x14ac:dyDescent="0.25">
      <c r="A101" s="172"/>
      <c r="B101" s="42" t="s">
        <v>30</v>
      </c>
      <c r="C101" s="113">
        <v>47674636.210000001</v>
      </c>
      <c r="D101" s="114">
        <v>43971577.299999997</v>
      </c>
      <c r="E101" s="114">
        <v>40843850.549999997</v>
      </c>
      <c r="F101" s="38">
        <v>35193806.82</v>
      </c>
      <c r="G101" s="114">
        <v>43502946.490000002</v>
      </c>
      <c r="H101" s="114">
        <v>58256133.5</v>
      </c>
      <c r="I101" s="114">
        <v>56870494.020000003</v>
      </c>
      <c r="J101" s="114">
        <v>49996840.850000001</v>
      </c>
      <c r="K101" s="114">
        <v>37735672.700000003</v>
      </c>
      <c r="L101" s="114">
        <v>44101852.109999999</v>
      </c>
      <c r="M101" s="114">
        <v>52171134.390000001</v>
      </c>
      <c r="N101" s="115">
        <v>48303048.93</v>
      </c>
      <c r="O101" s="113">
        <v>48845205.200000003</v>
      </c>
      <c r="P101" s="114">
        <v>43803622.799999997</v>
      </c>
      <c r="Q101" s="114">
        <v>42524491.799999997</v>
      </c>
      <c r="R101" s="114">
        <v>42366344.369999997</v>
      </c>
      <c r="S101" s="114">
        <v>51410854.859999999</v>
      </c>
      <c r="T101" s="114">
        <v>66060461.049999997</v>
      </c>
      <c r="U101" s="115">
        <v>57385886</v>
      </c>
      <c r="V101" s="236">
        <f>IF(ISERROR((O101-C101)/C101)=TRUE,0,(O101-C101)/C101)</f>
        <v>2.4553286255689755E-2</v>
      </c>
      <c r="W101" s="237">
        <f t="shared" ref="W101:W106" si="108">IF(ISERROR((P101-D101)/D101)=TRUE,0,(P101-D101)/D101)</f>
        <v>-3.8196150857658685E-3</v>
      </c>
      <c r="X101" s="238">
        <f t="shared" ref="X101:AA106" si="109">IF(ISERROR((Q101-E101)/E101)=TRUE,0,(Q101-E101)/E101)</f>
        <v>4.1147962970401186E-2</v>
      </c>
      <c r="Y101" s="238">
        <f t="shared" si="109"/>
        <v>0.20380112861004779</v>
      </c>
      <c r="Z101" s="238">
        <f t="shared" si="109"/>
        <v>0.18177868415919329</v>
      </c>
      <c r="AA101" s="238">
        <f t="shared" si="109"/>
        <v>0.1339657660253061</v>
      </c>
      <c r="AB101" s="206"/>
      <c r="AC101" s="38">
        <f t="shared" ref="AC101" si="110">O101-C101</f>
        <v>1170568.9900000021</v>
      </c>
      <c r="AD101" s="72">
        <f t="shared" ref="AD101:AD105" si="111">P101-D101</f>
        <v>-167954.5</v>
      </c>
      <c r="AE101" s="73">
        <f t="shared" ref="AE101:AH105" si="112">Q101-E101</f>
        <v>1680641.25</v>
      </c>
      <c r="AF101" s="73">
        <f t="shared" si="112"/>
        <v>7172537.549999997</v>
      </c>
      <c r="AG101" s="73">
        <f t="shared" si="112"/>
        <v>7907908.3699999973</v>
      </c>
      <c r="AH101" s="73">
        <f t="shared" si="112"/>
        <v>7804327.549999997</v>
      </c>
      <c r="AI101" s="118"/>
      <c r="AJ101" s="71">
        <f>IF(ISERROR(GETPIVOTDATA("VALUE",'CSS WK pvt'!$J$2,"DT_FILE",AJ$8,"COMMODITY",AJ$6,"TRIM_CAT",TRIM(B101),"TRIM_LINE",A100))=TRUE,0,GETPIVOTDATA("VALUE",'CSS WK pvt'!$J$2,"DT_FILE",AJ$8,"COMMODITY",AJ$6,"TRIM_CAT",TRIM(B101),"TRIM_LINE",A100))</f>
        <v>57385886</v>
      </c>
    </row>
    <row r="102" spans="1:36" s="41" customFormat="1" x14ac:dyDescent="0.25">
      <c r="A102" s="172"/>
      <c r="B102" s="42" t="s">
        <v>31</v>
      </c>
      <c r="C102" s="113">
        <v>2760078.2</v>
      </c>
      <c r="D102" s="114">
        <v>2714380.5</v>
      </c>
      <c r="E102" s="114">
        <v>2925579.98</v>
      </c>
      <c r="F102" s="38">
        <v>2290566.9700000002</v>
      </c>
      <c r="G102" s="114">
        <v>2534082.44</v>
      </c>
      <c r="H102" s="114">
        <v>2907431.01</v>
      </c>
      <c r="I102" s="114">
        <v>2876292.32</v>
      </c>
      <c r="J102" s="114">
        <v>2718307.3</v>
      </c>
      <c r="K102" s="114">
        <v>2019485.16</v>
      </c>
      <c r="L102" s="114">
        <v>2239310.5699999998</v>
      </c>
      <c r="M102" s="114">
        <v>2814781.83</v>
      </c>
      <c r="N102" s="115">
        <v>2844296.18</v>
      </c>
      <c r="O102" s="113">
        <v>2376054.3199999998</v>
      </c>
      <c r="P102" s="114">
        <v>2370740.2200000002</v>
      </c>
      <c r="Q102" s="114">
        <v>2394500.09</v>
      </c>
      <c r="R102" s="114">
        <v>2417072.1800000002</v>
      </c>
      <c r="S102" s="114">
        <v>2567158.92</v>
      </c>
      <c r="T102" s="114">
        <v>2754513.27</v>
      </c>
      <c r="U102" s="115">
        <v>2667713</v>
      </c>
      <c r="V102" s="236">
        <f t="shared" ref="V102:V106" si="113">IF(ISERROR((O102-C102)/C102)=TRUE,0,(O102-C102)/C102)</f>
        <v>-0.13913514479408604</v>
      </c>
      <c r="W102" s="237">
        <f t="shared" si="108"/>
        <v>-0.12659989268269492</v>
      </c>
      <c r="X102" s="238">
        <f t="shared" si="109"/>
        <v>-0.18152977995152952</v>
      </c>
      <c r="Y102" s="238">
        <f t="shared" si="109"/>
        <v>5.5228775956723042E-2</v>
      </c>
      <c r="Z102" s="238">
        <f t="shared" si="109"/>
        <v>1.3052645595855193E-2</v>
      </c>
      <c r="AA102" s="238">
        <f t="shared" si="109"/>
        <v>-5.2595483598422435E-2</v>
      </c>
      <c r="AB102" s="206"/>
      <c r="AC102" s="38">
        <f t="shared" si="104"/>
        <v>-384023.88000000035</v>
      </c>
      <c r="AD102" s="72">
        <f t="shared" si="111"/>
        <v>-343640.2799999998</v>
      </c>
      <c r="AE102" s="73">
        <f t="shared" si="112"/>
        <v>-531079.89000000013</v>
      </c>
      <c r="AF102" s="73">
        <f t="shared" si="112"/>
        <v>126505.20999999996</v>
      </c>
      <c r="AG102" s="73">
        <f t="shared" si="112"/>
        <v>33076.479999999981</v>
      </c>
      <c r="AH102" s="73">
        <f t="shared" si="112"/>
        <v>-152917.73999999976</v>
      </c>
      <c r="AI102" s="118"/>
      <c r="AJ102" s="71">
        <f>IF(ISERROR(GETPIVOTDATA("VALUE",'CSS WK pvt'!$J$2,"DT_FILE",AJ$8,"COMMODITY",AJ$6,"TRIM_CAT",TRIM(B102),"TRIM_LINE",A100))=TRUE,0,GETPIVOTDATA("VALUE",'CSS WK pvt'!$J$2,"DT_FILE",AJ$8,"COMMODITY",AJ$6,"TRIM_CAT",TRIM(B102),"TRIM_LINE",A100))</f>
        <v>2667713</v>
      </c>
    </row>
    <row r="103" spans="1:36" s="41" customFormat="1" x14ac:dyDescent="0.25">
      <c r="A103" s="172"/>
      <c r="B103" s="42" t="s">
        <v>32</v>
      </c>
      <c r="C103" s="113">
        <v>11432786.82</v>
      </c>
      <c r="D103" s="114">
        <v>10087618.560000001</v>
      </c>
      <c r="E103" s="114">
        <v>9922477.9600000009</v>
      </c>
      <c r="F103" s="38">
        <v>7924451.46</v>
      </c>
      <c r="G103" s="114">
        <v>9040374.1999999993</v>
      </c>
      <c r="H103" s="114">
        <v>11218486.48</v>
      </c>
      <c r="I103" s="114">
        <v>10276528.550000001</v>
      </c>
      <c r="J103" s="114">
        <v>10577447.119999999</v>
      </c>
      <c r="K103" s="114">
        <v>7968494.6299999999</v>
      </c>
      <c r="L103" s="114">
        <v>9099144.6600000001</v>
      </c>
      <c r="M103" s="114">
        <v>11136759.369999999</v>
      </c>
      <c r="N103" s="115">
        <v>10244498.060000001</v>
      </c>
      <c r="O103" s="113">
        <v>9905041.0800000001</v>
      </c>
      <c r="P103" s="114">
        <v>8250893.4400000004</v>
      </c>
      <c r="Q103" s="114">
        <v>8657235.0199999996</v>
      </c>
      <c r="R103" s="114">
        <v>8066315.9500000002</v>
      </c>
      <c r="S103" s="114">
        <v>8996249.5199999996</v>
      </c>
      <c r="T103" s="114">
        <v>10772483.57</v>
      </c>
      <c r="U103" s="115">
        <v>10312956</v>
      </c>
      <c r="V103" s="236">
        <f t="shared" si="113"/>
        <v>-0.13362846382541052</v>
      </c>
      <c r="W103" s="237">
        <f t="shared" si="108"/>
        <v>-0.18207717798560377</v>
      </c>
      <c r="X103" s="238">
        <f t="shared" si="109"/>
        <v>-0.12751279923225964</v>
      </c>
      <c r="Y103" s="238">
        <f t="shared" si="109"/>
        <v>1.7902121139372874E-2</v>
      </c>
      <c r="Z103" s="238">
        <f t="shared" si="109"/>
        <v>-4.8808466357509522E-3</v>
      </c>
      <c r="AA103" s="238">
        <f t="shared" si="109"/>
        <v>-3.97560678791316E-2</v>
      </c>
      <c r="AB103" s="206"/>
      <c r="AC103" s="38">
        <f t="shared" si="104"/>
        <v>-1527745.7400000002</v>
      </c>
      <c r="AD103" s="72">
        <f t="shared" si="111"/>
        <v>-1836725.12</v>
      </c>
      <c r="AE103" s="73">
        <f t="shared" si="112"/>
        <v>-1265242.9400000013</v>
      </c>
      <c r="AF103" s="73">
        <f t="shared" si="112"/>
        <v>141864.49000000022</v>
      </c>
      <c r="AG103" s="73">
        <f t="shared" si="112"/>
        <v>-44124.679999999702</v>
      </c>
      <c r="AH103" s="73">
        <f t="shared" si="112"/>
        <v>-446002.91000000015</v>
      </c>
      <c r="AI103" s="118"/>
      <c r="AJ103" s="71">
        <f>IF(ISERROR(GETPIVOTDATA("VALUE",'CSS WK pvt'!$J$2,"DT_FILE",AJ$8,"COMMODITY",AJ$6,"TRIM_CAT",TRIM(B103),"TRIM_LINE",A100))=TRUE,0,GETPIVOTDATA("VALUE",'CSS WK pvt'!$J$2,"DT_FILE",AJ$8,"COMMODITY",AJ$6,"TRIM_CAT",TRIM(B103),"TRIM_LINE",A100))</f>
        <v>10312956</v>
      </c>
    </row>
    <row r="104" spans="1:36" s="41" customFormat="1" x14ac:dyDescent="0.25">
      <c r="A104" s="172"/>
      <c r="B104" s="42" t="s">
        <v>33</v>
      </c>
      <c r="C104" s="113">
        <v>18080240.829999998</v>
      </c>
      <c r="D104" s="114">
        <v>16624357.73</v>
      </c>
      <c r="E104" s="114">
        <v>17767420.91</v>
      </c>
      <c r="F104" s="38">
        <v>14074902.4</v>
      </c>
      <c r="G104" s="114">
        <v>15420500.119999999</v>
      </c>
      <c r="H104" s="114">
        <v>18308658.510000002</v>
      </c>
      <c r="I104" s="114">
        <v>16519528.470000001</v>
      </c>
      <c r="J104" s="114">
        <v>17413226.91</v>
      </c>
      <c r="K104" s="114">
        <v>13080665.720000001</v>
      </c>
      <c r="L104" s="114">
        <v>14628611.99</v>
      </c>
      <c r="M104" s="114">
        <v>17937039.059999999</v>
      </c>
      <c r="N104" s="115">
        <v>16502164.74</v>
      </c>
      <c r="O104" s="113">
        <v>16748783.42</v>
      </c>
      <c r="P104" s="114">
        <v>12928022.189999999</v>
      </c>
      <c r="Q104" s="114">
        <v>15396802.17</v>
      </c>
      <c r="R104" s="114">
        <v>14030778.52</v>
      </c>
      <c r="S104" s="114">
        <v>15861654.640000001</v>
      </c>
      <c r="T104" s="114">
        <v>17328760.989999998</v>
      </c>
      <c r="U104" s="115">
        <v>18289533</v>
      </c>
      <c r="V104" s="236">
        <f t="shared" si="113"/>
        <v>-7.3641574939131954E-2</v>
      </c>
      <c r="W104" s="237">
        <f t="shared" si="108"/>
        <v>-0.22234456211981435</v>
      </c>
      <c r="X104" s="238">
        <f t="shared" si="109"/>
        <v>-0.13342503405577283</v>
      </c>
      <c r="Y104" s="238">
        <f t="shared" si="109"/>
        <v>-3.1349332838003069E-3</v>
      </c>
      <c r="Z104" s="238">
        <f t="shared" si="109"/>
        <v>2.8608314682857475E-2</v>
      </c>
      <c r="AA104" s="238">
        <f t="shared" si="109"/>
        <v>-5.3520989506947947E-2</v>
      </c>
      <c r="AB104" s="206"/>
      <c r="AC104" s="38">
        <f t="shared" si="104"/>
        <v>-1331457.4099999983</v>
      </c>
      <c r="AD104" s="72">
        <f t="shared" si="111"/>
        <v>-3696335.540000001</v>
      </c>
      <c r="AE104" s="73">
        <f t="shared" si="112"/>
        <v>-2370618.7400000002</v>
      </c>
      <c r="AF104" s="73">
        <f t="shared" si="112"/>
        <v>-44123.88000000082</v>
      </c>
      <c r="AG104" s="73">
        <f t="shared" si="112"/>
        <v>441154.52000000142</v>
      </c>
      <c r="AH104" s="73">
        <f t="shared" si="112"/>
        <v>-979897.52000000328</v>
      </c>
      <c r="AI104" s="118"/>
      <c r="AJ104" s="71">
        <f>IF(ISERROR(GETPIVOTDATA("VALUE",'CSS WK pvt'!$J$2,"DT_FILE",AJ$8,"COMMODITY",AJ$6,"TRIM_CAT",TRIM(B104),"TRIM_LINE",A100))=TRUE,0,GETPIVOTDATA("VALUE",'CSS WK pvt'!$J$2,"DT_FILE",AJ$8,"COMMODITY",AJ$6,"TRIM_CAT",TRIM(B104),"TRIM_LINE",A100))</f>
        <v>18289533</v>
      </c>
    </row>
    <row r="105" spans="1:36" s="41" customFormat="1" x14ac:dyDescent="0.25">
      <c r="A105" s="172"/>
      <c r="B105" s="42" t="s">
        <v>34</v>
      </c>
      <c r="C105" s="113">
        <v>20934091.190000001</v>
      </c>
      <c r="D105" s="114">
        <v>19410992.079999998</v>
      </c>
      <c r="E105" s="114">
        <v>22608643.219999999</v>
      </c>
      <c r="F105" s="38">
        <v>17377232.420000002</v>
      </c>
      <c r="G105" s="114">
        <v>19599598.379999999</v>
      </c>
      <c r="H105" s="114">
        <v>23879971.949999999</v>
      </c>
      <c r="I105" s="114">
        <v>19156702.440000001</v>
      </c>
      <c r="J105" s="114">
        <v>21628898.920000002</v>
      </c>
      <c r="K105" s="114">
        <v>18542621.420000002</v>
      </c>
      <c r="L105" s="114">
        <v>18344493.09</v>
      </c>
      <c r="M105" s="114">
        <v>21057974.359999999</v>
      </c>
      <c r="N105" s="115">
        <v>19740121.870000001</v>
      </c>
      <c r="O105" s="113">
        <v>19260255.57</v>
      </c>
      <c r="P105" s="114">
        <v>15659907.699999999</v>
      </c>
      <c r="Q105" s="114">
        <v>19286608.899999999</v>
      </c>
      <c r="R105" s="114">
        <v>16588872.210000001</v>
      </c>
      <c r="S105" s="114">
        <v>19876624.280000001</v>
      </c>
      <c r="T105" s="114">
        <v>19371653.579999998</v>
      </c>
      <c r="U105" s="115">
        <v>22821467</v>
      </c>
      <c r="V105" s="236">
        <f t="shared" si="113"/>
        <v>-7.9957405593015424E-2</v>
      </c>
      <c r="W105" s="237">
        <f t="shared" si="108"/>
        <v>-0.19324537172239159</v>
      </c>
      <c r="X105" s="238">
        <f t="shared" si="109"/>
        <v>-0.14693647414725317</v>
      </c>
      <c r="Y105" s="238">
        <f t="shared" si="109"/>
        <v>-4.536742048133352E-2</v>
      </c>
      <c r="Z105" s="238">
        <f t="shared" si="109"/>
        <v>1.4134264112405872E-2</v>
      </c>
      <c r="AA105" s="238">
        <f t="shared" si="109"/>
        <v>-0.18879077326554403</v>
      </c>
      <c r="AB105" s="206"/>
      <c r="AC105" s="38">
        <f t="shared" si="104"/>
        <v>-1673835.620000001</v>
      </c>
      <c r="AD105" s="72">
        <f t="shared" si="111"/>
        <v>-3751084.379999999</v>
      </c>
      <c r="AE105" s="73">
        <f t="shared" si="112"/>
        <v>-3322034.3200000003</v>
      </c>
      <c r="AF105" s="73">
        <f t="shared" si="112"/>
        <v>-788360.21000000089</v>
      </c>
      <c r="AG105" s="73">
        <f t="shared" si="112"/>
        <v>277025.90000000224</v>
      </c>
      <c r="AH105" s="73">
        <f t="shared" si="112"/>
        <v>-4508318.370000001</v>
      </c>
      <c r="AI105" s="118"/>
      <c r="AJ105" s="71">
        <f>IF(ISERROR(GETPIVOTDATA("VALUE",'CSS WK pvt'!$J$2,"DT_FILE",AJ$8,"COMMODITY",AJ$6,"TRIM_CAT",TRIM(B105),"TRIM_LINE",A100))=TRUE,0,GETPIVOTDATA("VALUE",'CSS WK pvt'!$J$2,"DT_FILE",AJ$8,"COMMODITY",AJ$6,"TRIM_CAT",TRIM(B105),"TRIM_LINE",A100))</f>
        <v>22821467</v>
      </c>
    </row>
    <row r="106" spans="1:36" s="150" customFormat="1" x14ac:dyDescent="0.25">
      <c r="A106" s="173"/>
      <c r="B106" s="42" t="s">
        <v>35</v>
      </c>
      <c r="C106" s="151">
        <f>SUM(C101:C105)</f>
        <v>100881833.25</v>
      </c>
      <c r="D106" s="152">
        <f t="shared" ref="D106:AJ106" si="114">SUM(D101:D105)</f>
        <v>92808926.170000002</v>
      </c>
      <c r="E106" s="152">
        <f t="shared" si="114"/>
        <v>94067972.61999999</v>
      </c>
      <c r="F106" s="153">
        <f t="shared" si="114"/>
        <v>76860960.069999993</v>
      </c>
      <c r="G106" s="152">
        <f t="shared" si="114"/>
        <v>90097501.629999995</v>
      </c>
      <c r="H106" s="152">
        <f t="shared" si="114"/>
        <v>114570681.45</v>
      </c>
      <c r="I106" s="152">
        <f t="shared" si="114"/>
        <v>105699545.8</v>
      </c>
      <c r="J106" s="152">
        <f t="shared" si="114"/>
        <v>102334721.09999999</v>
      </c>
      <c r="K106" s="152">
        <f t="shared" si="114"/>
        <v>79346939.629999995</v>
      </c>
      <c r="L106" s="152">
        <f t="shared" si="114"/>
        <v>88413412.420000002</v>
      </c>
      <c r="M106" s="152">
        <f t="shared" si="114"/>
        <v>105117689.00999999</v>
      </c>
      <c r="N106" s="154">
        <f t="shared" si="114"/>
        <v>97634129.780000001</v>
      </c>
      <c r="O106" s="151">
        <f t="shared" si="114"/>
        <v>97135339.590000004</v>
      </c>
      <c r="P106" s="152">
        <f t="shared" si="114"/>
        <v>83013186.349999994</v>
      </c>
      <c r="Q106" s="152">
        <f t="shared" si="114"/>
        <v>88259637.979999989</v>
      </c>
      <c r="R106" s="152">
        <f t="shared" si="114"/>
        <v>83469383.229999989</v>
      </c>
      <c r="S106" s="152">
        <f t="shared" si="114"/>
        <v>98712542.219999999</v>
      </c>
      <c r="T106" s="152">
        <f t="shared" si="114"/>
        <v>116287872.45999998</v>
      </c>
      <c r="U106" s="154">
        <v>111477555</v>
      </c>
      <c r="V106" s="240">
        <f t="shared" si="113"/>
        <v>-3.7137446250759883E-2</v>
      </c>
      <c r="W106" s="241">
        <f t="shared" si="108"/>
        <v>-0.10554738885844829</v>
      </c>
      <c r="X106" s="242">
        <f t="shared" si="109"/>
        <v>-6.1746144604003919E-2</v>
      </c>
      <c r="Y106" s="242">
        <f t="shared" si="109"/>
        <v>8.5978930707884371E-2</v>
      </c>
      <c r="Z106" s="242">
        <f t="shared" si="109"/>
        <v>9.5619084149292682E-2</v>
      </c>
      <c r="AA106" s="242">
        <f t="shared" si="109"/>
        <v>1.4988049196070968E-2</v>
      </c>
      <c r="AB106" s="251"/>
      <c r="AC106" s="153">
        <f t="shared" si="106"/>
        <v>-3746493.6599999978</v>
      </c>
      <c r="AD106" s="155">
        <f t="shared" si="114"/>
        <v>-9795739.8200000003</v>
      </c>
      <c r="AE106" s="156">
        <f t="shared" si="114"/>
        <v>-5808334.6400000025</v>
      </c>
      <c r="AF106" s="156">
        <f t="shared" si="114"/>
        <v>6608423.1599999955</v>
      </c>
      <c r="AG106" s="156">
        <f t="shared" ref="AG106:AH106" si="115">SUM(AG101:AG105)</f>
        <v>8615040.5900000017</v>
      </c>
      <c r="AH106" s="156">
        <f t="shared" si="115"/>
        <v>1717191.0099999923</v>
      </c>
      <c r="AI106" s="157"/>
      <c r="AJ106" s="48">
        <f t="shared" si="114"/>
        <v>111477555</v>
      </c>
    </row>
    <row r="107" spans="1:36" s="66" customFormat="1" x14ac:dyDescent="0.25">
      <c r="A107" s="172">
        <f>+A100+1</f>
        <v>15</v>
      </c>
      <c r="B107" s="98" t="s">
        <v>26</v>
      </c>
      <c r="C107" s="99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1"/>
      <c r="O107" s="99"/>
      <c r="P107" s="100"/>
      <c r="Q107" s="100"/>
      <c r="R107" s="100"/>
      <c r="S107" s="100"/>
      <c r="T107" s="100"/>
      <c r="U107" s="101"/>
      <c r="V107" s="244"/>
      <c r="W107" s="245"/>
      <c r="X107" s="246"/>
      <c r="Y107" s="246"/>
      <c r="Z107" s="246"/>
      <c r="AA107" s="246"/>
      <c r="AB107" s="247"/>
      <c r="AC107" s="102"/>
      <c r="AD107" s="103"/>
      <c r="AE107" s="104"/>
      <c r="AF107" s="104"/>
      <c r="AG107" s="104"/>
      <c r="AH107" s="104"/>
      <c r="AI107" s="105"/>
      <c r="AJ107" s="102"/>
    </row>
    <row r="108" spans="1:36" s="66" customFormat="1" x14ac:dyDescent="0.25">
      <c r="A108" s="172"/>
      <c r="B108" s="67" t="s">
        <v>30</v>
      </c>
      <c r="C108" s="120">
        <v>338578</v>
      </c>
      <c r="D108" s="121">
        <v>339770</v>
      </c>
      <c r="E108" s="121">
        <v>350659</v>
      </c>
      <c r="F108" s="37">
        <v>317451</v>
      </c>
      <c r="G108" s="121">
        <v>367116</v>
      </c>
      <c r="H108" s="121">
        <v>356160</v>
      </c>
      <c r="I108" s="121">
        <v>350025</v>
      </c>
      <c r="J108" s="121">
        <v>393786</v>
      </c>
      <c r="K108" s="121">
        <v>341936</v>
      </c>
      <c r="L108" s="121">
        <v>378203</v>
      </c>
      <c r="M108" s="121">
        <v>388053</v>
      </c>
      <c r="N108" s="122">
        <v>357291</v>
      </c>
      <c r="O108" s="120">
        <v>386604</v>
      </c>
      <c r="P108" s="121">
        <v>365693</v>
      </c>
      <c r="Q108" s="121">
        <v>362109</v>
      </c>
      <c r="R108" s="121">
        <v>383729</v>
      </c>
      <c r="S108" s="121">
        <v>388960</v>
      </c>
      <c r="T108" s="121">
        <v>380250</v>
      </c>
      <c r="U108" s="122">
        <v>328336</v>
      </c>
      <c r="V108" s="236">
        <f>IF(ISERROR((O108-C108)/C108)=TRUE,0,(O108-C108)/C108)</f>
        <v>0.14184619201483853</v>
      </c>
      <c r="W108" s="237">
        <f t="shared" ref="W108:W113" si="116">IF(ISERROR((P108-D108)/D108)=TRUE,0,(P108-D108)/D108)</f>
        <v>7.6295729464049208E-2</v>
      </c>
      <c r="X108" s="238">
        <f t="shared" ref="X108:AA113" si="117">IF(ISERROR((Q108-E108)/E108)=TRUE,0,(Q108-E108)/E108)</f>
        <v>3.2652805146880591E-2</v>
      </c>
      <c r="Y108" s="238">
        <f t="shared" si="117"/>
        <v>0.20878182774664436</v>
      </c>
      <c r="Z108" s="238">
        <f t="shared" si="117"/>
        <v>5.9501628912932154E-2</v>
      </c>
      <c r="AA108" s="238">
        <f t="shared" si="117"/>
        <v>6.7638140161725063E-2</v>
      </c>
      <c r="AB108" s="206"/>
      <c r="AC108" s="37">
        <f t="shared" ref="AC108" si="118">O108-C108</f>
        <v>48026</v>
      </c>
      <c r="AD108" s="72">
        <f t="shared" ref="AD108:AD112" si="119">P108-D108</f>
        <v>25923</v>
      </c>
      <c r="AE108" s="73">
        <f t="shared" ref="AE108:AH112" si="120">Q108-E108</f>
        <v>11450</v>
      </c>
      <c r="AF108" s="73">
        <f t="shared" si="120"/>
        <v>66278</v>
      </c>
      <c r="AG108" s="73">
        <f t="shared" si="120"/>
        <v>21844</v>
      </c>
      <c r="AH108" s="73">
        <f t="shared" si="120"/>
        <v>24090</v>
      </c>
      <c r="AI108" s="123"/>
      <c r="AJ108" s="71">
        <f>IF(ISERROR(GETPIVOTDATA("VALUE",'CSS WK pvt'!$J$2,"DT_FILE",AJ$8,"COMMODITY",AJ$6,"TRIM_CAT",TRIM(B108),"TRIM_LINE",A107))=TRUE,0,GETPIVOTDATA("VALUE",'CSS WK pvt'!$J$2,"DT_FILE",AJ$8,"COMMODITY",AJ$6,"TRIM_CAT",TRIM(B108),"TRIM_LINE",A107))</f>
        <v>328336</v>
      </c>
    </row>
    <row r="109" spans="1:36" s="66" customFormat="1" x14ac:dyDescent="0.25">
      <c r="A109" s="172"/>
      <c r="B109" s="67" t="s">
        <v>31</v>
      </c>
      <c r="C109" s="120">
        <v>27240</v>
      </c>
      <c r="D109" s="121">
        <v>28400</v>
      </c>
      <c r="E109" s="121">
        <v>30993</v>
      </c>
      <c r="F109" s="37">
        <v>27410</v>
      </c>
      <c r="G109" s="121">
        <v>31329</v>
      </c>
      <c r="H109" s="121">
        <v>29539</v>
      </c>
      <c r="I109" s="121">
        <v>28707</v>
      </c>
      <c r="J109" s="121">
        <v>31522</v>
      </c>
      <c r="K109" s="121">
        <v>26474</v>
      </c>
      <c r="L109" s="121">
        <v>28722</v>
      </c>
      <c r="M109" s="121">
        <v>30944</v>
      </c>
      <c r="N109" s="122">
        <v>31322</v>
      </c>
      <c r="O109" s="120">
        <v>29995</v>
      </c>
      <c r="P109" s="121">
        <v>28991</v>
      </c>
      <c r="Q109" s="121">
        <v>28895</v>
      </c>
      <c r="R109" s="121">
        <v>30546</v>
      </c>
      <c r="S109" s="121">
        <v>30346</v>
      </c>
      <c r="T109" s="121">
        <v>27851</v>
      </c>
      <c r="U109" s="122">
        <v>25930</v>
      </c>
      <c r="V109" s="236">
        <f t="shared" ref="V109:V113" si="121">IF(ISERROR((O109-C109)/C109)=TRUE,0,(O109-C109)/C109)</f>
        <v>0.10113803230543318</v>
      </c>
      <c r="W109" s="237">
        <f t="shared" si="116"/>
        <v>2.0809859154929576E-2</v>
      </c>
      <c r="X109" s="238">
        <f t="shared" si="117"/>
        <v>-6.7692704804310652E-2</v>
      </c>
      <c r="Y109" s="238">
        <f t="shared" si="117"/>
        <v>0.114410798978475</v>
      </c>
      <c r="Z109" s="238">
        <f t="shared" si="117"/>
        <v>-3.1376679753582944E-2</v>
      </c>
      <c r="AA109" s="238">
        <f t="shared" si="117"/>
        <v>-5.7144791631402556E-2</v>
      </c>
      <c r="AB109" s="206"/>
      <c r="AC109" s="37">
        <f t="shared" si="104"/>
        <v>2755</v>
      </c>
      <c r="AD109" s="72">
        <f t="shared" si="119"/>
        <v>591</v>
      </c>
      <c r="AE109" s="73">
        <f t="shared" si="120"/>
        <v>-2098</v>
      </c>
      <c r="AF109" s="73">
        <f t="shared" si="120"/>
        <v>3136</v>
      </c>
      <c r="AG109" s="73">
        <f t="shared" si="120"/>
        <v>-983</v>
      </c>
      <c r="AH109" s="73">
        <f t="shared" si="120"/>
        <v>-1688</v>
      </c>
      <c r="AI109" s="123"/>
      <c r="AJ109" s="71">
        <f>IF(ISERROR(GETPIVOTDATA("VALUE",'CSS WK pvt'!$J$2,"DT_FILE",AJ$8,"COMMODITY",AJ$6,"TRIM_CAT",TRIM(B109),"TRIM_LINE",A107))=TRUE,0,GETPIVOTDATA("VALUE",'CSS WK pvt'!$J$2,"DT_FILE",AJ$8,"COMMODITY",AJ$6,"TRIM_CAT",TRIM(B109),"TRIM_LINE",A107))</f>
        <v>25930</v>
      </c>
    </row>
    <row r="110" spans="1:36" s="66" customFormat="1" x14ac:dyDescent="0.25">
      <c r="A110" s="172"/>
      <c r="B110" s="67" t="s">
        <v>32</v>
      </c>
      <c r="C110" s="120">
        <v>48307</v>
      </c>
      <c r="D110" s="121">
        <v>46945</v>
      </c>
      <c r="E110" s="121">
        <v>50675</v>
      </c>
      <c r="F110" s="37">
        <v>44399</v>
      </c>
      <c r="G110" s="121">
        <v>48585</v>
      </c>
      <c r="H110" s="121">
        <v>50772</v>
      </c>
      <c r="I110" s="121">
        <v>44809</v>
      </c>
      <c r="J110" s="121">
        <v>54256</v>
      </c>
      <c r="K110" s="121">
        <v>46108</v>
      </c>
      <c r="L110" s="121">
        <v>49682</v>
      </c>
      <c r="M110" s="121">
        <v>64890</v>
      </c>
      <c r="N110" s="122">
        <v>51917</v>
      </c>
      <c r="O110" s="120">
        <v>50005</v>
      </c>
      <c r="P110" s="121">
        <v>47224</v>
      </c>
      <c r="Q110" s="121">
        <v>49849</v>
      </c>
      <c r="R110" s="121">
        <v>52037</v>
      </c>
      <c r="S110" s="121">
        <v>53593</v>
      </c>
      <c r="T110" s="121">
        <v>52778</v>
      </c>
      <c r="U110" s="122">
        <v>48297</v>
      </c>
      <c r="V110" s="236">
        <f t="shared" si="121"/>
        <v>3.5150185273355831E-2</v>
      </c>
      <c r="W110" s="237">
        <f t="shared" si="116"/>
        <v>5.9431249334327401E-3</v>
      </c>
      <c r="X110" s="238">
        <f t="shared" si="117"/>
        <v>-1.6299950666008881E-2</v>
      </c>
      <c r="Y110" s="238">
        <f t="shared" si="117"/>
        <v>0.17203090159688281</v>
      </c>
      <c r="Z110" s="238">
        <f t="shared" si="117"/>
        <v>0.10307708140372543</v>
      </c>
      <c r="AA110" s="238">
        <f t="shared" si="117"/>
        <v>3.9509966123059952E-2</v>
      </c>
      <c r="AB110" s="206"/>
      <c r="AC110" s="37">
        <f t="shared" si="104"/>
        <v>1698</v>
      </c>
      <c r="AD110" s="72">
        <f t="shared" si="119"/>
        <v>279</v>
      </c>
      <c r="AE110" s="73">
        <f t="shared" si="120"/>
        <v>-826</v>
      </c>
      <c r="AF110" s="73">
        <f t="shared" si="120"/>
        <v>7638</v>
      </c>
      <c r="AG110" s="73">
        <f t="shared" si="120"/>
        <v>5008</v>
      </c>
      <c r="AH110" s="73">
        <f t="shared" si="120"/>
        <v>2006</v>
      </c>
      <c r="AI110" s="123"/>
      <c r="AJ110" s="71">
        <f>IF(ISERROR(GETPIVOTDATA("VALUE",'CSS WK pvt'!$J$2,"DT_FILE",AJ$8,"COMMODITY",AJ$6,"TRIM_CAT",TRIM(B110),"TRIM_LINE",A107))=TRUE,0,GETPIVOTDATA("VALUE",'CSS WK pvt'!$J$2,"DT_FILE",AJ$8,"COMMODITY",AJ$6,"TRIM_CAT",TRIM(B110),"TRIM_LINE",A107))</f>
        <v>48297</v>
      </c>
    </row>
    <row r="111" spans="1:36" s="66" customFormat="1" x14ac:dyDescent="0.25">
      <c r="A111" s="172"/>
      <c r="B111" s="67" t="s">
        <v>33</v>
      </c>
      <c r="C111" s="120">
        <v>8506</v>
      </c>
      <c r="D111" s="121">
        <v>8665</v>
      </c>
      <c r="E111" s="121">
        <v>9449</v>
      </c>
      <c r="F111" s="37">
        <v>7990</v>
      </c>
      <c r="G111" s="121">
        <v>8854</v>
      </c>
      <c r="H111" s="121">
        <v>9024</v>
      </c>
      <c r="I111" s="121">
        <v>8163</v>
      </c>
      <c r="J111" s="121">
        <v>9959</v>
      </c>
      <c r="K111" s="121">
        <v>7847</v>
      </c>
      <c r="L111" s="121">
        <v>8945</v>
      </c>
      <c r="M111" s="121">
        <v>12231</v>
      </c>
      <c r="N111" s="122">
        <v>8946</v>
      </c>
      <c r="O111" s="120">
        <v>9118</v>
      </c>
      <c r="P111" s="121">
        <v>7690</v>
      </c>
      <c r="Q111" s="121">
        <v>9140</v>
      </c>
      <c r="R111" s="121">
        <v>9324</v>
      </c>
      <c r="S111" s="121">
        <v>9440</v>
      </c>
      <c r="T111" s="121">
        <v>9338</v>
      </c>
      <c r="U111" s="122">
        <v>9396</v>
      </c>
      <c r="V111" s="236">
        <f t="shared" si="121"/>
        <v>7.1949212320714787E-2</v>
      </c>
      <c r="W111" s="237">
        <f t="shared" si="116"/>
        <v>-0.11252163877668782</v>
      </c>
      <c r="X111" s="238">
        <f t="shared" si="117"/>
        <v>-3.2701873214096733E-2</v>
      </c>
      <c r="Y111" s="238">
        <f t="shared" si="117"/>
        <v>0.1669586983729662</v>
      </c>
      <c r="Z111" s="238">
        <f t="shared" si="117"/>
        <v>6.6184775242828106E-2</v>
      </c>
      <c r="AA111" s="238">
        <f t="shared" si="117"/>
        <v>3.479609929078014E-2</v>
      </c>
      <c r="AB111" s="206"/>
      <c r="AC111" s="37">
        <f t="shared" si="104"/>
        <v>612</v>
      </c>
      <c r="AD111" s="72">
        <f t="shared" si="119"/>
        <v>-975</v>
      </c>
      <c r="AE111" s="73">
        <f t="shared" si="120"/>
        <v>-309</v>
      </c>
      <c r="AF111" s="73">
        <f t="shared" si="120"/>
        <v>1334</v>
      </c>
      <c r="AG111" s="73">
        <f t="shared" si="120"/>
        <v>586</v>
      </c>
      <c r="AH111" s="73">
        <f t="shared" si="120"/>
        <v>314</v>
      </c>
      <c r="AI111" s="123"/>
      <c r="AJ111" s="71">
        <f>IF(ISERROR(GETPIVOTDATA("VALUE",'CSS WK pvt'!$J$2,"DT_FILE",AJ$8,"COMMODITY",AJ$6,"TRIM_CAT",TRIM(B111),"TRIM_LINE",A107))=TRUE,0,GETPIVOTDATA("VALUE",'CSS WK pvt'!$J$2,"DT_FILE",AJ$8,"COMMODITY",AJ$6,"TRIM_CAT",TRIM(B111),"TRIM_LINE",A107))</f>
        <v>9396</v>
      </c>
    </row>
    <row r="112" spans="1:36" s="66" customFormat="1" x14ac:dyDescent="0.25">
      <c r="A112" s="172"/>
      <c r="B112" s="67" t="s">
        <v>34</v>
      </c>
      <c r="C112" s="120">
        <v>1328</v>
      </c>
      <c r="D112" s="121">
        <v>1298</v>
      </c>
      <c r="E112" s="121">
        <v>1415</v>
      </c>
      <c r="F112" s="37">
        <v>1290</v>
      </c>
      <c r="G112" s="121">
        <v>1270</v>
      </c>
      <c r="H112" s="121">
        <v>1348</v>
      </c>
      <c r="I112" s="121">
        <v>1154</v>
      </c>
      <c r="J112" s="121">
        <v>1330</v>
      </c>
      <c r="K112" s="121">
        <v>1167</v>
      </c>
      <c r="L112" s="121">
        <v>1201</v>
      </c>
      <c r="M112" s="121">
        <v>2229</v>
      </c>
      <c r="N112" s="122">
        <v>1586</v>
      </c>
      <c r="O112" s="120">
        <v>1387</v>
      </c>
      <c r="P112" s="121">
        <v>1222</v>
      </c>
      <c r="Q112" s="121">
        <v>1473</v>
      </c>
      <c r="R112" s="121">
        <v>1478</v>
      </c>
      <c r="S112" s="121">
        <v>1452</v>
      </c>
      <c r="T112" s="121">
        <v>1362</v>
      </c>
      <c r="U112" s="122">
        <v>1613</v>
      </c>
      <c r="V112" s="236">
        <f t="shared" si="121"/>
        <v>4.4427710843373491E-2</v>
      </c>
      <c r="W112" s="237">
        <f t="shared" si="116"/>
        <v>-5.8551617873651769E-2</v>
      </c>
      <c r="X112" s="238">
        <f t="shared" si="117"/>
        <v>4.0989399293286218E-2</v>
      </c>
      <c r="Y112" s="238">
        <f t="shared" si="117"/>
        <v>0.14573643410852713</v>
      </c>
      <c r="Z112" s="238">
        <f t="shared" si="117"/>
        <v>0.14330708661417324</v>
      </c>
      <c r="AA112" s="238">
        <f t="shared" si="117"/>
        <v>1.0385756676557863E-2</v>
      </c>
      <c r="AB112" s="206"/>
      <c r="AC112" s="37">
        <f t="shared" si="104"/>
        <v>59</v>
      </c>
      <c r="AD112" s="72">
        <f t="shared" si="119"/>
        <v>-76</v>
      </c>
      <c r="AE112" s="73">
        <f t="shared" si="120"/>
        <v>58</v>
      </c>
      <c r="AF112" s="73">
        <f t="shared" si="120"/>
        <v>188</v>
      </c>
      <c r="AG112" s="73">
        <f t="shared" si="120"/>
        <v>182</v>
      </c>
      <c r="AH112" s="73">
        <f t="shared" si="120"/>
        <v>14</v>
      </c>
      <c r="AI112" s="123"/>
      <c r="AJ112" s="71">
        <f>IF(ISERROR(GETPIVOTDATA("VALUE",'CSS WK pvt'!$J$2,"DT_FILE",AJ$8,"COMMODITY",AJ$6,"TRIM_CAT",TRIM(B112),"TRIM_LINE",A107))=TRUE,0,GETPIVOTDATA("VALUE",'CSS WK pvt'!$J$2,"DT_FILE",AJ$8,"COMMODITY",AJ$6,"TRIM_CAT",TRIM(B112),"TRIM_LINE",A107))</f>
        <v>1613</v>
      </c>
    </row>
    <row r="113" spans="1:36" s="83" customFormat="1" ht="15.75" thickBot="1" x14ac:dyDescent="0.3">
      <c r="A113" s="173"/>
      <c r="B113" s="75" t="s">
        <v>35</v>
      </c>
      <c r="C113" s="76">
        <f>SUM(C108:C112)</f>
        <v>423959</v>
      </c>
      <c r="D113" s="77">
        <f t="shared" ref="D113:AJ127" si="122">SUM(D108:D112)</f>
        <v>425078</v>
      </c>
      <c r="E113" s="77">
        <f t="shared" si="122"/>
        <v>443191</v>
      </c>
      <c r="F113" s="79">
        <f t="shared" si="122"/>
        <v>398540</v>
      </c>
      <c r="G113" s="77">
        <f t="shared" si="122"/>
        <v>457154</v>
      </c>
      <c r="H113" s="77">
        <f t="shared" si="122"/>
        <v>446843</v>
      </c>
      <c r="I113" s="77">
        <f t="shared" si="122"/>
        <v>432858</v>
      </c>
      <c r="J113" s="77">
        <f t="shared" si="122"/>
        <v>490853</v>
      </c>
      <c r="K113" s="77">
        <f t="shared" si="122"/>
        <v>423532</v>
      </c>
      <c r="L113" s="77">
        <f t="shared" si="122"/>
        <v>466753</v>
      </c>
      <c r="M113" s="77">
        <f t="shared" si="122"/>
        <v>498347</v>
      </c>
      <c r="N113" s="78">
        <f t="shared" si="122"/>
        <v>451062</v>
      </c>
      <c r="O113" s="76">
        <f t="shared" si="122"/>
        <v>477109</v>
      </c>
      <c r="P113" s="77">
        <f t="shared" si="122"/>
        <v>450820</v>
      </c>
      <c r="Q113" s="77">
        <f t="shared" si="122"/>
        <v>451466</v>
      </c>
      <c r="R113" s="77">
        <f t="shared" si="122"/>
        <v>477114</v>
      </c>
      <c r="S113" s="77">
        <f t="shared" si="122"/>
        <v>483791</v>
      </c>
      <c r="T113" s="77">
        <f t="shared" si="122"/>
        <v>471579</v>
      </c>
      <c r="U113" s="78">
        <v>413572</v>
      </c>
      <c r="V113" s="208">
        <f t="shared" si="121"/>
        <v>0.12536589623053174</v>
      </c>
      <c r="W113" s="212">
        <f t="shared" si="116"/>
        <v>6.0558297535981631E-2</v>
      </c>
      <c r="X113" s="213">
        <f t="shared" si="117"/>
        <v>1.8671408038520639E-2</v>
      </c>
      <c r="Y113" s="213">
        <f t="shared" si="117"/>
        <v>0.19715461434234957</v>
      </c>
      <c r="Z113" s="213">
        <f t="shared" si="117"/>
        <v>5.8267017241454742E-2</v>
      </c>
      <c r="AA113" s="213">
        <f t="shared" si="117"/>
        <v>5.5357250756977283E-2</v>
      </c>
      <c r="AB113" s="214"/>
      <c r="AC113" s="79">
        <f t="shared" si="122"/>
        <v>53150</v>
      </c>
      <c r="AD113" s="80">
        <f t="shared" si="122"/>
        <v>25742</v>
      </c>
      <c r="AE113" s="81">
        <f t="shared" si="122"/>
        <v>8275</v>
      </c>
      <c r="AF113" s="81">
        <f t="shared" si="122"/>
        <v>78574</v>
      </c>
      <c r="AG113" s="81">
        <f t="shared" ref="AG113:AH113" si="123">SUM(AG108:AG112)</f>
        <v>26637</v>
      </c>
      <c r="AH113" s="81">
        <f t="shared" si="123"/>
        <v>24736</v>
      </c>
      <c r="AI113" s="82"/>
      <c r="AJ113" s="79">
        <f t="shared" si="122"/>
        <v>413572</v>
      </c>
    </row>
    <row r="114" spans="1:36" s="41" customFormat="1" x14ac:dyDescent="0.25">
      <c r="A114" s="172">
        <f>+A107+1</f>
        <v>16</v>
      </c>
      <c r="B114" s="119" t="s">
        <v>38</v>
      </c>
      <c r="C114" s="106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8"/>
      <c r="O114" s="106"/>
      <c r="P114" s="107"/>
      <c r="Q114" s="107"/>
      <c r="R114" s="107"/>
      <c r="S114" s="107"/>
      <c r="T114" s="107"/>
      <c r="U114" s="108"/>
      <c r="V114" s="232"/>
      <c r="W114" s="233"/>
      <c r="X114" s="234"/>
      <c r="Y114" s="234"/>
      <c r="Z114" s="234"/>
      <c r="AA114" s="234"/>
      <c r="AB114" s="235"/>
      <c r="AC114" s="109"/>
      <c r="AD114" s="110"/>
      <c r="AE114" s="111"/>
      <c r="AF114" s="111"/>
      <c r="AG114" s="111"/>
      <c r="AH114" s="111"/>
      <c r="AI114" s="112"/>
      <c r="AJ114" s="109"/>
    </row>
    <row r="115" spans="1:36" s="41" customFormat="1" x14ac:dyDescent="0.25">
      <c r="A115" s="172"/>
      <c r="B115" s="42" t="s">
        <v>30</v>
      </c>
      <c r="C115" s="113">
        <f>+C94-C101</f>
        <v>-3300188.9399999976</v>
      </c>
      <c r="D115" s="114">
        <f>+D94-D101</f>
        <v>-5898631.6799999997</v>
      </c>
      <c r="E115" s="114">
        <f t="shared" ref="E115:M115" si="124">+E94-E101</f>
        <v>-2599398.8900000006</v>
      </c>
      <c r="F115" s="114">
        <f t="shared" si="124"/>
        <v>2691115.3900000006</v>
      </c>
      <c r="G115" s="114">
        <f t="shared" si="124"/>
        <v>12739846.379999995</v>
      </c>
      <c r="H115" s="114">
        <f t="shared" si="124"/>
        <v>6125041.5</v>
      </c>
      <c r="I115" s="114">
        <f t="shared" si="124"/>
        <v>-5504126.9800000042</v>
      </c>
      <c r="J115" s="114">
        <f t="shared" si="124"/>
        <v>-4449405.8400000036</v>
      </c>
      <c r="K115" s="114">
        <f t="shared" si="124"/>
        <v>-225298.53000000119</v>
      </c>
      <c r="L115" s="114">
        <f t="shared" si="124"/>
        <v>6531774.3599999994</v>
      </c>
      <c r="M115" s="114">
        <f t="shared" si="124"/>
        <v>8796361.5</v>
      </c>
      <c r="N115" s="115">
        <f>+N94-N101</f>
        <v>-3186782.8299999982</v>
      </c>
      <c r="O115" s="113">
        <f>+O94-O101</f>
        <v>-897022.63000000268</v>
      </c>
      <c r="P115" s="114">
        <f t="shared" ref="P115:S115" si="125">+P94-P101</f>
        <v>2251166.3000000045</v>
      </c>
      <c r="Q115" s="114">
        <f t="shared" si="125"/>
        <v>2608598.4299999997</v>
      </c>
      <c r="R115" s="114">
        <f t="shared" si="125"/>
        <v>1803829.1600000039</v>
      </c>
      <c r="S115" s="114">
        <f t="shared" si="125"/>
        <v>21691386.269999996</v>
      </c>
      <c r="T115" s="114">
        <v>13789595</v>
      </c>
      <c r="U115" s="115">
        <v>-3528661</v>
      </c>
      <c r="V115" s="236">
        <f>IF(ISERROR((O115-C115)/C115)=TRUE,0,(O115-C115)/C115)</f>
        <v>-0.72819052293411923</v>
      </c>
      <c r="W115" s="237">
        <f t="shared" ref="W115:W120" si="126">IF(ISERROR((P115-D115)/D115)=TRUE,0,(P115-D115)/D115)</f>
        <v>-1.3816421200925033</v>
      </c>
      <c r="X115" s="238">
        <f t="shared" ref="X115:AA120" si="127">IF(ISERROR((Q115-E115)/E115)=TRUE,0,(Q115-E115)/E115)</f>
        <v>-2.0035391028423497</v>
      </c>
      <c r="Y115" s="238">
        <f t="shared" si="127"/>
        <v>-0.32970947039175325</v>
      </c>
      <c r="Z115" s="238">
        <f t="shared" si="127"/>
        <v>0.70264111693315445</v>
      </c>
      <c r="AA115" s="238">
        <f t="shared" si="127"/>
        <v>1.2513471949536994</v>
      </c>
      <c r="AB115" s="206"/>
      <c r="AC115" s="38">
        <f t="shared" ref="AC115" si="128">O115-C115</f>
        <v>2403166.3099999949</v>
      </c>
      <c r="AD115" s="72">
        <f t="shared" ref="AD115:AD119" si="129">P115-D115</f>
        <v>8149797.9800000042</v>
      </c>
      <c r="AE115" s="73">
        <f t="shared" ref="AE115:AH119" si="130">Q115-E115</f>
        <v>5207997.32</v>
      </c>
      <c r="AF115" s="73">
        <f t="shared" si="130"/>
        <v>-887286.22999999672</v>
      </c>
      <c r="AG115" s="73">
        <f t="shared" si="130"/>
        <v>8951539.8900000006</v>
      </c>
      <c r="AH115" s="73">
        <f t="shared" si="130"/>
        <v>7664553.5</v>
      </c>
      <c r="AI115" s="118"/>
      <c r="AJ115" s="38">
        <f>+AJ94-AJ101</f>
        <v>-3528661</v>
      </c>
    </row>
    <row r="116" spans="1:36" s="41" customFormat="1" x14ac:dyDescent="0.25">
      <c r="A116" s="172"/>
      <c r="B116" s="42" t="s">
        <v>31</v>
      </c>
      <c r="C116" s="113">
        <f t="shared" ref="C116:D116" si="131">+C95-C102</f>
        <v>427055.75999999978</v>
      </c>
      <c r="D116" s="114">
        <f t="shared" si="131"/>
        <v>47824.540000000037</v>
      </c>
      <c r="E116" s="114">
        <f t="shared" ref="E116:S116" si="132">+E95-E102</f>
        <v>-300221.31999999983</v>
      </c>
      <c r="F116" s="114">
        <f t="shared" si="132"/>
        <v>251021.0299999998</v>
      </c>
      <c r="G116" s="114">
        <f t="shared" si="132"/>
        <v>867070.03000000026</v>
      </c>
      <c r="H116" s="114">
        <f t="shared" si="132"/>
        <v>960264.85000000009</v>
      </c>
      <c r="I116" s="114">
        <f t="shared" si="132"/>
        <v>305375.91000000015</v>
      </c>
      <c r="J116" s="114">
        <f t="shared" si="132"/>
        <v>294249.48</v>
      </c>
      <c r="K116" s="114">
        <f t="shared" si="132"/>
        <v>799883.7</v>
      </c>
      <c r="L116" s="114">
        <f t="shared" si="132"/>
        <v>1339776.1700000004</v>
      </c>
      <c r="M116" s="114">
        <f t="shared" si="132"/>
        <v>1112258.5</v>
      </c>
      <c r="N116" s="115">
        <f t="shared" si="132"/>
        <v>215788.41999999993</v>
      </c>
      <c r="O116" s="113">
        <f t="shared" si="132"/>
        <v>607536.4700000002</v>
      </c>
      <c r="P116" s="114">
        <f t="shared" si="132"/>
        <v>463376.30999999959</v>
      </c>
      <c r="Q116" s="114">
        <f t="shared" si="132"/>
        <v>291453.36000000034</v>
      </c>
      <c r="R116" s="114">
        <f t="shared" si="132"/>
        <v>285517.73999999976</v>
      </c>
      <c r="S116" s="114">
        <f t="shared" si="132"/>
        <v>1329298.6000000001</v>
      </c>
      <c r="T116" s="114">
        <v>1524418</v>
      </c>
      <c r="U116" s="115">
        <v>527118</v>
      </c>
      <c r="V116" s="236">
        <f t="shared" ref="V116:V120" si="133">IF(ISERROR((O116-C116)/C116)=TRUE,0,(O116-C116)/C116)</f>
        <v>0.42261626444284589</v>
      </c>
      <c r="W116" s="237">
        <f t="shared" si="126"/>
        <v>8.6890907889547755</v>
      </c>
      <c r="X116" s="238">
        <f t="shared" si="127"/>
        <v>-1.9707950121596978</v>
      </c>
      <c r="Y116" s="238">
        <f t="shared" si="127"/>
        <v>0.13742557745062234</v>
      </c>
      <c r="Z116" s="238">
        <f t="shared" si="127"/>
        <v>0.53309254616954027</v>
      </c>
      <c r="AA116" s="238">
        <f t="shared" si="127"/>
        <v>0.587497449271417</v>
      </c>
      <c r="AB116" s="206"/>
      <c r="AC116" s="38">
        <f t="shared" si="104"/>
        <v>180480.71000000043</v>
      </c>
      <c r="AD116" s="72">
        <f t="shared" si="129"/>
        <v>415551.76999999955</v>
      </c>
      <c r="AE116" s="73">
        <f t="shared" si="130"/>
        <v>591674.68000000017</v>
      </c>
      <c r="AF116" s="73">
        <f t="shared" si="130"/>
        <v>34496.709999999963</v>
      </c>
      <c r="AG116" s="73">
        <f t="shared" si="130"/>
        <v>462228.56999999983</v>
      </c>
      <c r="AH116" s="73">
        <f t="shared" si="130"/>
        <v>564153.14999999991</v>
      </c>
      <c r="AI116" s="118"/>
      <c r="AJ116" s="38">
        <f t="shared" ref="AJ116:AJ120" si="134">+AJ95-AJ102</f>
        <v>527118</v>
      </c>
    </row>
    <row r="117" spans="1:36" s="41" customFormat="1" x14ac:dyDescent="0.25">
      <c r="A117" s="172"/>
      <c r="B117" s="42" t="s">
        <v>32</v>
      </c>
      <c r="C117" s="113">
        <f t="shared" ref="C117:D117" si="135">+C96-C103</f>
        <v>-827238.18999999948</v>
      </c>
      <c r="D117" s="114">
        <f t="shared" si="135"/>
        <v>-710790.91000000015</v>
      </c>
      <c r="E117" s="114">
        <f t="shared" ref="E117:S117" si="136">+E96-E103</f>
        <v>-1023981.3800000008</v>
      </c>
      <c r="F117" s="114">
        <f t="shared" si="136"/>
        <v>768409.01000000071</v>
      </c>
      <c r="G117" s="114">
        <f t="shared" si="136"/>
        <v>1794381.9600000009</v>
      </c>
      <c r="H117" s="114">
        <f t="shared" si="136"/>
        <v>497720.99000000022</v>
      </c>
      <c r="I117" s="114">
        <f t="shared" si="136"/>
        <v>189617.26999999955</v>
      </c>
      <c r="J117" s="114">
        <f t="shared" si="136"/>
        <v>-626189.12999999896</v>
      </c>
      <c r="K117" s="114">
        <f t="shared" si="136"/>
        <v>316730.74000000022</v>
      </c>
      <c r="L117" s="114">
        <f t="shared" si="136"/>
        <v>1438288.709999999</v>
      </c>
      <c r="M117" s="114">
        <f t="shared" si="136"/>
        <v>1263129.33</v>
      </c>
      <c r="N117" s="115">
        <f t="shared" si="136"/>
        <v>41314.669999999925</v>
      </c>
      <c r="O117" s="113">
        <f t="shared" si="136"/>
        <v>698877.33000000007</v>
      </c>
      <c r="P117" s="114">
        <f t="shared" si="136"/>
        <v>1042364.1299999999</v>
      </c>
      <c r="Q117" s="114">
        <f t="shared" si="136"/>
        <v>-448843.84999999963</v>
      </c>
      <c r="R117" s="114">
        <f t="shared" si="136"/>
        <v>220514.6799999997</v>
      </c>
      <c r="S117" s="114">
        <f t="shared" si="136"/>
        <v>2460441.6500000004</v>
      </c>
      <c r="T117" s="114">
        <v>2051560</v>
      </c>
      <c r="U117" s="115">
        <v>19273</v>
      </c>
      <c r="V117" s="236">
        <f t="shared" si="133"/>
        <v>-1.8448320428726828</v>
      </c>
      <c r="W117" s="237">
        <f t="shared" si="126"/>
        <v>-2.466484890753597</v>
      </c>
      <c r="X117" s="238">
        <f t="shared" si="127"/>
        <v>-0.56166795728258334</v>
      </c>
      <c r="Y117" s="238">
        <f t="shared" si="127"/>
        <v>-0.71302434363699163</v>
      </c>
      <c r="Z117" s="238">
        <f t="shared" si="127"/>
        <v>0.37119169989872119</v>
      </c>
      <c r="AA117" s="238">
        <f t="shared" si="127"/>
        <v>3.1219077379075353</v>
      </c>
      <c r="AB117" s="206"/>
      <c r="AC117" s="38">
        <f t="shared" si="104"/>
        <v>1526115.5199999996</v>
      </c>
      <c r="AD117" s="72">
        <f t="shared" si="129"/>
        <v>1753155.04</v>
      </c>
      <c r="AE117" s="73">
        <f t="shared" si="130"/>
        <v>575137.53000000119</v>
      </c>
      <c r="AF117" s="73">
        <f t="shared" si="130"/>
        <v>-547894.33000000101</v>
      </c>
      <c r="AG117" s="73">
        <f t="shared" si="130"/>
        <v>666059.68999999948</v>
      </c>
      <c r="AH117" s="73">
        <f t="shared" si="130"/>
        <v>1553839.0099999998</v>
      </c>
      <c r="AI117" s="118"/>
      <c r="AJ117" s="38">
        <f t="shared" si="134"/>
        <v>19273</v>
      </c>
    </row>
    <row r="118" spans="1:36" s="41" customFormat="1" x14ac:dyDescent="0.25">
      <c r="A118" s="172"/>
      <c r="B118" s="42" t="s">
        <v>33</v>
      </c>
      <c r="C118" s="113">
        <f t="shared" ref="C118:D118" si="137">+C97-C104</f>
        <v>534485.55000000075</v>
      </c>
      <c r="D118" s="114">
        <f t="shared" si="137"/>
        <v>262247.19999999925</v>
      </c>
      <c r="E118" s="114">
        <f t="shared" ref="E118:S118" si="138">+E97-E104</f>
        <v>-1682012.4600000009</v>
      </c>
      <c r="F118" s="114">
        <f t="shared" si="138"/>
        <v>1658267.5899999999</v>
      </c>
      <c r="G118" s="114">
        <f t="shared" si="138"/>
        <v>6546858.410000002</v>
      </c>
      <c r="H118" s="114">
        <f t="shared" si="138"/>
        <v>231516.89999999851</v>
      </c>
      <c r="I118" s="114">
        <f t="shared" si="138"/>
        <v>1782491.58</v>
      </c>
      <c r="J118" s="114">
        <f t="shared" si="138"/>
        <v>-401015.89999999851</v>
      </c>
      <c r="K118" s="114">
        <f t="shared" si="138"/>
        <v>208556.59999999963</v>
      </c>
      <c r="L118" s="114">
        <f t="shared" si="138"/>
        <v>1731947.9800000004</v>
      </c>
      <c r="M118" s="114">
        <f t="shared" si="138"/>
        <v>1994410.9100000001</v>
      </c>
      <c r="N118" s="115">
        <f t="shared" si="138"/>
        <v>348211.54000000097</v>
      </c>
      <c r="O118" s="113">
        <f t="shared" si="138"/>
        <v>55433.139999998733</v>
      </c>
      <c r="P118" s="114">
        <f t="shared" si="138"/>
        <v>2577875.9000000004</v>
      </c>
      <c r="Q118" s="114">
        <f t="shared" si="138"/>
        <v>-649336.05000000075</v>
      </c>
      <c r="R118" s="114">
        <f t="shared" si="138"/>
        <v>1302191.2599999998</v>
      </c>
      <c r="S118" s="114">
        <f t="shared" si="138"/>
        <v>2333046.7599999979</v>
      </c>
      <c r="T118" s="114">
        <v>5685101</v>
      </c>
      <c r="U118" s="115">
        <v>4169361</v>
      </c>
      <c r="V118" s="236">
        <f t="shared" si="133"/>
        <v>-0.89628692487570771</v>
      </c>
      <c r="W118" s="237">
        <f t="shared" si="126"/>
        <v>8.8299463254517399</v>
      </c>
      <c r="X118" s="238">
        <f t="shared" si="127"/>
        <v>-0.61395288950475413</v>
      </c>
      <c r="Y118" s="238">
        <f t="shared" si="127"/>
        <v>-0.21472790769552463</v>
      </c>
      <c r="Z118" s="238">
        <f t="shared" si="127"/>
        <v>-0.64363873267269922</v>
      </c>
      <c r="AA118" s="238">
        <f t="shared" si="127"/>
        <v>23.555879074054793</v>
      </c>
      <c r="AB118" s="206"/>
      <c r="AC118" s="38">
        <f t="shared" si="104"/>
        <v>-479052.41000000201</v>
      </c>
      <c r="AD118" s="72">
        <f t="shared" si="129"/>
        <v>2315628.7000000011</v>
      </c>
      <c r="AE118" s="73">
        <f t="shared" si="130"/>
        <v>1032676.4100000001</v>
      </c>
      <c r="AF118" s="73">
        <f t="shared" si="130"/>
        <v>-356076.33000000007</v>
      </c>
      <c r="AG118" s="73">
        <f t="shared" si="130"/>
        <v>-4213811.6500000041</v>
      </c>
      <c r="AH118" s="73">
        <f t="shared" si="130"/>
        <v>5453584.1000000015</v>
      </c>
      <c r="AI118" s="118"/>
      <c r="AJ118" s="38">
        <f t="shared" si="134"/>
        <v>4169361</v>
      </c>
    </row>
    <row r="119" spans="1:36" s="41" customFormat="1" x14ac:dyDescent="0.25">
      <c r="A119" s="172"/>
      <c r="B119" s="42" t="s">
        <v>34</v>
      </c>
      <c r="C119" s="113">
        <f t="shared" ref="C119:D119" si="139">+C98-C105</f>
        <v>1965354.3699999973</v>
      </c>
      <c r="D119" s="114">
        <f t="shared" si="139"/>
        <v>2689779.2200000025</v>
      </c>
      <c r="E119" s="114">
        <f t="shared" ref="E119:S119" si="140">+E98-E105</f>
        <v>-2399343.1899999976</v>
      </c>
      <c r="F119" s="114">
        <f t="shared" si="140"/>
        <v>1716894.3299999982</v>
      </c>
      <c r="G119" s="114">
        <f t="shared" si="140"/>
        <v>2506432.7200000025</v>
      </c>
      <c r="H119" s="114">
        <f t="shared" si="140"/>
        <v>-772239.73000000045</v>
      </c>
      <c r="I119" s="114">
        <f t="shared" si="140"/>
        <v>2843988.4299999997</v>
      </c>
      <c r="J119" s="114">
        <f t="shared" si="140"/>
        <v>1320514.6999999993</v>
      </c>
      <c r="K119" s="114">
        <f t="shared" si="140"/>
        <v>-1205911.2100000009</v>
      </c>
      <c r="L119" s="114">
        <f t="shared" si="140"/>
        <v>2194665.1999999993</v>
      </c>
      <c r="M119" s="114">
        <f t="shared" si="140"/>
        <v>2583467.4900000021</v>
      </c>
      <c r="N119" s="115">
        <f t="shared" si="140"/>
        <v>-367031.5700000003</v>
      </c>
      <c r="O119" s="113">
        <f t="shared" si="140"/>
        <v>-988050.64999999851</v>
      </c>
      <c r="P119" s="114">
        <f t="shared" si="140"/>
        <v>4323844.2400000021</v>
      </c>
      <c r="Q119" s="114">
        <f t="shared" si="140"/>
        <v>-976094.75</v>
      </c>
      <c r="R119" s="114">
        <f t="shared" si="140"/>
        <v>7088161.6600000001</v>
      </c>
      <c r="S119" s="114">
        <f t="shared" si="140"/>
        <v>2642740.6499999985</v>
      </c>
      <c r="T119" s="114">
        <v>4780875</v>
      </c>
      <c r="U119" s="115">
        <v>-2136512</v>
      </c>
      <c r="V119" s="236">
        <f t="shared" si="133"/>
        <v>-1.5027340947169745</v>
      </c>
      <c r="W119" s="237">
        <f t="shared" si="126"/>
        <v>0.60750897614563248</v>
      </c>
      <c r="X119" s="238">
        <f t="shared" si="127"/>
        <v>-0.59318252008792416</v>
      </c>
      <c r="Y119" s="238">
        <f t="shared" si="127"/>
        <v>3.12847869326938</v>
      </c>
      <c r="Z119" s="238">
        <f t="shared" si="127"/>
        <v>5.4383239139966157E-2</v>
      </c>
      <c r="AA119" s="238">
        <f t="shared" si="127"/>
        <v>-7.1909207908792743</v>
      </c>
      <c r="AB119" s="206"/>
      <c r="AC119" s="38">
        <f t="shared" si="104"/>
        <v>-2953405.0199999958</v>
      </c>
      <c r="AD119" s="72">
        <f t="shared" si="129"/>
        <v>1634065.0199999996</v>
      </c>
      <c r="AE119" s="73">
        <f t="shared" si="130"/>
        <v>1423248.4399999976</v>
      </c>
      <c r="AF119" s="73">
        <f t="shared" si="130"/>
        <v>5371267.3300000019</v>
      </c>
      <c r="AG119" s="73">
        <f t="shared" si="130"/>
        <v>136307.92999999598</v>
      </c>
      <c r="AH119" s="73">
        <f t="shared" si="130"/>
        <v>5553114.7300000004</v>
      </c>
      <c r="AI119" s="118"/>
      <c r="AJ119" s="38">
        <f t="shared" si="134"/>
        <v>-2136512</v>
      </c>
    </row>
    <row r="120" spans="1:36" s="150" customFormat="1" ht="15.75" thickBot="1" x14ac:dyDescent="0.3">
      <c r="A120" s="173"/>
      <c r="B120" s="57" t="s">
        <v>35</v>
      </c>
      <c r="C120" s="144">
        <f>SUM(C115:C119)</f>
        <v>-1200531.4499999993</v>
      </c>
      <c r="D120" s="145">
        <f t="shared" ref="D120:AF120" si="141">SUM(D115:D119)</f>
        <v>-3609571.629999998</v>
      </c>
      <c r="E120" s="145">
        <f t="shared" si="141"/>
        <v>-8004957.2400000002</v>
      </c>
      <c r="F120" s="39">
        <f t="shared" si="141"/>
        <v>7085707.3499999996</v>
      </c>
      <c r="G120" s="145">
        <f t="shared" si="141"/>
        <v>24454589.500000004</v>
      </c>
      <c r="H120" s="145">
        <f t="shared" si="141"/>
        <v>7042304.5099999979</v>
      </c>
      <c r="I120" s="145">
        <f t="shared" si="141"/>
        <v>-382653.79000000469</v>
      </c>
      <c r="J120" s="145">
        <f t="shared" si="141"/>
        <v>-3861846.6900000013</v>
      </c>
      <c r="K120" s="145">
        <f t="shared" si="141"/>
        <v>-106038.70000000228</v>
      </c>
      <c r="L120" s="145">
        <f t="shared" si="141"/>
        <v>13236452.419999998</v>
      </c>
      <c r="M120" s="145">
        <f t="shared" si="141"/>
        <v>15749627.730000002</v>
      </c>
      <c r="N120" s="146">
        <f t="shared" si="141"/>
        <v>-2948499.7699999977</v>
      </c>
      <c r="O120" s="184">
        <f t="shared" si="141"/>
        <v>-523226.34000000218</v>
      </c>
      <c r="P120" s="39">
        <f t="shared" si="141"/>
        <v>10658626.880000006</v>
      </c>
      <c r="Q120" s="145">
        <f t="shared" si="141"/>
        <v>825777.13999999966</v>
      </c>
      <c r="R120" s="145">
        <f t="shared" si="141"/>
        <v>10700214.500000004</v>
      </c>
      <c r="S120" s="145">
        <f t="shared" si="141"/>
        <v>30456913.929999992</v>
      </c>
      <c r="T120" s="145">
        <v>27831549</v>
      </c>
      <c r="U120" s="146">
        <v>-949421</v>
      </c>
      <c r="V120" s="208">
        <f t="shared" si="133"/>
        <v>-0.56417106773837333</v>
      </c>
      <c r="W120" s="212">
        <f t="shared" si="126"/>
        <v>-3.9528786162362466</v>
      </c>
      <c r="X120" s="213">
        <f t="shared" si="127"/>
        <v>-1.10315821999319</v>
      </c>
      <c r="Y120" s="213">
        <f t="shared" si="127"/>
        <v>0.51011239548300058</v>
      </c>
      <c r="Z120" s="213">
        <f t="shared" si="127"/>
        <v>0.24544776881247538</v>
      </c>
      <c r="AA120" s="213">
        <f t="shared" si="127"/>
        <v>2.9520513434884128</v>
      </c>
      <c r="AB120" s="214"/>
      <c r="AC120" s="39">
        <f t="shared" si="122"/>
        <v>677305.10999999708</v>
      </c>
      <c r="AD120" s="147">
        <f t="shared" si="141"/>
        <v>14268198.510000004</v>
      </c>
      <c r="AE120" s="148">
        <f t="shared" si="141"/>
        <v>8830734.379999999</v>
      </c>
      <c r="AF120" s="148">
        <f t="shared" si="141"/>
        <v>3614507.1500000041</v>
      </c>
      <c r="AG120" s="148">
        <f t="shared" ref="AG120:AH120" si="142">SUM(AG115:AG119)</f>
        <v>6002324.4299999923</v>
      </c>
      <c r="AH120" s="148">
        <f t="shared" si="142"/>
        <v>20789244.490000002</v>
      </c>
      <c r="AI120" s="149"/>
      <c r="AJ120" s="39">
        <f t="shared" si="134"/>
        <v>-949421</v>
      </c>
    </row>
    <row r="121" spans="1:36" s="66" customFormat="1" x14ac:dyDescent="0.25">
      <c r="A121" s="172">
        <f>+A114+1</f>
        <v>17</v>
      </c>
      <c r="B121" s="124" t="s">
        <v>39</v>
      </c>
      <c r="C121" s="85"/>
      <c r="D121" s="86"/>
      <c r="E121" s="86"/>
      <c r="F121" s="86"/>
      <c r="G121" s="86"/>
      <c r="H121" s="86"/>
      <c r="I121" s="86"/>
      <c r="J121" s="86"/>
      <c r="K121" s="86"/>
      <c r="L121" s="86"/>
      <c r="M121" s="86"/>
      <c r="N121" s="87"/>
      <c r="O121" s="85"/>
      <c r="P121" s="86"/>
      <c r="Q121" s="86"/>
      <c r="R121" s="86"/>
      <c r="S121" s="86"/>
      <c r="T121" s="86"/>
      <c r="U121" s="87"/>
      <c r="V121" s="232"/>
      <c r="W121" s="233"/>
      <c r="X121" s="234"/>
      <c r="Y121" s="234"/>
      <c r="Z121" s="234"/>
      <c r="AA121" s="234"/>
      <c r="AB121" s="235"/>
      <c r="AC121" s="88"/>
      <c r="AD121" s="89"/>
      <c r="AE121" s="90"/>
      <c r="AF121" s="90"/>
      <c r="AG121" s="90"/>
      <c r="AH121" s="90"/>
      <c r="AI121" s="91"/>
      <c r="AJ121" s="88"/>
    </row>
    <row r="122" spans="1:36" s="66" customFormat="1" x14ac:dyDescent="0.25">
      <c r="A122" s="172"/>
      <c r="B122" s="67" t="s">
        <v>30</v>
      </c>
      <c r="C122" s="68">
        <v>421</v>
      </c>
      <c r="D122" s="69">
        <v>429</v>
      </c>
      <c r="E122" s="69">
        <v>445</v>
      </c>
      <c r="F122" s="71">
        <v>419</v>
      </c>
      <c r="G122" s="69">
        <v>407</v>
      </c>
      <c r="H122" s="71">
        <v>407</v>
      </c>
      <c r="I122" s="69">
        <v>395</v>
      </c>
      <c r="J122" s="71">
        <v>369</v>
      </c>
      <c r="K122" s="69">
        <v>337</v>
      </c>
      <c r="L122" s="71">
        <v>304</v>
      </c>
      <c r="M122" s="71">
        <v>279</v>
      </c>
      <c r="N122" s="125">
        <v>247</v>
      </c>
      <c r="O122" s="68">
        <v>247</v>
      </c>
      <c r="P122" s="71">
        <v>251</v>
      </c>
      <c r="Q122" s="69">
        <v>230</v>
      </c>
      <c r="R122" s="71">
        <v>206</v>
      </c>
      <c r="S122" s="69">
        <v>193</v>
      </c>
      <c r="T122" s="71">
        <v>202</v>
      </c>
      <c r="U122" s="125">
        <v>171</v>
      </c>
      <c r="V122" s="236">
        <f>IF(ISERROR((O122-C122)/C122)=TRUE,0,(O122-C122)/C122)</f>
        <v>-0.41330166270783847</v>
      </c>
      <c r="W122" s="237">
        <f t="shared" ref="W122:W127" si="143">IF(ISERROR((P122-D122)/D122)=TRUE,0,(P122-D122)/D122)</f>
        <v>-0.41491841491841491</v>
      </c>
      <c r="X122" s="238">
        <f t="shared" ref="X122:AA127" si="144">IF(ISERROR((Q122-E122)/E122)=TRUE,0,(Q122-E122)/E122)</f>
        <v>-0.48314606741573035</v>
      </c>
      <c r="Y122" s="238">
        <f t="shared" si="144"/>
        <v>-0.50835322195704058</v>
      </c>
      <c r="Z122" s="238">
        <f t="shared" si="144"/>
        <v>-0.52579852579852582</v>
      </c>
      <c r="AA122" s="238">
        <f t="shared" si="144"/>
        <v>-0.50368550368550369</v>
      </c>
      <c r="AB122" s="252"/>
      <c r="AC122" s="71">
        <f t="shared" ref="AC122" si="145">O122-C122</f>
        <v>-174</v>
      </c>
      <c r="AD122" s="72">
        <f t="shared" ref="AD122:AD126" si="146">P122-D122</f>
        <v>-178</v>
      </c>
      <c r="AE122" s="73">
        <f t="shared" ref="AE122:AH126" si="147">Q122-E122</f>
        <v>-215</v>
      </c>
      <c r="AF122" s="73">
        <f t="shared" si="147"/>
        <v>-213</v>
      </c>
      <c r="AG122" s="73">
        <f t="shared" si="147"/>
        <v>-214</v>
      </c>
      <c r="AH122" s="73">
        <f t="shared" si="147"/>
        <v>-205</v>
      </c>
      <c r="AI122" s="127"/>
      <c r="AJ122" s="71">
        <f>IF(ISERROR(GETPIVOTDATA("VALUE",'CSS WK pvt'!$J$2,"DT_FILE",AJ$8,"COMMODITY",AJ$6,"TRIM_CAT",TRIM(B122),"TRIM_LINE",A121))=TRUE,0,GETPIVOTDATA("VALUE",'CSS WK pvt'!$J$2,"DT_FILE",AJ$8,"COMMODITY",AJ$6,"TRIM_CAT",TRIM(B122),"TRIM_LINE",A121))</f>
        <v>171</v>
      </c>
    </row>
    <row r="123" spans="1:36" s="66" customFormat="1" x14ac:dyDescent="0.25">
      <c r="A123" s="172"/>
      <c r="B123" s="67" t="s">
        <v>31</v>
      </c>
      <c r="C123" s="68">
        <v>1204</v>
      </c>
      <c r="D123" s="69">
        <v>1316</v>
      </c>
      <c r="E123" s="69">
        <v>1632</v>
      </c>
      <c r="F123" s="71">
        <v>1816</v>
      </c>
      <c r="G123" s="69">
        <v>1887</v>
      </c>
      <c r="H123" s="71">
        <v>1989</v>
      </c>
      <c r="I123" s="69">
        <v>2010</v>
      </c>
      <c r="J123" s="71">
        <v>2002</v>
      </c>
      <c r="K123" s="69">
        <v>1915</v>
      </c>
      <c r="L123" s="71">
        <v>1779</v>
      </c>
      <c r="M123" s="71">
        <v>1690</v>
      </c>
      <c r="N123" s="125">
        <v>1617</v>
      </c>
      <c r="O123" s="68">
        <v>1601</v>
      </c>
      <c r="P123" s="71">
        <v>1607</v>
      </c>
      <c r="Q123" s="69">
        <v>1525</v>
      </c>
      <c r="R123" s="71">
        <v>1418</v>
      </c>
      <c r="S123" s="69">
        <v>1534</v>
      </c>
      <c r="T123" s="71">
        <v>1302</v>
      </c>
      <c r="U123" s="125">
        <v>1206</v>
      </c>
      <c r="V123" s="236">
        <f t="shared" ref="V123:V127" si="148">IF(ISERROR((O123-C123)/C123)=TRUE,0,(O123-C123)/C123)</f>
        <v>0.32973421926910301</v>
      </c>
      <c r="W123" s="237">
        <f t="shared" si="143"/>
        <v>0.22112462006079028</v>
      </c>
      <c r="X123" s="238">
        <f t="shared" si="144"/>
        <v>-6.5563725490196081E-2</v>
      </c>
      <c r="Y123" s="238">
        <f t="shared" si="144"/>
        <v>-0.21916299559471367</v>
      </c>
      <c r="Z123" s="238">
        <f t="shared" si="144"/>
        <v>-0.18706942236354002</v>
      </c>
      <c r="AA123" s="238">
        <f t="shared" si="144"/>
        <v>-0.34539969834087481</v>
      </c>
      <c r="AB123" s="252"/>
      <c r="AC123" s="71">
        <f t="shared" si="104"/>
        <v>397</v>
      </c>
      <c r="AD123" s="72">
        <f t="shared" si="146"/>
        <v>291</v>
      </c>
      <c r="AE123" s="73">
        <f t="shared" si="147"/>
        <v>-107</v>
      </c>
      <c r="AF123" s="73">
        <f t="shared" si="147"/>
        <v>-398</v>
      </c>
      <c r="AG123" s="73">
        <f t="shared" si="147"/>
        <v>-353</v>
      </c>
      <c r="AH123" s="73">
        <f t="shared" si="147"/>
        <v>-687</v>
      </c>
      <c r="AI123" s="127"/>
      <c r="AJ123" s="71">
        <f>IF(ISERROR(GETPIVOTDATA("VALUE",'CSS WK pvt'!$J$2,"DT_FILE",AJ$8,"COMMODITY",AJ$6,"TRIM_CAT",TRIM(B123),"TRIM_LINE",A121))=TRUE,0,GETPIVOTDATA("VALUE",'CSS WK pvt'!$J$2,"DT_FILE",AJ$8,"COMMODITY",AJ$6,"TRIM_CAT",TRIM(B123),"TRIM_LINE",A121))</f>
        <v>1206</v>
      </c>
    </row>
    <row r="124" spans="1:36" s="66" customFormat="1" x14ac:dyDescent="0.25">
      <c r="A124" s="172"/>
      <c r="B124" s="67" t="s">
        <v>32</v>
      </c>
      <c r="C124" s="68"/>
      <c r="D124" s="69"/>
      <c r="E124" s="69"/>
      <c r="F124" s="71"/>
      <c r="G124" s="69"/>
      <c r="H124" s="71"/>
      <c r="I124" s="69"/>
      <c r="J124" s="71"/>
      <c r="K124" s="69"/>
      <c r="L124" s="71"/>
      <c r="M124" s="71"/>
      <c r="N124" s="125"/>
      <c r="O124" s="68"/>
      <c r="P124" s="71"/>
      <c r="Q124" s="69"/>
      <c r="R124" s="71"/>
      <c r="S124" s="69"/>
      <c r="T124" s="71"/>
      <c r="U124" s="125"/>
      <c r="V124" s="236">
        <f t="shared" si="148"/>
        <v>0</v>
      </c>
      <c r="W124" s="237">
        <f t="shared" si="143"/>
        <v>0</v>
      </c>
      <c r="X124" s="238">
        <f t="shared" si="144"/>
        <v>0</v>
      </c>
      <c r="Y124" s="238">
        <f t="shared" si="144"/>
        <v>0</v>
      </c>
      <c r="Z124" s="238">
        <f t="shared" si="144"/>
        <v>0</v>
      </c>
      <c r="AA124" s="238">
        <f t="shared" si="144"/>
        <v>0</v>
      </c>
      <c r="AB124" s="252"/>
      <c r="AC124" s="71">
        <f t="shared" si="104"/>
        <v>0</v>
      </c>
      <c r="AD124" s="72">
        <f t="shared" si="146"/>
        <v>0</v>
      </c>
      <c r="AE124" s="73">
        <f t="shared" si="147"/>
        <v>0</v>
      </c>
      <c r="AF124" s="73">
        <f t="shared" si="147"/>
        <v>0</v>
      </c>
      <c r="AG124" s="73">
        <f t="shared" si="147"/>
        <v>0</v>
      </c>
      <c r="AH124" s="73">
        <f t="shared" si="147"/>
        <v>0</v>
      </c>
      <c r="AI124" s="127"/>
      <c r="AJ124" s="71"/>
    </row>
    <row r="125" spans="1:36" s="66" customFormat="1" x14ac:dyDescent="0.25">
      <c r="A125" s="172"/>
      <c r="B125" s="67" t="s">
        <v>33</v>
      </c>
      <c r="C125" s="68"/>
      <c r="D125" s="69"/>
      <c r="E125" s="69"/>
      <c r="F125" s="71"/>
      <c r="G125" s="69"/>
      <c r="H125" s="71"/>
      <c r="I125" s="69"/>
      <c r="J125" s="71"/>
      <c r="K125" s="69"/>
      <c r="L125" s="71"/>
      <c r="M125" s="71"/>
      <c r="N125" s="125"/>
      <c r="O125" s="68"/>
      <c r="P125" s="71"/>
      <c r="Q125" s="69"/>
      <c r="R125" s="71"/>
      <c r="S125" s="69"/>
      <c r="T125" s="71"/>
      <c r="U125" s="125"/>
      <c r="V125" s="236">
        <f t="shared" si="148"/>
        <v>0</v>
      </c>
      <c r="W125" s="237">
        <f t="shared" si="143"/>
        <v>0</v>
      </c>
      <c r="X125" s="238">
        <f t="shared" si="144"/>
        <v>0</v>
      </c>
      <c r="Y125" s="238">
        <f t="shared" si="144"/>
        <v>0</v>
      </c>
      <c r="Z125" s="238">
        <f t="shared" si="144"/>
        <v>0</v>
      </c>
      <c r="AA125" s="238">
        <f t="shared" si="144"/>
        <v>0</v>
      </c>
      <c r="AB125" s="252"/>
      <c r="AC125" s="71">
        <f t="shared" si="104"/>
        <v>0</v>
      </c>
      <c r="AD125" s="72">
        <f t="shared" si="146"/>
        <v>0</v>
      </c>
      <c r="AE125" s="73">
        <f t="shared" si="147"/>
        <v>0</v>
      </c>
      <c r="AF125" s="73">
        <f t="shared" si="147"/>
        <v>0</v>
      </c>
      <c r="AG125" s="73">
        <f t="shared" si="147"/>
        <v>0</v>
      </c>
      <c r="AH125" s="73">
        <f t="shared" si="147"/>
        <v>0</v>
      </c>
      <c r="AI125" s="127"/>
      <c r="AJ125" s="71"/>
    </row>
    <row r="126" spans="1:36" s="66" customFormat="1" x14ac:dyDescent="0.25">
      <c r="A126" s="172"/>
      <c r="B126" s="67" t="s">
        <v>34</v>
      </c>
      <c r="C126" s="68"/>
      <c r="D126" s="69"/>
      <c r="E126" s="69"/>
      <c r="F126" s="71"/>
      <c r="G126" s="69"/>
      <c r="H126" s="71"/>
      <c r="I126" s="69"/>
      <c r="J126" s="71"/>
      <c r="K126" s="69"/>
      <c r="L126" s="71"/>
      <c r="M126" s="71"/>
      <c r="N126" s="125"/>
      <c r="O126" s="68"/>
      <c r="P126" s="71"/>
      <c r="Q126" s="69"/>
      <c r="R126" s="71"/>
      <c r="S126" s="69"/>
      <c r="T126" s="71"/>
      <c r="U126" s="125"/>
      <c r="V126" s="236">
        <f t="shared" si="148"/>
        <v>0</v>
      </c>
      <c r="W126" s="237">
        <f t="shared" si="143"/>
        <v>0</v>
      </c>
      <c r="X126" s="238">
        <f t="shared" si="144"/>
        <v>0</v>
      </c>
      <c r="Y126" s="238">
        <f t="shared" si="144"/>
        <v>0</v>
      </c>
      <c r="Z126" s="238">
        <f t="shared" si="144"/>
        <v>0</v>
      </c>
      <c r="AA126" s="238">
        <f t="shared" si="144"/>
        <v>0</v>
      </c>
      <c r="AB126" s="252"/>
      <c r="AC126" s="71">
        <f t="shared" si="104"/>
        <v>0</v>
      </c>
      <c r="AD126" s="72">
        <f t="shared" si="146"/>
        <v>0</v>
      </c>
      <c r="AE126" s="73">
        <f t="shared" si="147"/>
        <v>0</v>
      </c>
      <c r="AF126" s="73">
        <f t="shared" si="147"/>
        <v>0</v>
      </c>
      <c r="AG126" s="73">
        <f t="shared" si="147"/>
        <v>0</v>
      </c>
      <c r="AH126" s="73">
        <f t="shared" si="147"/>
        <v>0</v>
      </c>
      <c r="AI126" s="127"/>
      <c r="AJ126" s="71"/>
    </row>
    <row r="127" spans="1:36" s="83" customFormat="1" x14ac:dyDescent="0.25">
      <c r="A127" s="173"/>
      <c r="B127" s="67" t="s">
        <v>35</v>
      </c>
      <c r="C127" s="139">
        <f>SUM(C122:C126)</f>
        <v>1625</v>
      </c>
      <c r="D127" s="140">
        <f t="shared" ref="D127:AJ127" si="149">SUM(D122:D126)</f>
        <v>1745</v>
      </c>
      <c r="E127" s="140">
        <f t="shared" si="149"/>
        <v>2077</v>
      </c>
      <c r="F127" s="141">
        <f t="shared" si="149"/>
        <v>2235</v>
      </c>
      <c r="G127" s="140">
        <f t="shared" si="149"/>
        <v>2294</v>
      </c>
      <c r="H127" s="141">
        <f t="shared" si="149"/>
        <v>2396</v>
      </c>
      <c r="I127" s="140">
        <f t="shared" si="149"/>
        <v>2405</v>
      </c>
      <c r="J127" s="141">
        <f t="shared" si="149"/>
        <v>2371</v>
      </c>
      <c r="K127" s="140">
        <f t="shared" si="149"/>
        <v>2252</v>
      </c>
      <c r="L127" s="141">
        <f t="shared" si="149"/>
        <v>2083</v>
      </c>
      <c r="M127" s="141">
        <f t="shared" si="149"/>
        <v>1969</v>
      </c>
      <c r="N127" s="142">
        <f t="shared" si="149"/>
        <v>1864</v>
      </c>
      <c r="O127" s="139">
        <f t="shared" si="149"/>
        <v>1848</v>
      </c>
      <c r="P127" s="141">
        <v>1858</v>
      </c>
      <c r="Q127" s="140">
        <v>1755</v>
      </c>
      <c r="R127" s="141">
        <v>1624</v>
      </c>
      <c r="S127" s="140">
        <v>1727</v>
      </c>
      <c r="T127" s="141">
        <v>1504</v>
      </c>
      <c r="U127" s="142">
        <v>1377</v>
      </c>
      <c r="V127" s="240">
        <f t="shared" si="148"/>
        <v>0.13723076923076924</v>
      </c>
      <c r="W127" s="241">
        <f t="shared" si="143"/>
        <v>6.475644699140401E-2</v>
      </c>
      <c r="X127" s="242">
        <f t="shared" si="144"/>
        <v>-0.15503129513721714</v>
      </c>
      <c r="Y127" s="242">
        <f t="shared" si="144"/>
        <v>-0.27337807606263981</v>
      </c>
      <c r="Z127" s="242">
        <f t="shared" si="144"/>
        <v>-0.24716652136006975</v>
      </c>
      <c r="AA127" s="242">
        <f t="shared" si="144"/>
        <v>-0.37228714524207013</v>
      </c>
      <c r="AB127" s="253"/>
      <c r="AC127" s="141">
        <f t="shared" si="122"/>
        <v>223</v>
      </c>
      <c r="AD127" s="143">
        <f t="shared" si="149"/>
        <v>113</v>
      </c>
      <c r="AE127" s="136">
        <f t="shared" si="149"/>
        <v>-322</v>
      </c>
      <c r="AF127" s="136">
        <f t="shared" ref="AF127:AG127" si="150">SUM(AF122:AF126)</f>
        <v>-611</v>
      </c>
      <c r="AG127" s="136">
        <f t="shared" si="150"/>
        <v>-567</v>
      </c>
      <c r="AH127" s="136">
        <f t="shared" ref="AH127" si="151">SUM(AH122:AH126)</f>
        <v>-892</v>
      </c>
      <c r="AI127" s="138"/>
      <c r="AJ127" s="97">
        <f t="shared" si="149"/>
        <v>1377</v>
      </c>
    </row>
    <row r="128" spans="1:36" s="66" customFormat="1" x14ac:dyDescent="0.25">
      <c r="A128" s="172">
        <f>+A121+1</f>
        <v>18</v>
      </c>
      <c r="B128" s="128" t="s">
        <v>21</v>
      </c>
      <c r="C128" s="99"/>
      <c r="D128" s="100"/>
      <c r="E128" s="100"/>
      <c r="F128" s="100"/>
      <c r="G128" s="100"/>
      <c r="H128" s="100"/>
      <c r="I128" s="100"/>
      <c r="J128" s="100"/>
      <c r="K128" s="100"/>
      <c r="L128" s="100"/>
      <c r="M128" s="100"/>
      <c r="N128" s="101"/>
      <c r="O128" s="99"/>
      <c r="P128" s="100"/>
      <c r="Q128" s="100"/>
      <c r="R128" s="100"/>
      <c r="S128" s="100"/>
      <c r="T128" s="100"/>
      <c r="U128" s="101"/>
      <c r="V128" s="244"/>
      <c r="W128" s="245"/>
      <c r="X128" s="246"/>
      <c r="Y128" s="246"/>
      <c r="Z128" s="246"/>
      <c r="AA128" s="246"/>
      <c r="AB128" s="247"/>
      <c r="AC128" s="102"/>
      <c r="AD128" s="103"/>
      <c r="AE128" s="104"/>
      <c r="AF128" s="104"/>
      <c r="AG128" s="104"/>
      <c r="AH128" s="104"/>
      <c r="AI128" s="105"/>
      <c r="AJ128" s="102"/>
    </row>
    <row r="129" spans="1:36" s="66" customFormat="1" x14ac:dyDescent="0.25">
      <c r="A129" s="172"/>
      <c r="B129" s="67" t="s">
        <v>30</v>
      </c>
      <c r="C129" s="129"/>
      <c r="D129" s="73">
        <v>184</v>
      </c>
      <c r="E129" s="73">
        <v>838</v>
      </c>
      <c r="F129" s="73">
        <v>1119</v>
      </c>
      <c r="G129" s="73">
        <v>714</v>
      </c>
      <c r="H129" s="126">
        <v>1174</v>
      </c>
      <c r="I129" s="73">
        <v>1230</v>
      </c>
      <c r="J129" s="126">
        <v>666</v>
      </c>
      <c r="K129" s="73">
        <v>1</v>
      </c>
      <c r="L129" s="126">
        <v>1</v>
      </c>
      <c r="M129" s="126"/>
      <c r="N129" s="127">
        <v>6</v>
      </c>
      <c r="O129" s="129">
        <v>6</v>
      </c>
      <c r="P129" s="126"/>
      <c r="Q129" s="73"/>
      <c r="R129" s="126"/>
      <c r="S129" s="73"/>
      <c r="T129" s="126"/>
      <c r="U129" s="127"/>
      <c r="V129" s="236">
        <f>IF(ISERROR((O129-C129)/C129)=TRUE,0,(O129-C129)/C129)</f>
        <v>0</v>
      </c>
      <c r="W129" s="237">
        <f t="shared" ref="W129:W134" si="152">IF(ISERROR((P129-D129)/D129)=TRUE,0,(P129-D129)/D129)</f>
        <v>-1</v>
      </c>
      <c r="X129" s="238">
        <f t="shared" ref="X129:AA134" si="153">IF(ISERROR((Q129-E129)/E129)=TRUE,0,(Q129-E129)/E129)</f>
        <v>-1</v>
      </c>
      <c r="Y129" s="238">
        <f t="shared" si="153"/>
        <v>-1</v>
      </c>
      <c r="Z129" s="238">
        <f t="shared" si="153"/>
        <v>-1</v>
      </c>
      <c r="AA129" s="238">
        <f t="shared" si="153"/>
        <v>-1</v>
      </c>
      <c r="AB129" s="252"/>
      <c r="AC129" s="129">
        <f t="shared" ref="AC129" si="154">O129-C129</f>
        <v>6</v>
      </c>
      <c r="AD129" s="72">
        <f t="shared" ref="AD129:AD133" si="155">P129-D129</f>
        <v>-184</v>
      </c>
      <c r="AE129" s="73">
        <f t="shared" ref="AE129:AH133" si="156">Q129-E129</f>
        <v>-838</v>
      </c>
      <c r="AF129" s="73">
        <f t="shared" si="156"/>
        <v>-1119</v>
      </c>
      <c r="AG129" s="73">
        <f t="shared" si="156"/>
        <v>-714</v>
      </c>
      <c r="AH129" s="73">
        <f t="shared" si="156"/>
        <v>-1174</v>
      </c>
      <c r="AI129" s="127"/>
      <c r="AJ129" s="71"/>
    </row>
    <row r="130" spans="1:36" s="66" customFormat="1" x14ac:dyDescent="0.25">
      <c r="A130" s="172"/>
      <c r="B130" s="67" t="s">
        <v>31</v>
      </c>
      <c r="C130" s="129"/>
      <c r="D130" s="73">
        <v>25</v>
      </c>
      <c r="E130" s="73">
        <v>274</v>
      </c>
      <c r="F130" s="73">
        <v>349</v>
      </c>
      <c r="G130" s="73">
        <v>205</v>
      </c>
      <c r="H130" s="126">
        <v>344</v>
      </c>
      <c r="I130" s="73">
        <v>244</v>
      </c>
      <c r="J130" s="126">
        <v>196</v>
      </c>
      <c r="K130" s="73"/>
      <c r="L130" s="126"/>
      <c r="M130" s="126"/>
      <c r="N130" s="127">
        <v>2</v>
      </c>
      <c r="O130" s="129">
        <v>1</v>
      </c>
      <c r="P130" s="126"/>
      <c r="Q130" s="73"/>
      <c r="R130" s="126"/>
      <c r="S130" s="73"/>
      <c r="T130" s="126"/>
      <c r="U130" s="127"/>
      <c r="V130" s="236">
        <f t="shared" ref="V130:V134" si="157">IF(ISERROR((O130-C130)/C130)=TRUE,0,(O130-C130)/C130)</f>
        <v>0</v>
      </c>
      <c r="W130" s="237">
        <f t="shared" si="152"/>
        <v>-1</v>
      </c>
      <c r="X130" s="238">
        <f t="shared" si="153"/>
        <v>-1</v>
      </c>
      <c r="Y130" s="238">
        <f t="shared" si="153"/>
        <v>-1</v>
      </c>
      <c r="Z130" s="238">
        <f t="shared" si="153"/>
        <v>-1</v>
      </c>
      <c r="AA130" s="238">
        <f t="shared" si="153"/>
        <v>-1</v>
      </c>
      <c r="AB130" s="252"/>
      <c r="AC130" s="129">
        <f t="shared" si="104"/>
        <v>1</v>
      </c>
      <c r="AD130" s="72">
        <f t="shared" si="155"/>
        <v>-25</v>
      </c>
      <c r="AE130" s="73">
        <f t="shared" si="156"/>
        <v>-274</v>
      </c>
      <c r="AF130" s="73">
        <f t="shared" si="156"/>
        <v>-349</v>
      </c>
      <c r="AG130" s="73">
        <f t="shared" si="156"/>
        <v>-205</v>
      </c>
      <c r="AH130" s="73">
        <f t="shared" si="156"/>
        <v>-344</v>
      </c>
      <c r="AI130" s="127"/>
      <c r="AJ130" s="71"/>
    </row>
    <row r="131" spans="1:36" s="66" customFormat="1" x14ac:dyDescent="0.25">
      <c r="A131" s="172"/>
      <c r="B131" s="67" t="s">
        <v>32</v>
      </c>
      <c r="C131" s="129">
        <v>20</v>
      </c>
      <c r="D131" s="73">
        <v>47</v>
      </c>
      <c r="E131" s="73">
        <v>25</v>
      </c>
      <c r="F131" s="73">
        <v>36</v>
      </c>
      <c r="G131" s="73">
        <v>23</v>
      </c>
      <c r="H131" s="126">
        <v>29</v>
      </c>
      <c r="I131" s="73">
        <v>29</v>
      </c>
      <c r="J131" s="126">
        <v>14</v>
      </c>
      <c r="K131" s="73">
        <v>48</v>
      </c>
      <c r="L131" s="126">
        <v>28</v>
      </c>
      <c r="M131" s="126">
        <v>18</v>
      </c>
      <c r="N131" s="127">
        <v>15</v>
      </c>
      <c r="O131" s="129">
        <v>4</v>
      </c>
      <c r="P131" s="126"/>
      <c r="Q131" s="73"/>
      <c r="R131" s="126"/>
      <c r="S131" s="73"/>
      <c r="T131" s="126"/>
      <c r="U131" s="127"/>
      <c r="V131" s="236">
        <f t="shared" si="157"/>
        <v>-0.8</v>
      </c>
      <c r="W131" s="237">
        <f t="shared" si="152"/>
        <v>-1</v>
      </c>
      <c r="X131" s="238">
        <f t="shared" si="153"/>
        <v>-1</v>
      </c>
      <c r="Y131" s="238">
        <f t="shared" si="153"/>
        <v>-1</v>
      </c>
      <c r="Z131" s="238">
        <f t="shared" si="153"/>
        <v>-1</v>
      </c>
      <c r="AA131" s="238">
        <f t="shared" si="153"/>
        <v>-1</v>
      </c>
      <c r="AB131" s="252"/>
      <c r="AC131" s="129">
        <f t="shared" si="104"/>
        <v>-16</v>
      </c>
      <c r="AD131" s="72">
        <f t="shared" si="155"/>
        <v>-47</v>
      </c>
      <c r="AE131" s="73">
        <f t="shared" si="156"/>
        <v>-25</v>
      </c>
      <c r="AF131" s="73">
        <f t="shared" si="156"/>
        <v>-36</v>
      </c>
      <c r="AG131" s="73">
        <f t="shared" si="156"/>
        <v>-23</v>
      </c>
      <c r="AH131" s="73">
        <f t="shared" si="156"/>
        <v>-29</v>
      </c>
      <c r="AI131" s="127"/>
      <c r="AJ131" s="71"/>
    </row>
    <row r="132" spans="1:36" s="66" customFormat="1" x14ac:dyDescent="0.25">
      <c r="A132" s="172"/>
      <c r="B132" s="67" t="s">
        <v>33</v>
      </c>
      <c r="C132" s="129">
        <v>1</v>
      </c>
      <c r="D132" s="73">
        <v>5</v>
      </c>
      <c r="E132" s="73">
        <v>3</v>
      </c>
      <c r="F132" s="73">
        <v>4</v>
      </c>
      <c r="G132" s="73">
        <v>4</v>
      </c>
      <c r="H132" s="126">
        <v>4</v>
      </c>
      <c r="I132" s="73">
        <v>2</v>
      </c>
      <c r="J132" s="126">
        <v>5</v>
      </c>
      <c r="K132" s="73">
        <v>2</v>
      </c>
      <c r="L132" s="126">
        <v>2</v>
      </c>
      <c r="M132" s="126">
        <v>1</v>
      </c>
      <c r="N132" s="127">
        <v>2</v>
      </c>
      <c r="O132" s="129">
        <v>3</v>
      </c>
      <c r="P132" s="126"/>
      <c r="Q132" s="73"/>
      <c r="R132" s="126"/>
      <c r="S132" s="73"/>
      <c r="T132" s="126"/>
      <c r="U132" s="127"/>
      <c r="V132" s="236">
        <f t="shared" si="157"/>
        <v>2</v>
      </c>
      <c r="W132" s="237">
        <f t="shared" si="152"/>
        <v>-1</v>
      </c>
      <c r="X132" s="238">
        <f t="shared" si="153"/>
        <v>-1</v>
      </c>
      <c r="Y132" s="238">
        <f t="shared" si="153"/>
        <v>-1</v>
      </c>
      <c r="Z132" s="238">
        <f t="shared" si="153"/>
        <v>-1</v>
      </c>
      <c r="AA132" s="238">
        <f t="shared" si="153"/>
        <v>-1</v>
      </c>
      <c r="AB132" s="252"/>
      <c r="AC132" s="129">
        <f t="shared" si="104"/>
        <v>2</v>
      </c>
      <c r="AD132" s="72">
        <f t="shared" si="155"/>
        <v>-5</v>
      </c>
      <c r="AE132" s="73">
        <f t="shared" si="156"/>
        <v>-3</v>
      </c>
      <c r="AF132" s="73">
        <f t="shared" si="156"/>
        <v>-4</v>
      </c>
      <c r="AG132" s="73">
        <f t="shared" si="156"/>
        <v>-4</v>
      </c>
      <c r="AH132" s="73">
        <f t="shared" si="156"/>
        <v>-4</v>
      </c>
      <c r="AI132" s="127"/>
      <c r="AJ132" s="71"/>
    </row>
    <row r="133" spans="1:36" s="66" customFormat="1" x14ac:dyDescent="0.25">
      <c r="A133" s="172"/>
      <c r="B133" s="67" t="s">
        <v>34</v>
      </c>
      <c r="C133" s="129"/>
      <c r="D133" s="73"/>
      <c r="E133" s="73"/>
      <c r="F133" s="73"/>
      <c r="G133" s="73"/>
      <c r="H133" s="126"/>
      <c r="I133" s="73"/>
      <c r="J133" s="126"/>
      <c r="K133" s="73"/>
      <c r="L133" s="126"/>
      <c r="M133" s="126"/>
      <c r="N133" s="127"/>
      <c r="O133" s="129"/>
      <c r="P133" s="126"/>
      <c r="Q133" s="73"/>
      <c r="R133" s="126"/>
      <c r="S133" s="73"/>
      <c r="T133" s="126"/>
      <c r="U133" s="127"/>
      <c r="V133" s="236">
        <f t="shared" si="157"/>
        <v>0</v>
      </c>
      <c r="W133" s="237">
        <f t="shared" si="152"/>
        <v>0</v>
      </c>
      <c r="X133" s="238">
        <f t="shared" si="153"/>
        <v>0</v>
      </c>
      <c r="Y133" s="238">
        <f t="shared" si="153"/>
        <v>0</v>
      </c>
      <c r="Z133" s="238">
        <f t="shared" si="153"/>
        <v>0</v>
      </c>
      <c r="AA133" s="238">
        <f t="shared" si="153"/>
        <v>0</v>
      </c>
      <c r="AB133" s="252"/>
      <c r="AC133" s="129">
        <f t="shared" si="104"/>
        <v>0</v>
      </c>
      <c r="AD133" s="72">
        <f t="shared" si="155"/>
        <v>0</v>
      </c>
      <c r="AE133" s="73">
        <f t="shared" si="156"/>
        <v>0</v>
      </c>
      <c r="AF133" s="73">
        <f t="shared" si="156"/>
        <v>0</v>
      </c>
      <c r="AG133" s="73">
        <f t="shared" si="156"/>
        <v>0</v>
      </c>
      <c r="AH133" s="73">
        <f t="shared" si="156"/>
        <v>0</v>
      </c>
      <c r="AI133" s="127"/>
      <c r="AJ133" s="71"/>
    </row>
    <row r="134" spans="1:36" s="83" customFormat="1" x14ac:dyDescent="0.25">
      <c r="A134" s="173"/>
      <c r="B134" s="67" t="s">
        <v>35</v>
      </c>
      <c r="C134" s="135">
        <f>SUM(C129:C133)</f>
        <v>21</v>
      </c>
      <c r="D134" s="136">
        <f t="shared" ref="D134:AJ141" si="158">SUM(D129:D133)</f>
        <v>261</v>
      </c>
      <c r="E134" s="136">
        <f t="shared" si="158"/>
        <v>1140</v>
      </c>
      <c r="F134" s="136">
        <f t="shared" si="158"/>
        <v>1508</v>
      </c>
      <c r="G134" s="136">
        <f t="shared" si="158"/>
        <v>946</v>
      </c>
      <c r="H134" s="137">
        <f t="shared" si="158"/>
        <v>1551</v>
      </c>
      <c r="I134" s="136">
        <f t="shared" si="158"/>
        <v>1505</v>
      </c>
      <c r="J134" s="137">
        <f t="shared" si="158"/>
        <v>881</v>
      </c>
      <c r="K134" s="136">
        <f t="shared" si="158"/>
        <v>51</v>
      </c>
      <c r="L134" s="137">
        <f t="shared" si="158"/>
        <v>31</v>
      </c>
      <c r="M134" s="137">
        <f t="shared" si="158"/>
        <v>19</v>
      </c>
      <c r="N134" s="138">
        <f t="shared" si="158"/>
        <v>25</v>
      </c>
      <c r="O134" s="135">
        <f t="shared" si="158"/>
        <v>14</v>
      </c>
      <c r="P134" s="137">
        <v>0</v>
      </c>
      <c r="Q134" s="136">
        <v>0</v>
      </c>
      <c r="R134" s="137">
        <v>0</v>
      </c>
      <c r="S134" s="136">
        <v>0</v>
      </c>
      <c r="T134" s="137">
        <v>0</v>
      </c>
      <c r="U134" s="138">
        <v>0</v>
      </c>
      <c r="V134" s="240">
        <f t="shared" si="157"/>
        <v>-0.33333333333333331</v>
      </c>
      <c r="W134" s="241">
        <f t="shared" si="152"/>
        <v>-1</v>
      </c>
      <c r="X134" s="242">
        <f t="shared" si="153"/>
        <v>-1</v>
      </c>
      <c r="Y134" s="242">
        <f t="shared" si="153"/>
        <v>-1</v>
      </c>
      <c r="Z134" s="242">
        <f t="shared" si="153"/>
        <v>-1</v>
      </c>
      <c r="AA134" s="242">
        <f t="shared" si="153"/>
        <v>-1</v>
      </c>
      <c r="AB134" s="253"/>
      <c r="AC134" s="135">
        <f t="shared" si="158"/>
        <v>-7</v>
      </c>
      <c r="AD134" s="137">
        <f t="shared" si="158"/>
        <v>-261</v>
      </c>
      <c r="AE134" s="136">
        <f t="shared" si="158"/>
        <v>-1140</v>
      </c>
      <c r="AF134" s="136">
        <f t="shared" ref="AF134:AG134" si="159">SUM(AF129:AF133)</f>
        <v>-1508</v>
      </c>
      <c r="AG134" s="136">
        <f t="shared" si="159"/>
        <v>-946</v>
      </c>
      <c r="AH134" s="136">
        <f t="shared" ref="AH134" si="160">SUM(AH129:AH133)</f>
        <v>-1551</v>
      </c>
      <c r="AI134" s="138"/>
      <c r="AJ134" s="97">
        <f t="shared" si="158"/>
        <v>0</v>
      </c>
    </row>
    <row r="135" spans="1:36" s="66" customFormat="1" x14ac:dyDescent="0.25">
      <c r="A135" s="172">
        <f>+A128+1</f>
        <v>19</v>
      </c>
      <c r="B135" s="128" t="s">
        <v>20</v>
      </c>
      <c r="C135" s="99"/>
      <c r="D135" s="100"/>
      <c r="E135" s="100"/>
      <c r="F135" s="100"/>
      <c r="G135" s="100"/>
      <c r="H135" s="100"/>
      <c r="I135" s="100"/>
      <c r="J135" s="100"/>
      <c r="K135" s="100"/>
      <c r="L135" s="100"/>
      <c r="M135" s="100"/>
      <c r="N135" s="101"/>
      <c r="O135" s="99"/>
      <c r="P135" s="100"/>
      <c r="Q135" s="100"/>
      <c r="R135" s="100"/>
      <c r="S135" s="100"/>
      <c r="T135" s="100"/>
      <c r="U135" s="101"/>
      <c r="V135" s="244"/>
      <c r="W135" s="245"/>
      <c r="X135" s="246"/>
      <c r="Y135" s="246"/>
      <c r="Z135" s="246"/>
      <c r="AA135" s="246"/>
      <c r="AB135" s="247"/>
      <c r="AC135" s="102"/>
      <c r="AD135" s="103"/>
      <c r="AE135" s="104"/>
      <c r="AF135" s="104"/>
      <c r="AG135" s="104"/>
      <c r="AH135" s="104"/>
      <c r="AI135" s="105"/>
      <c r="AJ135" s="102"/>
    </row>
    <row r="136" spans="1:36" s="66" customFormat="1" x14ac:dyDescent="0.25">
      <c r="A136" s="172"/>
      <c r="B136" s="67" t="s">
        <v>30</v>
      </c>
      <c r="C136" s="129">
        <v>8238</v>
      </c>
      <c r="D136" s="73">
        <v>8796</v>
      </c>
      <c r="E136" s="73">
        <v>9709</v>
      </c>
      <c r="F136" s="73">
        <v>10119</v>
      </c>
      <c r="G136" s="73">
        <v>9713</v>
      </c>
      <c r="H136" s="126">
        <v>9547</v>
      </c>
      <c r="I136" s="73">
        <v>9925</v>
      </c>
      <c r="J136" s="126">
        <v>10231</v>
      </c>
      <c r="K136" s="73">
        <v>9675</v>
      </c>
      <c r="L136" s="126">
        <v>9309</v>
      </c>
      <c r="M136" s="126">
        <v>8841</v>
      </c>
      <c r="N136" s="127">
        <v>9042</v>
      </c>
      <c r="O136" s="129">
        <v>8200</v>
      </c>
      <c r="P136" s="126">
        <v>5622</v>
      </c>
      <c r="Q136" s="73">
        <v>4731</v>
      </c>
      <c r="R136" s="126">
        <v>5091</v>
      </c>
      <c r="S136" s="73">
        <v>5477</v>
      </c>
      <c r="T136" s="126">
        <v>5079</v>
      </c>
      <c r="U136" s="127">
        <v>5145</v>
      </c>
      <c r="V136" s="236">
        <f>IF(ISERROR((O136-C136)/C136)=TRUE,0,(O136-C136)/C136)</f>
        <v>-4.6127700898276284E-3</v>
      </c>
      <c r="W136" s="237">
        <f t="shared" ref="W136:W141" si="161">IF(ISERROR((P136-D136)/D136)=TRUE,0,(P136-D136)/D136)</f>
        <v>-0.36084583901773531</v>
      </c>
      <c r="X136" s="238">
        <f t="shared" ref="X136:AA141" si="162">IF(ISERROR((Q136-E136)/E136)=TRUE,0,(Q136-E136)/E136)</f>
        <v>-0.51272015655577297</v>
      </c>
      <c r="Y136" s="238">
        <f t="shared" si="162"/>
        <v>-0.49688704417432555</v>
      </c>
      <c r="Z136" s="238">
        <f t="shared" si="162"/>
        <v>-0.43611654483681661</v>
      </c>
      <c r="AA136" s="238">
        <f t="shared" si="162"/>
        <v>-0.46800041897978423</v>
      </c>
      <c r="AB136" s="252"/>
      <c r="AC136" s="129">
        <f t="shared" ref="AC136" si="163">O136-C136</f>
        <v>-38</v>
      </c>
      <c r="AD136" s="72">
        <f t="shared" ref="AD136:AD140" si="164">P136-D136</f>
        <v>-3174</v>
      </c>
      <c r="AE136" s="73">
        <f t="shared" ref="AE136:AH140" si="165">Q136-E136</f>
        <v>-4978</v>
      </c>
      <c r="AF136" s="73">
        <f t="shared" si="165"/>
        <v>-5028</v>
      </c>
      <c r="AG136" s="73">
        <f t="shared" si="165"/>
        <v>-4236</v>
      </c>
      <c r="AH136" s="73">
        <f t="shared" si="165"/>
        <v>-4468</v>
      </c>
      <c r="AI136" s="127"/>
      <c r="AJ136" s="71">
        <f>IF(ISERROR(GETPIVOTDATA("VALUE",'CSS WK pvt'!$J$2,"DT_FILE",AJ$8,"COMMODITY",AJ$6,"TRIM_CAT",TRIM(B136),"TRIM_LINE",A135))=TRUE,0,GETPIVOTDATA("VALUE",'CSS WK pvt'!$J$2,"DT_FILE",AJ$8,"COMMODITY",AJ$6,"TRIM_CAT",TRIM(B136),"TRIM_LINE",A135))</f>
        <v>5145</v>
      </c>
    </row>
    <row r="137" spans="1:36" s="66" customFormat="1" x14ac:dyDescent="0.25">
      <c r="A137" s="172"/>
      <c r="B137" s="67" t="s">
        <v>31</v>
      </c>
      <c r="C137" s="129">
        <v>2648</v>
      </c>
      <c r="D137" s="73">
        <v>2746</v>
      </c>
      <c r="E137" s="73">
        <v>3427</v>
      </c>
      <c r="F137" s="73">
        <v>3747</v>
      </c>
      <c r="G137" s="73">
        <v>3538</v>
      </c>
      <c r="H137" s="126">
        <v>3555</v>
      </c>
      <c r="I137" s="73">
        <v>3614</v>
      </c>
      <c r="J137" s="126">
        <v>3693</v>
      </c>
      <c r="K137" s="73">
        <v>3385</v>
      </c>
      <c r="L137" s="126">
        <v>3100</v>
      </c>
      <c r="M137" s="126">
        <v>2663</v>
      </c>
      <c r="N137" s="127">
        <v>2386</v>
      </c>
      <c r="O137" s="129">
        <v>2134</v>
      </c>
      <c r="P137" s="126">
        <v>1657</v>
      </c>
      <c r="Q137" s="73">
        <v>1601</v>
      </c>
      <c r="R137" s="126">
        <v>1721</v>
      </c>
      <c r="S137" s="73">
        <v>1742</v>
      </c>
      <c r="T137" s="126">
        <v>1519</v>
      </c>
      <c r="U137" s="127">
        <v>1541</v>
      </c>
      <c r="V137" s="236">
        <f t="shared" ref="V137:V141" si="166">IF(ISERROR((O137-C137)/C137)=TRUE,0,(O137-C137)/C137)</f>
        <v>-0.19410876132930513</v>
      </c>
      <c r="W137" s="237">
        <f t="shared" si="161"/>
        <v>-0.39657683903860158</v>
      </c>
      <c r="X137" s="238">
        <f t="shared" si="162"/>
        <v>-0.5328275459585643</v>
      </c>
      <c r="Y137" s="238">
        <f t="shared" si="162"/>
        <v>-0.54069922604750464</v>
      </c>
      <c r="Z137" s="238">
        <f t="shared" si="162"/>
        <v>-0.50763143018654611</v>
      </c>
      <c r="AA137" s="238">
        <f t="shared" si="162"/>
        <v>-0.5727144866385373</v>
      </c>
      <c r="AB137" s="252"/>
      <c r="AC137" s="129">
        <f t="shared" si="104"/>
        <v>-514</v>
      </c>
      <c r="AD137" s="72">
        <f t="shared" si="164"/>
        <v>-1089</v>
      </c>
      <c r="AE137" s="73">
        <f t="shared" si="165"/>
        <v>-1826</v>
      </c>
      <c r="AF137" s="73">
        <f t="shared" si="165"/>
        <v>-2026</v>
      </c>
      <c r="AG137" s="73">
        <f t="shared" si="165"/>
        <v>-1796</v>
      </c>
      <c r="AH137" s="73">
        <f t="shared" si="165"/>
        <v>-2036</v>
      </c>
      <c r="AI137" s="127"/>
      <c r="AJ137" s="71">
        <f>IF(ISERROR(GETPIVOTDATA("VALUE",'CSS WK pvt'!$J$2,"DT_FILE",AJ$8,"COMMODITY",AJ$6,"TRIM_CAT",TRIM(B137),"TRIM_LINE",A135))=TRUE,0,GETPIVOTDATA("VALUE",'CSS WK pvt'!$J$2,"DT_FILE",AJ$8,"COMMODITY",AJ$6,"TRIM_CAT",TRIM(B137),"TRIM_LINE",A135))</f>
        <v>1541</v>
      </c>
    </row>
    <row r="138" spans="1:36" s="66" customFormat="1" x14ac:dyDescent="0.25">
      <c r="A138" s="172"/>
      <c r="B138" s="67" t="s">
        <v>32</v>
      </c>
      <c r="C138" s="129">
        <v>136</v>
      </c>
      <c r="D138" s="73">
        <v>162</v>
      </c>
      <c r="E138" s="73">
        <v>182</v>
      </c>
      <c r="F138" s="73">
        <v>176</v>
      </c>
      <c r="G138" s="73">
        <v>171</v>
      </c>
      <c r="H138" s="126">
        <v>172</v>
      </c>
      <c r="I138" s="73">
        <v>145</v>
      </c>
      <c r="J138" s="126">
        <v>158</v>
      </c>
      <c r="K138" s="73">
        <v>188</v>
      </c>
      <c r="L138" s="126">
        <v>187</v>
      </c>
      <c r="M138" s="126">
        <v>201</v>
      </c>
      <c r="N138" s="127">
        <v>179</v>
      </c>
      <c r="O138" s="129">
        <v>148</v>
      </c>
      <c r="P138" s="126">
        <v>106</v>
      </c>
      <c r="Q138" s="73">
        <v>169</v>
      </c>
      <c r="R138" s="126">
        <v>247</v>
      </c>
      <c r="S138" s="73">
        <v>299</v>
      </c>
      <c r="T138" s="126">
        <v>326</v>
      </c>
      <c r="U138" s="127">
        <v>392</v>
      </c>
      <c r="V138" s="236">
        <f t="shared" si="166"/>
        <v>8.8235294117647065E-2</v>
      </c>
      <c r="W138" s="237">
        <f t="shared" si="161"/>
        <v>-0.34567901234567899</v>
      </c>
      <c r="X138" s="238">
        <f t="shared" si="162"/>
        <v>-7.1428571428571425E-2</v>
      </c>
      <c r="Y138" s="238">
        <f t="shared" si="162"/>
        <v>0.40340909090909088</v>
      </c>
      <c r="Z138" s="238">
        <f t="shared" si="162"/>
        <v>0.74853801169590639</v>
      </c>
      <c r="AA138" s="238">
        <f t="shared" si="162"/>
        <v>0.89534883720930236</v>
      </c>
      <c r="AB138" s="252"/>
      <c r="AC138" s="129">
        <f t="shared" si="104"/>
        <v>12</v>
      </c>
      <c r="AD138" s="72">
        <f t="shared" si="164"/>
        <v>-56</v>
      </c>
      <c r="AE138" s="73">
        <f t="shared" si="165"/>
        <v>-13</v>
      </c>
      <c r="AF138" s="73">
        <f t="shared" si="165"/>
        <v>71</v>
      </c>
      <c r="AG138" s="73">
        <f t="shared" si="165"/>
        <v>128</v>
      </c>
      <c r="AH138" s="73">
        <f t="shared" si="165"/>
        <v>154</v>
      </c>
      <c r="AI138" s="127"/>
      <c r="AJ138" s="71">
        <f>IF(ISERROR(GETPIVOTDATA("VALUE",'CSS WK pvt'!$J$2,"DT_FILE",AJ$8,"COMMODITY",AJ$6,"TRIM_CAT",TRIM(B138),"TRIM_LINE",A135))=TRUE,0,GETPIVOTDATA("VALUE",'CSS WK pvt'!$J$2,"DT_FILE",AJ$8,"COMMODITY",AJ$6,"TRIM_CAT",TRIM(B138),"TRIM_LINE",A135))</f>
        <v>392</v>
      </c>
    </row>
    <row r="139" spans="1:36" s="66" customFormat="1" x14ac:dyDescent="0.25">
      <c r="A139" s="172"/>
      <c r="B139" s="67" t="s">
        <v>33</v>
      </c>
      <c r="C139" s="129">
        <v>27</v>
      </c>
      <c r="D139" s="73">
        <v>30</v>
      </c>
      <c r="E139" s="73">
        <v>35</v>
      </c>
      <c r="F139" s="73">
        <v>41</v>
      </c>
      <c r="G139" s="73">
        <v>37</v>
      </c>
      <c r="H139" s="126">
        <v>34</v>
      </c>
      <c r="I139" s="73">
        <v>22</v>
      </c>
      <c r="J139" s="126">
        <v>24</v>
      </c>
      <c r="K139" s="73">
        <v>26</v>
      </c>
      <c r="L139" s="126">
        <v>29</v>
      </c>
      <c r="M139" s="126">
        <v>33</v>
      </c>
      <c r="N139" s="127">
        <v>28</v>
      </c>
      <c r="O139" s="129">
        <v>18</v>
      </c>
      <c r="P139" s="126">
        <v>17</v>
      </c>
      <c r="Q139" s="73">
        <v>41</v>
      </c>
      <c r="R139" s="126">
        <v>45</v>
      </c>
      <c r="S139" s="73">
        <v>62</v>
      </c>
      <c r="T139" s="126">
        <v>86</v>
      </c>
      <c r="U139" s="127">
        <v>97</v>
      </c>
      <c r="V139" s="236">
        <f t="shared" si="166"/>
        <v>-0.33333333333333331</v>
      </c>
      <c r="W139" s="237">
        <f t="shared" si="161"/>
        <v>-0.43333333333333335</v>
      </c>
      <c r="X139" s="238">
        <f t="shared" si="162"/>
        <v>0.17142857142857143</v>
      </c>
      <c r="Y139" s="238">
        <f t="shared" si="162"/>
        <v>9.7560975609756101E-2</v>
      </c>
      <c r="Z139" s="238">
        <f t="shared" si="162"/>
        <v>0.67567567567567566</v>
      </c>
      <c r="AA139" s="238">
        <f t="shared" si="162"/>
        <v>1.5294117647058822</v>
      </c>
      <c r="AB139" s="252"/>
      <c r="AC139" s="129">
        <f t="shared" si="104"/>
        <v>-9</v>
      </c>
      <c r="AD139" s="72">
        <f t="shared" si="164"/>
        <v>-13</v>
      </c>
      <c r="AE139" s="73">
        <f t="shared" si="165"/>
        <v>6</v>
      </c>
      <c r="AF139" s="73">
        <f t="shared" si="165"/>
        <v>4</v>
      </c>
      <c r="AG139" s="73">
        <f t="shared" si="165"/>
        <v>25</v>
      </c>
      <c r="AH139" s="73">
        <f t="shared" si="165"/>
        <v>52</v>
      </c>
      <c r="AI139" s="127"/>
      <c r="AJ139" s="71">
        <f>IF(ISERROR(GETPIVOTDATA("VALUE",'CSS WK pvt'!$J$2,"DT_FILE",AJ$8,"COMMODITY",AJ$6,"TRIM_CAT",TRIM(B139),"TRIM_LINE",A135))=TRUE,0,GETPIVOTDATA("VALUE",'CSS WK pvt'!$J$2,"DT_FILE",AJ$8,"COMMODITY",AJ$6,"TRIM_CAT",TRIM(B139),"TRIM_LINE",A135))</f>
        <v>97</v>
      </c>
    </row>
    <row r="140" spans="1:36" s="66" customFormat="1" x14ac:dyDescent="0.25">
      <c r="A140" s="172"/>
      <c r="B140" s="67" t="s">
        <v>34</v>
      </c>
      <c r="C140" s="129">
        <v>3</v>
      </c>
      <c r="D140" s="73">
        <v>3</v>
      </c>
      <c r="E140" s="73">
        <v>3</v>
      </c>
      <c r="F140" s="73">
        <v>3</v>
      </c>
      <c r="G140" s="73">
        <v>1</v>
      </c>
      <c r="H140" s="126">
        <v>1</v>
      </c>
      <c r="I140" s="73">
        <v>1</v>
      </c>
      <c r="J140" s="126">
        <v>1</v>
      </c>
      <c r="K140" s="73"/>
      <c r="L140" s="126"/>
      <c r="M140" s="126"/>
      <c r="N140" s="127"/>
      <c r="O140" s="129"/>
      <c r="P140" s="126">
        <v>1</v>
      </c>
      <c r="Q140" s="73">
        <v>1</v>
      </c>
      <c r="R140" s="126">
        <v>2</v>
      </c>
      <c r="S140" s="73">
        <v>4</v>
      </c>
      <c r="T140" s="126">
        <v>5</v>
      </c>
      <c r="U140" s="127">
        <v>5</v>
      </c>
      <c r="V140" s="236">
        <f t="shared" si="166"/>
        <v>-1</v>
      </c>
      <c r="W140" s="237">
        <f t="shared" si="161"/>
        <v>-0.66666666666666663</v>
      </c>
      <c r="X140" s="238">
        <f t="shared" si="162"/>
        <v>-0.66666666666666663</v>
      </c>
      <c r="Y140" s="238">
        <f t="shared" si="162"/>
        <v>-0.33333333333333331</v>
      </c>
      <c r="Z140" s="238">
        <f t="shared" si="162"/>
        <v>3</v>
      </c>
      <c r="AA140" s="238">
        <f t="shared" si="162"/>
        <v>4</v>
      </c>
      <c r="AB140" s="252"/>
      <c r="AC140" s="129">
        <f t="shared" si="104"/>
        <v>-3</v>
      </c>
      <c r="AD140" s="72">
        <f t="shared" si="164"/>
        <v>-2</v>
      </c>
      <c r="AE140" s="73">
        <f t="shared" si="165"/>
        <v>-2</v>
      </c>
      <c r="AF140" s="73">
        <f t="shared" si="165"/>
        <v>-1</v>
      </c>
      <c r="AG140" s="73">
        <f t="shared" si="165"/>
        <v>3</v>
      </c>
      <c r="AH140" s="73">
        <f t="shared" si="165"/>
        <v>4</v>
      </c>
      <c r="AI140" s="127"/>
      <c r="AJ140" s="71">
        <f>IF(ISERROR(GETPIVOTDATA("VALUE",'CSS WK pvt'!$J$2,"DT_FILE",AJ$8,"COMMODITY",AJ$6,"TRIM_CAT",TRIM(B140),"TRIM_LINE",A135))=TRUE,0,GETPIVOTDATA("VALUE",'CSS WK pvt'!$J$2,"DT_FILE",AJ$8,"COMMODITY",AJ$6,"TRIM_CAT",TRIM(B140),"TRIM_LINE",A135))</f>
        <v>5</v>
      </c>
    </row>
    <row r="141" spans="1:36" s="83" customFormat="1" ht="15.75" thickBot="1" x14ac:dyDescent="0.3">
      <c r="A141" s="173"/>
      <c r="B141" s="130" t="s">
        <v>35</v>
      </c>
      <c r="C141" s="131">
        <f>SUM(C136:C140)</f>
        <v>11052</v>
      </c>
      <c r="D141" s="132">
        <f t="shared" ref="D141:AJ141" si="167">SUM(D136:D140)</f>
        <v>11737</v>
      </c>
      <c r="E141" s="132">
        <f t="shared" si="167"/>
        <v>13356</v>
      </c>
      <c r="F141" s="132">
        <f t="shared" si="167"/>
        <v>14086</v>
      </c>
      <c r="G141" s="132">
        <f t="shared" si="167"/>
        <v>13460</v>
      </c>
      <c r="H141" s="133">
        <f t="shared" si="167"/>
        <v>13309</v>
      </c>
      <c r="I141" s="132">
        <f t="shared" si="167"/>
        <v>13707</v>
      </c>
      <c r="J141" s="133">
        <f t="shared" si="167"/>
        <v>14107</v>
      </c>
      <c r="K141" s="132">
        <f t="shared" si="167"/>
        <v>13274</v>
      </c>
      <c r="L141" s="133">
        <f t="shared" si="167"/>
        <v>12625</v>
      </c>
      <c r="M141" s="133">
        <f t="shared" si="167"/>
        <v>11738</v>
      </c>
      <c r="N141" s="134">
        <f t="shared" si="167"/>
        <v>11635</v>
      </c>
      <c r="O141" s="131">
        <f t="shared" si="167"/>
        <v>10500</v>
      </c>
      <c r="P141" s="133">
        <v>7403</v>
      </c>
      <c r="Q141" s="132">
        <v>6543</v>
      </c>
      <c r="R141" s="133">
        <v>7106</v>
      </c>
      <c r="S141" s="132">
        <v>7584</v>
      </c>
      <c r="T141" s="133">
        <v>7015</v>
      </c>
      <c r="U141" s="134">
        <v>7180</v>
      </c>
      <c r="V141" s="254">
        <f t="shared" si="166"/>
        <v>-4.9945711183496201E-2</v>
      </c>
      <c r="W141" s="254">
        <f t="shared" si="161"/>
        <v>-0.36925960637300842</v>
      </c>
      <c r="X141" s="254">
        <f t="shared" si="162"/>
        <v>-0.51010781671159033</v>
      </c>
      <c r="Y141" s="254">
        <f t="shared" si="162"/>
        <v>-0.49552747408774672</v>
      </c>
      <c r="Z141" s="254">
        <f t="shared" si="162"/>
        <v>-0.43655274888558693</v>
      </c>
      <c r="AA141" s="254">
        <f t="shared" si="162"/>
        <v>-0.4729130663460816</v>
      </c>
      <c r="AB141" s="255"/>
      <c r="AC141" s="131">
        <f t="shared" si="158"/>
        <v>-552</v>
      </c>
      <c r="AD141" s="133">
        <f t="shared" si="167"/>
        <v>-4334</v>
      </c>
      <c r="AE141" s="132">
        <f t="shared" si="167"/>
        <v>-6813</v>
      </c>
      <c r="AF141" s="132">
        <f t="shared" si="167"/>
        <v>-6980</v>
      </c>
      <c r="AG141" s="132">
        <f t="shared" ref="AG141:AH141" si="168">SUM(AG136:AG140)</f>
        <v>-5876</v>
      </c>
      <c r="AH141" s="132">
        <f t="shared" si="168"/>
        <v>-6294</v>
      </c>
      <c r="AI141" s="134"/>
      <c r="AJ141" s="131">
        <f t="shared" si="167"/>
        <v>7180</v>
      </c>
    </row>
    <row r="142" spans="1:36" ht="15.75" thickTop="1" x14ac:dyDescent="0.25">
      <c r="A142" s="172">
        <v>20</v>
      </c>
      <c r="B142" s="119" t="s">
        <v>419</v>
      </c>
      <c r="C142" s="106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8"/>
      <c r="O142" s="106"/>
      <c r="P142" s="107"/>
      <c r="Q142" s="107"/>
      <c r="R142" s="107"/>
      <c r="S142" s="107"/>
      <c r="T142" s="107"/>
      <c r="U142" s="108"/>
      <c r="V142" s="232"/>
      <c r="W142" s="233"/>
      <c r="X142" s="234"/>
      <c r="Y142" s="234"/>
      <c r="Z142" s="234"/>
      <c r="AA142" s="234"/>
      <c r="AB142" s="235"/>
      <c r="AC142" s="109"/>
      <c r="AD142" s="110"/>
      <c r="AE142" s="111"/>
      <c r="AF142" s="111"/>
      <c r="AG142" s="111"/>
      <c r="AH142" s="111"/>
      <c r="AI142" s="112"/>
      <c r="AJ142" s="109"/>
    </row>
    <row r="143" spans="1:36" x14ac:dyDescent="0.25">
      <c r="A143" s="172"/>
      <c r="B143" s="42" t="s">
        <v>30</v>
      </c>
      <c r="C143" s="113">
        <v>30955905.370000001</v>
      </c>
      <c r="D143" s="114">
        <v>25608881.640000001</v>
      </c>
      <c r="E143" s="114">
        <v>24214210.129999999</v>
      </c>
      <c r="F143" s="38">
        <v>28050500.579999998</v>
      </c>
      <c r="G143" s="114">
        <v>35332062.869999997</v>
      </c>
      <c r="H143" s="114">
        <v>43437884.590000004</v>
      </c>
      <c r="I143" s="114">
        <v>36535956.539999999</v>
      </c>
      <c r="J143" s="114">
        <v>28964607.890000001</v>
      </c>
      <c r="K143" s="114">
        <v>28844285.550000001</v>
      </c>
      <c r="L143" s="114">
        <v>35487362.270000003</v>
      </c>
      <c r="M143" s="114">
        <v>40109691.350000001</v>
      </c>
      <c r="N143" s="115">
        <v>35265330.689999998</v>
      </c>
      <c r="O143" s="113">
        <v>31722304.539999999</v>
      </c>
      <c r="P143" s="114">
        <v>30721872</v>
      </c>
      <c r="Q143" s="114">
        <v>30670306</v>
      </c>
      <c r="R143" s="114">
        <v>30343883</v>
      </c>
      <c r="S143" s="114">
        <v>50130186</v>
      </c>
      <c r="T143" s="114">
        <v>56510922</v>
      </c>
      <c r="U143" s="115">
        <v>41536092</v>
      </c>
      <c r="V143" s="236">
        <f>IF(ISERROR((O143-C143)/C143)=TRUE,0,(O143-C143)/C143)</f>
        <v>2.4757769505999689E-2</v>
      </c>
      <c r="W143" s="237">
        <f t="shared" ref="W143:W148" si="169">IF(ISERROR((P143-D143)/D143)=TRUE,0,(P143-D143)/D143)</f>
        <v>0.19965691715384098</v>
      </c>
      <c r="X143" s="238">
        <f t="shared" ref="X143:AA148" si="170">IF(ISERROR((Q143-E143)/E143)=TRUE,0,(Q143-E143)/E143)</f>
        <v>0.26662426052053101</v>
      </c>
      <c r="Y143" s="238">
        <f t="shared" si="170"/>
        <v>8.1759055010775211E-2</v>
      </c>
      <c r="Z143" s="238">
        <f t="shared" si="170"/>
        <v>0.41882986522603805</v>
      </c>
      <c r="AA143" s="238">
        <f t="shared" si="170"/>
        <v>0.3009593476614556</v>
      </c>
      <c r="AB143" s="206"/>
      <c r="AC143" s="38">
        <f t="shared" ref="AC143:AD147" si="171">O143-C143</f>
        <v>766399.16999999806</v>
      </c>
      <c r="AD143" s="72">
        <f t="shared" si="171"/>
        <v>5112990.3599999994</v>
      </c>
      <c r="AE143" s="73">
        <f t="shared" ref="AE143:AH147" si="172">Q143-E143</f>
        <v>6456095.870000001</v>
      </c>
      <c r="AF143" s="73">
        <f t="shared" si="172"/>
        <v>2293382.4200000018</v>
      </c>
      <c r="AG143" s="73">
        <f t="shared" si="172"/>
        <v>14798123.130000003</v>
      </c>
      <c r="AH143" s="73">
        <f t="shared" si="172"/>
        <v>13073037.409999996</v>
      </c>
      <c r="AI143" s="118"/>
      <c r="AJ143" s="71">
        <f>IF(ISERROR(GETPIVOTDATA("VALUE",'CSS WK pvt'!$J$2,"DT_FILE",AJ$8,"COMMODITY",AJ$6,"TRIM_CAT",TRIM(B143),"TRIM_LINE",A142))=TRUE,0,GETPIVOTDATA("VALUE",'CSS WK pvt'!$J$2,"DT_FILE",AJ$8,"COMMODITY",AJ$6,"TRIM_CAT",TRIM(B143),"TRIM_LINE",A142))</f>
        <v>41536092</v>
      </c>
    </row>
    <row r="144" spans="1:36" x14ac:dyDescent="0.25">
      <c r="A144" s="172"/>
      <c r="B144" s="42" t="s">
        <v>31</v>
      </c>
      <c r="C144" s="113">
        <v>2576328.0299999998</v>
      </c>
      <c r="D144" s="114">
        <v>2146607.7000000002</v>
      </c>
      <c r="E144" s="114">
        <v>1973846.67</v>
      </c>
      <c r="F144" s="38">
        <v>2095655.5</v>
      </c>
      <c r="G144" s="114">
        <v>2344416.08</v>
      </c>
      <c r="H144" s="114">
        <v>3020792.25</v>
      </c>
      <c r="I144" s="114">
        <v>2653929.88</v>
      </c>
      <c r="J144" s="114">
        <v>2248410.94</v>
      </c>
      <c r="K144" s="114">
        <v>2269251.4300000002</v>
      </c>
      <c r="L144" s="114">
        <v>2737026.97</v>
      </c>
      <c r="M144" s="114">
        <v>3088910.87</v>
      </c>
      <c r="N144" s="115">
        <v>2479572.21</v>
      </c>
      <c r="O144" s="113">
        <v>2232924.37</v>
      </c>
      <c r="P144" s="114">
        <v>2227272</v>
      </c>
      <c r="Q144" s="114">
        <v>2105180</v>
      </c>
      <c r="R144" s="114">
        <v>1948791</v>
      </c>
      <c r="S144" s="114">
        <v>3017630</v>
      </c>
      <c r="T144" s="114">
        <v>3398271</v>
      </c>
      <c r="U144" s="115">
        <v>2628614</v>
      </c>
      <c r="V144" s="236">
        <f t="shared" ref="V144:V148" si="173">IF(ISERROR((O144-C144)/C144)=TRUE,0,(O144-C144)/C144)</f>
        <v>-0.13329190072119804</v>
      </c>
      <c r="W144" s="237">
        <f t="shared" si="169"/>
        <v>3.7577569483236178E-2</v>
      </c>
      <c r="X144" s="238">
        <f t="shared" si="170"/>
        <v>6.6536743707655915E-2</v>
      </c>
      <c r="Y144" s="238">
        <f t="shared" si="170"/>
        <v>-7.008045931213408E-2</v>
      </c>
      <c r="Z144" s="238">
        <f t="shared" si="170"/>
        <v>0.28715633105536448</v>
      </c>
      <c r="AA144" s="238">
        <f t="shared" si="170"/>
        <v>0.12496018221709884</v>
      </c>
      <c r="AB144" s="206"/>
      <c r="AC144" s="38">
        <f t="shared" si="171"/>
        <v>-343403.65999999968</v>
      </c>
      <c r="AD144" s="72">
        <f t="shared" si="171"/>
        <v>80664.299999999814</v>
      </c>
      <c r="AE144" s="73">
        <f t="shared" si="172"/>
        <v>131333.33000000007</v>
      </c>
      <c r="AF144" s="73">
        <f t="shared" si="172"/>
        <v>-146864.5</v>
      </c>
      <c r="AG144" s="73">
        <f t="shared" si="172"/>
        <v>673213.91999999993</v>
      </c>
      <c r="AH144" s="73">
        <f t="shared" si="172"/>
        <v>377478.75</v>
      </c>
      <c r="AI144" s="118"/>
      <c r="AJ144" s="71">
        <f>IF(ISERROR(GETPIVOTDATA("VALUE",'CSS WK pvt'!$J$2,"DT_FILE",AJ$8,"COMMODITY",AJ$6,"TRIM_CAT",TRIM(B144),"TRIM_LINE",A142))=TRUE,0,GETPIVOTDATA("VALUE",'CSS WK pvt'!$J$2,"DT_FILE",AJ$8,"COMMODITY",AJ$6,"TRIM_CAT",TRIM(B144),"TRIM_LINE",A142))</f>
        <v>2628614</v>
      </c>
    </row>
    <row r="145" spans="1:36" x14ac:dyDescent="0.25">
      <c r="A145" s="172"/>
      <c r="B145" s="42" t="s">
        <v>32</v>
      </c>
      <c r="C145" s="113">
        <v>7431596.1399999997</v>
      </c>
      <c r="D145" s="114">
        <v>6556674.79</v>
      </c>
      <c r="E145" s="114">
        <v>5872706.4800000004</v>
      </c>
      <c r="F145" s="38">
        <v>6449980.5700000003</v>
      </c>
      <c r="G145" s="114">
        <v>7156248.5700000003</v>
      </c>
      <c r="H145" s="114">
        <v>7897689.1100000003</v>
      </c>
      <c r="I145" s="114">
        <v>7528842.9100000001</v>
      </c>
      <c r="J145" s="114">
        <v>6451058.9500000002</v>
      </c>
      <c r="K145" s="114">
        <v>6342638.6500000004</v>
      </c>
      <c r="L145" s="114">
        <v>7671335.7800000003</v>
      </c>
      <c r="M145" s="114">
        <v>8364727.5499999998</v>
      </c>
      <c r="N145" s="115">
        <v>7831699.0800000001</v>
      </c>
      <c r="O145" s="113">
        <v>7211183.5999999996</v>
      </c>
      <c r="P145" s="114">
        <v>6907526</v>
      </c>
      <c r="Q145" s="114">
        <v>5864376</v>
      </c>
      <c r="R145" s="114">
        <v>5949302</v>
      </c>
      <c r="S145" s="114">
        <v>7991086</v>
      </c>
      <c r="T145" s="114">
        <v>9073282</v>
      </c>
      <c r="U145" s="115">
        <v>7607765</v>
      </c>
      <c r="V145" s="236">
        <f t="shared" si="173"/>
        <v>-2.965884257537171E-2</v>
      </c>
      <c r="W145" s="237">
        <f t="shared" si="169"/>
        <v>5.3510540210886373E-2</v>
      </c>
      <c r="X145" s="238">
        <f t="shared" si="170"/>
        <v>-1.4185078086859275E-3</v>
      </c>
      <c r="Y145" s="238">
        <f t="shared" si="170"/>
        <v>-7.7624818333367512E-2</v>
      </c>
      <c r="Z145" s="238">
        <f t="shared" si="170"/>
        <v>0.11665852881351209</v>
      </c>
      <c r="AA145" s="238">
        <f t="shared" si="170"/>
        <v>0.14885276865500718</v>
      </c>
      <c r="AB145" s="206"/>
      <c r="AC145" s="38">
        <f t="shared" si="171"/>
        <v>-220412.54000000004</v>
      </c>
      <c r="AD145" s="72">
        <f t="shared" si="171"/>
        <v>350851.20999999996</v>
      </c>
      <c r="AE145" s="73">
        <f t="shared" si="172"/>
        <v>-8330.480000000447</v>
      </c>
      <c r="AF145" s="73">
        <f t="shared" si="172"/>
        <v>-500678.5700000003</v>
      </c>
      <c r="AG145" s="73">
        <f t="shared" si="172"/>
        <v>834837.4299999997</v>
      </c>
      <c r="AH145" s="73">
        <f t="shared" si="172"/>
        <v>1175592.8899999997</v>
      </c>
      <c r="AI145" s="118"/>
      <c r="AJ145" s="71">
        <f>IF(ISERROR(GETPIVOTDATA("VALUE",'CSS WK pvt'!$J$2,"DT_FILE",AJ$8,"COMMODITY",AJ$6,"TRIM_CAT",TRIM(B145),"TRIM_LINE",A142))=TRUE,0,GETPIVOTDATA("VALUE",'CSS WK pvt'!$J$2,"DT_FILE",AJ$8,"COMMODITY",AJ$6,"TRIM_CAT",TRIM(B145),"TRIM_LINE",A142))</f>
        <v>7607765</v>
      </c>
    </row>
    <row r="146" spans="1:36" x14ac:dyDescent="0.25">
      <c r="A146" s="172"/>
      <c r="B146" s="42" t="s">
        <v>33</v>
      </c>
      <c r="C146" s="113">
        <v>12767529.970000001</v>
      </c>
      <c r="D146" s="114">
        <v>11641174.460000001</v>
      </c>
      <c r="E146" s="114">
        <v>10810663.779999999</v>
      </c>
      <c r="F146" s="38">
        <v>11347866.26</v>
      </c>
      <c r="G146" s="114">
        <v>12030757.539999999</v>
      </c>
      <c r="H146" s="114">
        <v>12527809.9</v>
      </c>
      <c r="I146" s="114">
        <v>12330253.73</v>
      </c>
      <c r="J146" s="114">
        <v>11208640.119999999</v>
      </c>
      <c r="K146" s="114">
        <v>10567197.029999999</v>
      </c>
      <c r="L146" s="114">
        <v>12431401.4</v>
      </c>
      <c r="M146" s="114">
        <v>13672163.85</v>
      </c>
      <c r="N146" s="115">
        <v>12927090.75</v>
      </c>
      <c r="O146" s="113">
        <v>11710033.289999999</v>
      </c>
      <c r="P146" s="114">
        <v>12099491</v>
      </c>
      <c r="Q146" s="114">
        <v>10666033</v>
      </c>
      <c r="R146" s="114">
        <v>11148120</v>
      </c>
      <c r="S146" s="114">
        <v>12768487</v>
      </c>
      <c r="T146" s="114">
        <v>16258216</v>
      </c>
      <c r="U146" s="115">
        <v>12477860</v>
      </c>
      <c r="V146" s="236">
        <f t="shared" si="173"/>
        <v>-8.2827037217442417E-2</v>
      </c>
      <c r="W146" s="237">
        <f t="shared" si="169"/>
        <v>3.9370300786644087E-2</v>
      </c>
      <c r="X146" s="238">
        <f t="shared" si="170"/>
        <v>-1.337852910267822E-2</v>
      </c>
      <c r="Y146" s="238">
        <f t="shared" si="170"/>
        <v>-1.7602098528785425E-2</v>
      </c>
      <c r="Z146" s="238">
        <f t="shared" si="170"/>
        <v>6.1320283244607802E-2</v>
      </c>
      <c r="AA146" s="238">
        <f t="shared" si="170"/>
        <v>0.29777001166021838</v>
      </c>
      <c r="AB146" s="206"/>
      <c r="AC146" s="38">
        <f t="shared" si="171"/>
        <v>-1057496.6800000016</v>
      </c>
      <c r="AD146" s="72">
        <f t="shared" si="171"/>
        <v>458316.53999999911</v>
      </c>
      <c r="AE146" s="73">
        <f t="shared" si="172"/>
        <v>-144630.77999999933</v>
      </c>
      <c r="AF146" s="73">
        <f t="shared" si="172"/>
        <v>-199746.25999999978</v>
      </c>
      <c r="AG146" s="73">
        <f t="shared" si="172"/>
        <v>737729.46000000089</v>
      </c>
      <c r="AH146" s="73">
        <f t="shared" si="172"/>
        <v>3730406.0999999996</v>
      </c>
      <c r="AI146" s="118"/>
      <c r="AJ146" s="71">
        <f>IF(ISERROR(GETPIVOTDATA("VALUE",'CSS WK pvt'!$J$2,"DT_FILE",AJ$8,"COMMODITY",AJ$6,"TRIM_CAT",TRIM(B146),"TRIM_LINE",A142))=TRUE,0,GETPIVOTDATA("VALUE",'CSS WK pvt'!$J$2,"DT_FILE",AJ$8,"COMMODITY",AJ$6,"TRIM_CAT",TRIM(B146),"TRIM_LINE",A142))</f>
        <v>12477860</v>
      </c>
    </row>
    <row r="147" spans="1:36" x14ac:dyDescent="0.25">
      <c r="A147" s="172"/>
      <c r="B147" s="42" t="s">
        <v>34</v>
      </c>
      <c r="C147" s="113">
        <v>15252895.32</v>
      </c>
      <c r="D147" s="114">
        <v>14598452.75</v>
      </c>
      <c r="E147" s="114">
        <v>12564331.07</v>
      </c>
      <c r="F147" s="38">
        <v>14148290.74</v>
      </c>
      <c r="G147" s="114">
        <v>13826718.949999999</v>
      </c>
      <c r="H147" s="114">
        <v>14646131.130000001</v>
      </c>
      <c r="I147" s="114">
        <v>15663748.83</v>
      </c>
      <c r="J147" s="114">
        <v>14326614</v>
      </c>
      <c r="K147" s="114">
        <v>13951052.810000001</v>
      </c>
      <c r="L147" s="114">
        <v>14233765.199999999</v>
      </c>
      <c r="M147" s="114">
        <v>14617621.4</v>
      </c>
      <c r="N147" s="115">
        <v>15238560.1</v>
      </c>
      <c r="O147" s="113">
        <v>12527458.449999999</v>
      </c>
      <c r="P147" s="114">
        <v>15138288</v>
      </c>
      <c r="Q147" s="114">
        <v>13497589</v>
      </c>
      <c r="R147" s="114">
        <v>15202310</v>
      </c>
      <c r="S147" s="114">
        <v>16337324</v>
      </c>
      <c r="T147" s="114">
        <v>18954069</v>
      </c>
      <c r="U147" s="115">
        <v>15558825</v>
      </c>
      <c r="V147" s="236">
        <f t="shared" si="173"/>
        <v>-0.1786832475291649</v>
      </c>
      <c r="W147" s="237">
        <f t="shared" si="169"/>
        <v>3.6978936004022758E-2</v>
      </c>
      <c r="X147" s="238">
        <f t="shared" si="170"/>
        <v>7.4278361880191976E-2</v>
      </c>
      <c r="Y147" s="238">
        <f t="shared" si="170"/>
        <v>7.449799268119929E-2</v>
      </c>
      <c r="Z147" s="238">
        <f t="shared" si="170"/>
        <v>0.18157634208656573</v>
      </c>
      <c r="AA147" s="238">
        <f t="shared" si="170"/>
        <v>0.2941348695954219</v>
      </c>
      <c r="AB147" s="206"/>
      <c r="AC147" s="38">
        <f t="shared" si="171"/>
        <v>-2725436.870000001</v>
      </c>
      <c r="AD147" s="72">
        <f t="shared" si="171"/>
        <v>539835.25</v>
      </c>
      <c r="AE147" s="73">
        <f t="shared" si="172"/>
        <v>933257.9299999997</v>
      </c>
      <c r="AF147" s="73">
        <f t="shared" si="172"/>
        <v>1054019.2599999998</v>
      </c>
      <c r="AG147" s="73">
        <f t="shared" si="172"/>
        <v>2510605.0500000007</v>
      </c>
      <c r="AH147" s="73">
        <f t="shared" si="172"/>
        <v>4307937.8699999992</v>
      </c>
      <c r="AI147" s="118"/>
      <c r="AJ147" s="71">
        <f>IF(ISERROR(GETPIVOTDATA("VALUE",'CSS WK pvt'!$J$2,"DT_FILE",AJ$8,"COMMODITY",AJ$6,"TRIM_CAT",TRIM(B147),"TRIM_LINE",A142))=TRUE,0,GETPIVOTDATA("VALUE",'CSS WK pvt'!$J$2,"DT_FILE",AJ$8,"COMMODITY",AJ$6,"TRIM_CAT",TRIM(B147),"TRIM_LINE",A142))</f>
        <v>15558825</v>
      </c>
    </row>
    <row r="148" spans="1:36" x14ac:dyDescent="0.25">
      <c r="A148" s="172"/>
      <c r="B148" s="42" t="s">
        <v>35</v>
      </c>
      <c r="C148" s="135">
        <f>SUM(C143:C147)</f>
        <v>68984254.829999998</v>
      </c>
      <c r="D148" s="152">
        <f>SUM(D143:D147)</f>
        <v>60551791.340000004</v>
      </c>
      <c r="E148" s="152">
        <f t="shared" ref="E148:O148" si="174">SUM(E143:E147)</f>
        <v>55435758.129999995</v>
      </c>
      <c r="F148" s="153">
        <f t="shared" si="174"/>
        <v>62092293.649999999</v>
      </c>
      <c r="G148" s="152">
        <f t="shared" si="174"/>
        <v>70690204.00999999</v>
      </c>
      <c r="H148" s="152">
        <f t="shared" si="174"/>
        <v>81530306.980000004</v>
      </c>
      <c r="I148" s="152">
        <f t="shared" si="174"/>
        <v>74712731.890000001</v>
      </c>
      <c r="J148" s="152">
        <f t="shared" si="174"/>
        <v>63199331.899999999</v>
      </c>
      <c r="K148" s="152">
        <f t="shared" si="174"/>
        <v>61974425.470000006</v>
      </c>
      <c r="L148" s="152">
        <f t="shared" si="174"/>
        <v>72560891.620000005</v>
      </c>
      <c r="M148" s="152">
        <f t="shared" si="174"/>
        <v>79853115.019999996</v>
      </c>
      <c r="N148" s="154">
        <f t="shared" si="174"/>
        <v>73742252.829999998</v>
      </c>
      <c r="O148" s="151">
        <f t="shared" si="174"/>
        <v>65403904.25</v>
      </c>
      <c r="P148" s="152">
        <v>67094449</v>
      </c>
      <c r="Q148" s="152">
        <v>62803484</v>
      </c>
      <c r="R148" s="152">
        <v>64592406</v>
      </c>
      <c r="S148" s="152">
        <v>90244713</v>
      </c>
      <c r="T148" s="152">
        <v>104194760</v>
      </c>
      <c r="U148" s="154">
        <v>79809156</v>
      </c>
      <c r="V148" s="240">
        <f t="shared" si="173"/>
        <v>-5.1900982170832534E-2</v>
      </c>
      <c r="W148" s="241">
        <f t="shared" si="169"/>
        <v>0.10805060453559154</v>
      </c>
      <c r="X148" s="242">
        <f t="shared" si="170"/>
        <v>0.13290565726046841</v>
      </c>
      <c r="Y148" s="242">
        <f t="shared" si="170"/>
        <v>4.026445478230456E-2</v>
      </c>
      <c r="Z148" s="242">
        <f t="shared" si="170"/>
        <v>0.27662261361183488</v>
      </c>
      <c r="AA148" s="242">
        <f t="shared" si="170"/>
        <v>0.27798807412266652</v>
      </c>
      <c r="AB148" s="251"/>
      <c r="AC148" s="153">
        <f t="shared" ref="AC148:AF148" si="175">SUM(AC143:AC147)</f>
        <v>-3580350.5800000043</v>
      </c>
      <c r="AD148" s="155">
        <f t="shared" si="175"/>
        <v>6542657.6599999983</v>
      </c>
      <c r="AE148" s="156">
        <f t="shared" si="175"/>
        <v>7367725.870000001</v>
      </c>
      <c r="AF148" s="156">
        <f t="shared" si="175"/>
        <v>2500112.3500000015</v>
      </c>
      <c r="AG148" s="156">
        <f t="shared" ref="AG148:AH148" si="176">SUM(AG143:AG147)</f>
        <v>19554508.990000006</v>
      </c>
      <c r="AH148" s="156">
        <f t="shared" si="176"/>
        <v>22664453.019999996</v>
      </c>
      <c r="AI148" s="157"/>
      <c r="AJ148" s="48">
        <f t="shared" ref="AJ148" si="177">SUM(AJ143:AJ147)</f>
        <v>79809156</v>
      </c>
    </row>
    <row r="149" spans="1:36" x14ac:dyDescent="0.25">
      <c r="A149" s="172">
        <v>21</v>
      </c>
      <c r="B149" s="98" t="s">
        <v>418</v>
      </c>
      <c r="C149" s="99"/>
      <c r="D149" s="100"/>
      <c r="E149" s="100"/>
      <c r="F149" s="100"/>
      <c r="G149" s="100"/>
      <c r="H149" s="100"/>
      <c r="I149" s="100"/>
      <c r="J149" s="100"/>
      <c r="K149" s="100"/>
      <c r="L149" s="100"/>
      <c r="M149" s="100"/>
      <c r="N149" s="101"/>
      <c r="O149" s="99"/>
      <c r="P149" s="100"/>
      <c r="Q149" s="100"/>
      <c r="R149" s="100"/>
      <c r="S149" s="100"/>
      <c r="T149" s="100"/>
      <c r="U149" s="101"/>
      <c r="V149" s="244"/>
      <c r="W149" s="245"/>
      <c r="X149" s="246"/>
      <c r="Y149" s="246"/>
      <c r="Z149" s="246"/>
      <c r="AA149" s="246"/>
      <c r="AB149" s="247"/>
      <c r="AC149" s="102"/>
      <c r="AD149" s="103"/>
      <c r="AE149" s="104"/>
      <c r="AF149" s="104"/>
      <c r="AG149" s="104"/>
      <c r="AH149" s="104"/>
      <c r="AI149" s="105"/>
      <c r="AJ149" s="102"/>
    </row>
    <row r="150" spans="1:36" x14ac:dyDescent="0.25">
      <c r="A150" s="172"/>
      <c r="B150" s="67" t="s">
        <v>30</v>
      </c>
      <c r="C150" s="258"/>
      <c r="D150" s="201">
        <f t="shared" ref="D150:U150" si="178">(C66+C143+D94-D66-D143)/(C66+C143+D94-D143)</f>
        <v>0.63071213668185033</v>
      </c>
      <c r="E150" s="201">
        <f t="shared" si="178"/>
        <v>0.64474999903104047</v>
      </c>
      <c r="F150" s="202">
        <f t="shared" si="178"/>
        <v>0.62168607514711471</v>
      </c>
      <c r="G150" s="201">
        <f t="shared" si="178"/>
        <v>0.68430307587706041</v>
      </c>
      <c r="H150" s="201">
        <f t="shared" si="178"/>
        <v>0.68565574585131706</v>
      </c>
      <c r="I150" s="201">
        <f t="shared" si="178"/>
        <v>0.67483534647843213</v>
      </c>
      <c r="J150" s="201">
        <f t="shared" si="178"/>
        <v>0.66264601370566101</v>
      </c>
      <c r="K150" s="201">
        <f t="shared" si="178"/>
        <v>0.56082005726140349</v>
      </c>
      <c r="L150" s="201">
        <f t="shared" si="178"/>
        <v>0.60391934812296322</v>
      </c>
      <c r="M150" s="201">
        <f t="shared" si="178"/>
        <v>0.63788383346421307</v>
      </c>
      <c r="N150" s="203">
        <f t="shared" si="178"/>
        <v>0.57413688871529855</v>
      </c>
      <c r="O150" s="200">
        <f t="shared" si="178"/>
        <v>0.57111222034804077</v>
      </c>
      <c r="P150" s="201">
        <f t="shared" si="178"/>
        <v>0.52140194089274816</v>
      </c>
      <c r="Q150" s="201">
        <f t="shared" si="178"/>
        <v>0.50949200131382877</v>
      </c>
      <c r="R150" s="201">
        <f t="shared" si="178"/>
        <v>0.50128697522559362</v>
      </c>
      <c r="S150" s="201">
        <f t="shared" si="178"/>
        <v>0.54832397078851447</v>
      </c>
      <c r="T150" s="201">
        <f t="shared" si="178"/>
        <v>0.56386655980173306</v>
      </c>
      <c r="U150" s="203">
        <f t="shared" si="178"/>
        <v>0.51710076604426658</v>
      </c>
      <c r="V150" s="244"/>
      <c r="W150" s="237">
        <f t="shared" ref="W150:W155" si="179">IF(ISERROR((P150-D150)/D150)=TRUE,0,(P150-D150)/D150)</f>
        <v>-0.17331233923003045</v>
      </c>
      <c r="X150" s="238">
        <f t="shared" ref="X150:AA155" si="180">IF(ISERROR((Q150-E150)/E150)=TRUE,0,(Q150-E150)/E150)</f>
        <v>-0.20978363384332463</v>
      </c>
      <c r="Y150" s="238">
        <f t="shared" si="180"/>
        <v>-0.19366542815524709</v>
      </c>
      <c r="Z150" s="238">
        <f t="shared" si="180"/>
        <v>-0.19871181335004767</v>
      </c>
      <c r="AA150" s="238">
        <f t="shared" si="180"/>
        <v>-0.17762439356264612</v>
      </c>
      <c r="AB150" s="206"/>
      <c r="AC150" s="256"/>
      <c r="AD150" s="204">
        <f t="shared" ref="AD150:AH155" si="181">P150-D150</f>
        <v>-0.10931019578910217</v>
      </c>
      <c r="AE150" s="204">
        <f t="shared" si="181"/>
        <v>-0.1352579977172117</v>
      </c>
      <c r="AF150" s="204">
        <f t="shared" si="181"/>
        <v>-0.12039909992152109</v>
      </c>
      <c r="AG150" s="204">
        <f t="shared" si="181"/>
        <v>-0.13597910508854594</v>
      </c>
      <c r="AH150" s="204">
        <f t="shared" si="181"/>
        <v>-0.121789186049584</v>
      </c>
      <c r="AI150" s="206"/>
      <c r="AJ150" s="207"/>
    </row>
    <row r="151" spans="1:36" x14ac:dyDescent="0.25">
      <c r="A151" s="172"/>
      <c r="B151" s="67" t="s">
        <v>31</v>
      </c>
      <c r="C151" s="258"/>
      <c r="D151" s="201">
        <f t="shared" ref="D151:U151" si="182">(C67+C144+D95-D67-D144)/(C67+C144+D95-D144)</f>
        <v>0.21053707748547873</v>
      </c>
      <c r="E151" s="201">
        <f t="shared" si="182"/>
        <v>0.24463109909835259</v>
      </c>
      <c r="F151" s="202">
        <f t="shared" si="182"/>
        <v>0.20989307910882862</v>
      </c>
      <c r="G151" s="201">
        <f t="shared" si="182"/>
        <v>0.24196726867937149</v>
      </c>
      <c r="H151" s="201">
        <f t="shared" si="182"/>
        <v>0.22500029916099443</v>
      </c>
      <c r="I151" s="201">
        <f t="shared" si="182"/>
        <v>0.21884967796053623</v>
      </c>
      <c r="J151" s="201">
        <f t="shared" si="182"/>
        <v>0.22288899940628193</v>
      </c>
      <c r="K151" s="201">
        <f t="shared" si="182"/>
        <v>0.16876347534626696</v>
      </c>
      <c r="L151" s="201">
        <f t="shared" si="182"/>
        <v>0.19237785271591412</v>
      </c>
      <c r="M151" s="201">
        <f t="shared" si="182"/>
        <v>0.18939038173219025</v>
      </c>
      <c r="N151" s="203">
        <f t="shared" si="182"/>
        <v>0.20940838327879016</v>
      </c>
      <c r="O151" s="200">
        <f t="shared" si="182"/>
        <v>0.1781233921976661</v>
      </c>
      <c r="P151" s="201">
        <f t="shared" si="182"/>
        <v>0.15921329793130734</v>
      </c>
      <c r="Q151" s="201">
        <f t="shared" si="182"/>
        <v>0.16933317323634259</v>
      </c>
      <c r="R151" s="201">
        <f t="shared" si="182"/>
        <v>0.16625081963252233</v>
      </c>
      <c r="S151" s="201">
        <f t="shared" si="182"/>
        <v>0.14334589897877525</v>
      </c>
      <c r="T151" s="201">
        <f t="shared" si="182"/>
        <v>0.18555787624084752</v>
      </c>
      <c r="U151" s="203">
        <f t="shared" si="182"/>
        <v>0.19101257043803221</v>
      </c>
      <c r="V151" s="244"/>
      <c r="W151" s="237">
        <f t="shared" si="179"/>
        <v>-0.24377549155307962</v>
      </c>
      <c r="X151" s="238">
        <f t="shared" si="180"/>
        <v>-0.30780193581085491</v>
      </c>
      <c r="Y151" s="238">
        <f t="shared" si="180"/>
        <v>-0.20792614821605421</v>
      </c>
      <c r="Z151" s="238">
        <f t="shared" si="180"/>
        <v>-0.40758144784978528</v>
      </c>
      <c r="AA151" s="238">
        <f t="shared" si="180"/>
        <v>-0.17529942434398577</v>
      </c>
      <c r="AB151" s="206"/>
      <c r="AC151" s="256"/>
      <c r="AD151" s="204">
        <f t="shared" si="181"/>
        <v>-5.1323779554171389E-2</v>
      </c>
      <c r="AE151" s="204">
        <f t="shared" si="181"/>
        <v>-7.5297925862010007E-2</v>
      </c>
      <c r="AF151" s="204">
        <f t="shared" si="181"/>
        <v>-4.3642259476306289E-2</v>
      </c>
      <c r="AG151" s="204">
        <f t="shared" si="181"/>
        <v>-9.8621369700596234E-2</v>
      </c>
      <c r="AH151" s="204">
        <f t="shared" si="181"/>
        <v>-3.9442422920146908E-2</v>
      </c>
      <c r="AI151" s="206"/>
      <c r="AJ151" s="207"/>
    </row>
    <row r="152" spans="1:36" x14ac:dyDescent="0.25">
      <c r="A152" s="172"/>
      <c r="B152" s="67" t="s">
        <v>32</v>
      </c>
      <c r="C152" s="258"/>
      <c r="D152" s="201">
        <f t="shared" ref="D152:D155" si="183">(C68+C145+D96-D68-D145)/(C68+C145+D96-D145)</f>
        <v>0.75558968123355985</v>
      </c>
      <c r="E152" s="201">
        <f t="shared" ref="E152:O152" si="184">(D68+D145+E96-E68-E145)/(D68+D145+E96-E145)</f>
        <v>0.76254733196928748</v>
      </c>
      <c r="F152" s="202">
        <f t="shared" si="184"/>
        <v>0.76975457375215306</v>
      </c>
      <c r="G152" s="201">
        <f t="shared" si="184"/>
        <v>0.76986272639208564</v>
      </c>
      <c r="H152" s="201">
        <f t="shared" si="184"/>
        <v>0.79089875322801062</v>
      </c>
      <c r="I152" s="201">
        <f t="shared" si="184"/>
        <v>0.76078639681387883</v>
      </c>
      <c r="J152" s="201">
        <f t="shared" si="184"/>
        <v>0.78044110347779616</v>
      </c>
      <c r="K152" s="201">
        <f t="shared" si="184"/>
        <v>0.71432808145716009</v>
      </c>
      <c r="L152" s="201">
        <f t="shared" si="184"/>
        <v>0.74266636893371352</v>
      </c>
      <c r="M152" s="201">
        <f t="shared" si="184"/>
        <v>0.77283910974153713</v>
      </c>
      <c r="N152" s="203">
        <f t="shared" si="184"/>
        <v>0.74585566593578045</v>
      </c>
      <c r="O152" s="200">
        <f t="shared" si="184"/>
        <v>0.7010267683395881</v>
      </c>
      <c r="P152" s="201">
        <f t="shared" ref="P152:U152" si="185">(O68+O145+P96-P68-P145)/(O68+O145+P96-P145)</f>
        <v>0.5866528082693554</v>
      </c>
      <c r="Q152" s="201">
        <f t="shared" si="185"/>
        <v>0.62257426908214064</v>
      </c>
      <c r="R152" s="201">
        <f t="shared" si="185"/>
        <v>0.60596629335003371</v>
      </c>
      <c r="S152" s="201">
        <f t="shared" si="185"/>
        <v>0.63119058659615912</v>
      </c>
      <c r="T152" s="201">
        <f t="shared" si="185"/>
        <v>0.64884287812299535</v>
      </c>
      <c r="U152" s="203">
        <f t="shared" si="185"/>
        <v>0.65235272977552317</v>
      </c>
      <c r="V152" s="244"/>
      <c r="W152" s="237">
        <f t="shared" si="179"/>
        <v>-0.22358282168226765</v>
      </c>
      <c r="X152" s="238">
        <f t="shared" si="180"/>
        <v>-0.18355983559166714</v>
      </c>
      <c r="Y152" s="238">
        <f t="shared" si="180"/>
        <v>-0.21277987294539438</v>
      </c>
      <c r="Z152" s="238">
        <f t="shared" si="180"/>
        <v>-0.1801258004083468</v>
      </c>
      <c r="AA152" s="238">
        <f t="shared" si="180"/>
        <v>-0.17961322422778123</v>
      </c>
      <c r="AB152" s="206"/>
      <c r="AC152" s="256"/>
      <c r="AD152" s="204">
        <f t="shared" si="181"/>
        <v>-0.16893687296420445</v>
      </c>
      <c r="AE152" s="204">
        <f t="shared" si="181"/>
        <v>-0.13997306288714684</v>
      </c>
      <c r="AF152" s="204">
        <f t="shared" si="181"/>
        <v>-0.16378828040211935</v>
      </c>
      <c r="AG152" s="204">
        <f t="shared" si="181"/>
        <v>-0.13867213979592652</v>
      </c>
      <c r="AH152" s="204">
        <f t="shared" si="181"/>
        <v>-0.14205587510501527</v>
      </c>
      <c r="AI152" s="206"/>
      <c r="AJ152" s="207"/>
    </row>
    <row r="153" spans="1:36" x14ac:dyDescent="0.25">
      <c r="A153" s="172"/>
      <c r="B153" s="67" t="s">
        <v>33</v>
      </c>
      <c r="C153" s="258"/>
      <c r="D153" s="201">
        <f t="shared" si="183"/>
        <v>0.85561288910572264</v>
      </c>
      <c r="E153" s="201">
        <f t="shared" ref="E153:O153" si="186">(D69+D146+E97-E69-E146)/(D69+D146+E97-E146)</f>
        <v>0.88230090471086009</v>
      </c>
      <c r="F153" s="202">
        <f t="shared" si="186"/>
        <v>0.88626660139822167</v>
      </c>
      <c r="G153" s="201">
        <f t="shared" si="186"/>
        <v>0.88664325043912018</v>
      </c>
      <c r="H153" s="201">
        <f t="shared" si="186"/>
        <v>0.88962536977943185</v>
      </c>
      <c r="I153" s="201">
        <f t="shared" si="186"/>
        <v>0.8682156741750513</v>
      </c>
      <c r="J153" s="201">
        <f t="shared" si="186"/>
        <v>0.88736079001303003</v>
      </c>
      <c r="K153" s="201">
        <f t="shared" si="186"/>
        <v>0.82699573833629414</v>
      </c>
      <c r="L153" s="201">
        <f t="shared" si="186"/>
        <v>0.84684031727463382</v>
      </c>
      <c r="M153" s="201">
        <f t="shared" si="186"/>
        <v>0.88113435562855558</v>
      </c>
      <c r="N153" s="203">
        <f t="shared" si="186"/>
        <v>0.86429434754866563</v>
      </c>
      <c r="O153" s="200">
        <f t="shared" si="186"/>
        <v>0.8288635470281982</v>
      </c>
      <c r="P153" s="201">
        <f t="shared" ref="P153:U153" si="187">(O69+O146+P97-P69-P146)/(O69+O146+P97-P146)</f>
        <v>0.70004308013429506</v>
      </c>
      <c r="Q153" s="201">
        <f t="shared" si="187"/>
        <v>0.77153407836276244</v>
      </c>
      <c r="R153" s="201">
        <f t="shared" si="187"/>
        <v>0.76116729672295314</v>
      </c>
      <c r="S153" s="201">
        <f t="shared" si="187"/>
        <v>0.77767050670434146</v>
      </c>
      <c r="T153" s="201">
        <f t="shared" si="187"/>
        <v>0.79468374805316322</v>
      </c>
      <c r="U153" s="203">
        <f t="shared" si="187"/>
        <v>0.83856139868089485</v>
      </c>
      <c r="V153" s="244"/>
      <c r="W153" s="237">
        <f t="shared" si="179"/>
        <v>-0.18182265712947296</v>
      </c>
      <c r="X153" s="238">
        <f t="shared" si="180"/>
        <v>-0.12554314039199266</v>
      </c>
      <c r="Y153" s="238">
        <f t="shared" si="180"/>
        <v>-0.14115312985720682</v>
      </c>
      <c r="Z153" s="238">
        <f t="shared" si="180"/>
        <v>-0.12290483650646269</v>
      </c>
      <c r="AA153" s="238">
        <f t="shared" si="180"/>
        <v>-0.10672090179915605</v>
      </c>
      <c r="AB153" s="206"/>
      <c r="AC153" s="256"/>
      <c r="AD153" s="204">
        <f t="shared" si="181"/>
        <v>-0.15556980897142758</v>
      </c>
      <c r="AE153" s="204">
        <f t="shared" si="181"/>
        <v>-0.11076682634809765</v>
      </c>
      <c r="AF153" s="204">
        <f t="shared" si="181"/>
        <v>-0.12509930467526853</v>
      </c>
      <c r="AG153" s="204">
        <f t="shared" si="181"/>
        <v>-0.10897274373477872</v>
      </c>
      <c r="AH153" s="204">
        <f t="shared" si="181"/>
        <v>-9.4941621726268632E-2</v>
      </c>
      <c r="AI153" s="206"/>
      <c r="AJ153" s="207"/>
    </row>
    <row r="154" spans="1:36" x14ac:dyDescent="0.25">
      <c r="A154" s="172"/>
      <c r="B154" s="67" t="s">
        <v>34</v>
      </c>
      <c r="C154" s="258"/>
      <c r="D154" s="201">
        <f t="shared" si="183"/>
        <v>0.89530639577071314</v>
      </c>
      <c r="E154" s="201">
        <f t="shared" ref="E154:O154" si="188">(D70+D147+E98-E70-E147)/(D70+D147+E98-E147)</f>
        <v>0.92259370248201811</v>
      </c>
      <c r="F154" s="202">
        <f t="shared" si="188"/>
        <v>0.91653428359372169</v>
      </c>
      <c r="G154" s="201">
        <f t="shared" si="188"/>
        <v>0.90841641471737944</v>
      </c>
      <c r="H154" s="201">
        <f t="shared" si="188"/>
        <v>0.9402587935793274</v>
      </c>
      <c r="I154" s="201">
        <f t="shared" si="188"/>
        <v>0.88164537318843317</v>
      </c>
      <c r="J154" s="201">
        <f t="shared" si="188"/>
        <v>0.9500999713149445</v>
      </c>
      <c r="K154" s="201">
        <f t="shared" si="188"/>
        <v>0.90325752320250852</v>
      </c>
      <c r="L154" s="201">
        <f t="shared" si="188"/>
        <v>0.88106372045346515</v>
      </c>
      <c r="M154" s="201">
        <f t="shared" si="188"/>
        <v>0.89304673537354051</v>
      </c>
      <c r="N154" s="203">
        <f t="shared" si="188"/>
        <v>0.91425090643507423</v>
      </c>
      <c r="O154" s="200">
        <f t="shared" si="188"/>
        <v>0.86873872351054937</v>
      </c>
      <c r="P154" s="201">
        <f t="shared" ref="P154:U154" si="189">(O70+O147+P98-P70-P147)/(O70+O147+P98-P147)</f>
        <v>0.85539964811580327</v>
      </c>
      <c r="Q154" s="201">
        <f t="shared" si="189"/>
        <v>0.88247704696734319</v>
      </c>
      <c r="R154" s="201">
        <f t="shared" si="189"/>
        <v>0.88791196247446924</v>
      </c>
      <c r="S154" s="201">
        <f t="shared" si="189"/>
        <v>0.8430742309769097</v>
      </c>
      <c r="T154" s="201">
        <f t="shared" si="189"/>
        <v>0.84270729275025447</v>
      </c>
      <c r="U154" s="203">
        <f t="shared" si="189"/>
        <v>0.90268964133988183</v>
      </c>
      <c r="V154" s="244"/>
      <c r="W154" s="237">
        <f t="shared" si="179"/>
        <v>-4.4573285573992413E-2</v>
      </c>
      <c r="X154" s="238">
        <f t="shared" si="180"/>
        <v>-4.3482472736103263E-2</v>
      </c>
      <c r="Y154" s="238">
        <f t="shared" si="180"/>
        <v>-3.1228860318268308E-2</v>
      </c>
      <c r="Z154" s="238">
        <f t="shared" si="180"/>
        <v>-7.1929769962158344E-2</v>
      </c>
      <c r="AA154" s="238">
        <f t="shared" si="180"/>
        <v>-0.10374962882050701</v>
      </c>
      <c r="AB154" s="206"/>
      <c r="AC154" s="256"/>
      <c r="AD154" s="204">
        <f t="shared" si="181"/>
        <v>-3.9906747654909869E-2</v>
      </c>
      <c r="AE154" s="204">
        <f t="shared" si="181"/>
        <v>-4.0116655514674915E-2</v>
      </c>
      <c r="AF154" s="204">
        <f t="shared" si="181"/>
        <v>-2.8622321119252447E-2</v>
      </c>
      <c r="AG154" s="204">
        <f t="shared" si="181"/>
        <v>-6.5342183740469739E-2</v>
      </c>
      <c r="AH154" s="204">
        <f t="shared" si="181"/>
        <v>-9.7551500829072935E-2</v>
      </c>
      <c r="AI154" s="206"/>
      <c r="AJ154" s="207"/>
    </row>
    <row r="155" spans="1:36" ht="15.75" thickBot="1" x14ac:dyDescent="0.3">
      <c r="A155" s="172"/>
      <c r="B155" s="75" t="s">
        <v>35</v>
      </c>
      <c r="C155" s="259"/>
      <c r="D155" s="209">
        <f t="shared" si="183"/>
        <v>0.68194619899927622</v>
      </c>
      <c r="E155" s="209">
        <f t="shared" ref="E155:O155" si="190">(D71+D148+E99-E71-E148)/(D71+D148+E99-E148)</f>
        <v>0.70140124143580407</v>
      </c>
      <c r="F155" s="210">
        <f t="shared" si="190"/>
        <v>0.67925587931629527</v>
      </c>
      <c r="G155" s="209">
        <f t="shared" si="190"/>
        <v>0.72148428801220843</v>
      </c>
      <c r="H155" s="209">
        <f t="shared" si="190"/>
        <v>0.72434453036787871</v>
      </c>
      <c r="I155" s="209">
        <f t="shared" si="190"/>
        <v>0.69798512355622078</v>
      </c>
      <c r="J155" s="209">
        <f t="shared" si="190"/>
        <v>0.71305693817289761</v>
      </c>
      <c r="K155" s="209">
        <f t="shared" si="190"/>
        <v>0.61835886570953014</v>
      </c>
      <c r="L155" s="209">
        <f t="shared" si="190"/>
        <v>0.64752925917133919</v>
      </c>
      <c r="M155" s="209">
        <f t="shared" si="190"/>
        <v>0.68045591450658827</v>
      </c>
      <c r="N155" s="211">
        <f t="shared" si="190"/>
        <v>0.63777569453718419</v>
      </c>
      <c r="O155" s="208">
        <f t="shared" si="190"/>
        <v>0.61972635239183138</v>
      </c>
      <c r="P155" s="209">
        <f t="shared" ref="P155:U155" si="191">(O71+O148+P99-P71-P148)/(O71+O148+P99-P148)</f>
        <v>0.55585524849000012</v>
      </c>
      <c r="Q155" s="209">
        <f t="shared" si="191"/>
        <v>0.57413199186148167</v>
      </c>
      <c r="R155" s="209">
        <f t="shared" si="191"/>
        <v>0.56749652108091708</v>
      </c>
      <c r="S155" s="209">
        <f t="shared" si="191"/>
        <v>0.58628442879390452</v>
      </c>
      <c r="T155" s="209">
        <f t="shared" si="191"/>
        <v>0.59974406847627248</v>
      </c>
      <c r="U155" s="211">
        <f t="shared" si="191"/>
        <v>0.59719621150620095</v>
      </c>
      <c r="V155" s="259"/>
      <c r="W155" s="212">
        <f t="shared" si="179"/>
        <v>-0.1848986777759134</v>
      </c>
      <c r="X155" s="213">
        <f t="shared" si="180"/>
        <v>-0.18144999189593072</v>
      </c>
      <c r="Y155" s="213">
        <f t="shared" si="180"/>
        <v>-0.16453204401833008</v>
      </c>
      <c r="Z155" s="213">
        <f t="shared" si="180"/>
        <v>-0.18739127305294298</v>
      </c>
      <c r="AA155" s="213">
        <f t="shared" si="180"/>
        <v>-0.17201822705601766</v>
      </c>
      <c r="AB155" s="214"/>
      <c r="AC155" s="257"/>
      <c r="AD155" s="212">
        <f t="shared" ref="AD155" si="192">P155-D155</f>
        <v>-0.1260909505092761</v>
      </c>
      <c r="AE155" s="213">
        <f t="shared" ref="AE155" si="193">Q155-E155</f>
        <v>-0.1272692495743224</v>
      </c>
      <c r="AF155" s="213">
        <f t="shared" si="181"/>
        <v>-0.11175935823537819</v>
      </c>
      <c r="AG155" s="213">
        <f t="shared" si="181"/>
        <v>-0.13519985921830391</v>
      </c>
      <c r="AH155" s="213">
        <f t="shared" si="181"/>
        <v>-0.12460046189160623</v>
      </c>
      <c r="AI155" s="214"/>
      <c r="AJ155" s="210"/>
    </row>
    <row r="156" spans="1:36" x14ac:dyDescent="0.25">
      <c r="A156" s="172"/>
    </row>
    <row r="157" spans="1:36" x14ac:dyDescent="0.25">
      <c r="B157" s="1" t="s">
        <v>22</v>
      </c>
    </row>
    <row r="158" spans="1:36" x14ac:dyDescent="0.25">
      <c r="B158" s="32" t="s">
        <v>190</v>
      </c>
    </row>
    <row r="159" spans="1:36" x14ac:dyDescent="0.25">
      <c r="B159" s="2" t="s">
        <v>168</v>
      </c>
    </row>
    <row r="161" spans="2:2" x14ac:dyDescent="0.25">
      <c r="B161" s="33"/>
    </row>
  </sheetData>
  <mergeCells count="4">
    <mergeCell ref="B1:AD1"/>
    <mergeCell ref="C2:I2"/>
    <mergeCell ref="C3:I3"/>
    <mergeCell ref="C4:I4"/>
  </mergeCells>
  <pageMargins left="0.25" right="0.25" top="0.25" bottom="0.25" header="0.3" footer="0"/>
  <pageSetup paperSize="3" scale="4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F9AC9A-9036-4FF0-9198-4F16DDB04F4B}">
  <sheetPr>
    <tabColor rgb="FF0070C0"/>
    <pageSetUpPr fitToPage="1"/>
  </sheetPr>
  <dimension ref="A1:AJ161"/>
  <sheetViews>
    <sheetView workbookViewId="0">
      <pane xSplit="2" ySplit="8" topLeftCell="C9" activePane="bottomRight" state="frozen"/>
      <selection activeCell="AJ1" sqref="AJ1:AJ1048576"/>
      <selection pane="topRight" activeCell="AJ1" sqref="AJ1:AJ1048576"/>
      <selection pane="bottomLeft" activeCell="AJ1" sqref="AJ1:AJ1048576"/>
      <selection pane="bottomRight" activeCell="C9" sqref="C9"/>
    </sheetView>
  </sheetViews>
  <sheetFormatPr defaultRowHeight="15" x14ac:dyDescent="0.25"/>
  <cols>
    <col min="1" max="1" width="4.7109375" style="170" customWidth="1"/>
    <col min="2" max="2" width="40.7109375" style="2" customWidth="1"/>
    <col min="3" max="35" width="13.7109375" style="2" customWidth="1"/>
    <col min="36" max="36" width="13.7109375" style="2" hidden="1" customWidth="1"/>
    <col min="37" max="16384" width="9.140625" style="2"/>
  </cols>
  <sheetData>
    <row r="1" spans="1:36" ht="16.5" thickTop="1" thickBot="1" x14ac:dyDescent="0.3">
      <c r="B1" s="278" t="s">
        <v>16</v>
      </c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  <c r="Y1" s="279"/>
      <c r="Z1" s="279"/>
      <c r="AA1" s="279"/>
      <c r="AB1" s="279"/>
      <c r="AC1" s="279"/>
      <c r="AD1" s="279"/>
      <c r="AE1" s="34"/>
      <c r="AF1" s="34"/>
      <c r="AG1" s="34"/>
      <c r="AH1" s="34"/>
      <c r="AI1" s="35"/>
    </row>
    <row r="2" spans="1:36" ht="27.6" customHeight="1" thickTop="1" x14ac:dyDescent="0.35">
      <c r="B2" s="265" t="s">
        <v>166</v>
      </c>
      <c r="C2" s="282" t="s">
        <v>573</v>
      </c>
      <c r="D2" s="282"/>
      <c r="E2" s="282"/>
      <c r="F2" s="282"/>
      <c r="G2" s="282"/>
      <c r="H2" s="282"/>
      <c r="I2" s="282"/>
      <c r="J2" s="5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7"/>
      <c r="AC2" s="6"/>
      <c r="AD2" s="7"/>
      <c r="AJ2" s="6"/>
    </row>
    <row r="3" spans="1:36" ht="27.6" customHeight="1" x14ac:dyDescent="0.35">
      <c r="B3" s="265" t="s">
        <v>578</v>
      </c>
      <c r="C3" s="281" t="s">
        <v>581</v>
      </c>
      <c r="D3" s="281"/>
      <c r="E3" s="281"/>
      <c r="F3" s="281"/>
      <c r="G3" s="281"/>
      <c r="H3" s="281"/>
      <c r="I3" s="281"/>
      <c r="J3" s="5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9"/>
      <c r="AC3" s="8"/>
      <c r="AD3" s="9"/>
      <c r="AJ3" s="8"/>
    </row>
    <row r="4" spans="1:36" ht="27.6" customHeight="1" x14ac:dyDescent="0.35">
      <c r="B4" s="265" t="s">
        <v>0</v>
      </c>
      <c r="C4" s="280">
        <f>'NECO-COMBINED'!C4:I4</f>
        <v>44100</v>
      </c>
      <c r="D4" s="280"/>
      <c r="E4" s="280"/>
      <c r="F4" s="280"/>
      <c r="G4" s="280"/>
      <c r="H4" s="280"/>
      <c r="I4" s="280"/>
      <c r="J4" s="5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10"/>
      <c r="AC4" s="8"/>
      <c r="AD4" s="10"/>
      <c r="AJ4" s="8"/>
    </row>
    <row r="5" spans="1:36" x14ac:dyDescent="0.25">
      <c r="B5" s="4"/>
      <c r="C5" s="11"/>
      <c r="D5" s="11"/>
      <c r="E5" s="11"/>
      <c r="F5" s="5"/>
      <c r="G5" s="6"/>
      <c r="H5" s="5"/>
      <c r="I5" s="6"/>
      <c r="J5" s="5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10"/>
      <c r="AC5" s="8"/>
      <c r="AD5" s="10"/>
      <c r="AJ5" s="8"/>
    </row>
    <row r="6" spans="1:36" ht="15.75" thickBot="1" x14ac:dyDescent="0.3">
      <c r="B6" s="12"/>
      <c r="C6" s="13"/>
      <c r="D6" s="14"/>
      <c r="E6" s="14"/>
      <c r="F6" s="15"/>
      <c r="G6" s="16"/>
      <c r="H6" s="17"/>
      <c r="I6" s="16"/>
      <c r="J6" s="18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9"/>
      <c r="AC6" s="17"/>
      <c r="AD6" s="19"/>
      <c r="AJ6" s="17" t="s">
        <v>417</v>
      </c>
    </row>
    <row r="7" spans="1:36" s="3" customFormat="1" ht="15.75" thickBot="1" x14ac:dyDescent="0.3">
      <c r="A7" s="171"/>
      <c r="B7" s="20"/>
      <c r="C7" s="21">
        <v>2019</v>
      </c>
      <c r="D7" s="22"/>
      <c r="E7" s="22"/>
      <c r="F7" s="22"/>
      <c r="G7" s="22"/>
      <c r="H7" s="22"/>
      <c r="I7" s="22"/>
      <c r="J7" s="22"/>
      <c r="K7" s="22"/>
      <c r="L7" s="22"/>
      <c r="M7" s="22"/>
      <c r="N7" s="23"/>
      <c r="O7" s="24">
        <v>2020</v>
      </c>
      <c r="P7" s="22"/>
      <c r="Q7" s="22"/>
      <c r="R7" s="22"/>
      <c r="S7" s="22"/>
      <c r="T7" s="22"/>
      <c r="U7" s="25"/>
      <c r="V7" s="21" t="s">
        <v>574</v>
      </c>
      <c r="W7" s="22"/>
      <c r="X7" s="22"/>
      <c r="Y7" s="22"/>
      <c r="Z7" s="22"/>
      <c r="AA7" s="22"/>
      <c r="AB7" s="23"/>
      <c r="AC7" s="21" t="s">
        <v>575</v>
      </c>
      <c r="AD7" s="22"/>
      <c r="AE7" s="22"/>
      <c r="AF7" s="22"/>
      <c r="AG7" s="22"/>
      <c r="AH7" s="22"/>
      <c r="AI7" s="23"/>
      <c r="AJ7" s="21" t="s">
        <v>80</v>
      </c>
    </row>
    <row r="8" spans="1:36" ht="15.75" thickBot="1" x14ac:dyDescent="0.3">
      <c r="B8" s="26"/>
      <c r="C8" s="27" t="s">
        <v>7</v>
      </c>
      <c r="D8" s="28" t="s">
        <v>8</v>
      </c>
      <c r="E8" s="28" t="s">
        <v>13</v>
      </c>
      <c r="F8" s="28" t="s">
        <v>9</v>
      </c>
      <c r="G8" s="28" t="s">
        <v>14</v>
      </c>
      <c r="H8" s="28" t="s">
        <v>1</v>
      </c>
      <c r="I8" s="28" t="s">
        <v>11</v>
      </c>
      <c r="J8" s="28" t="s">
        <v>2</v>
      </c>
      <c r="K8" s="28" t="s">
        <v>3</v>
      </c>
      <c r="L8" s="28" t="s">
        <v>4</v>
      </c>
      <c r="M8" s="28" t="s">
        <v>5</v>
      </c>
      <c r="N8" s="29" t="s">
        <v>6</v>
      </c>
      <c r="O8" s="30" t="s">
        <v>7</v>
      </c>
      <c r="P8" s="28" t="s">
        <v>8</v>
      </c>
      <c r="Q8" s="28" t="s">
        <v>13</v>
      </c>
      <c r="R8" s="28" t="s">
        <v>9</v>
      </c>
      <c r="S8" s="28" t="s">
        <v>10</v>
      </c>
      <c r="T8" s="28" t="s">
        <v>1</v>
      </c>
      <c r="U8" s="180">
        <v>44100</v>
      </c>
      <c r="V8" s="27" t="s">
        <v>7</v>
      </c>
      <c r="W8" s="28" t="s">
        <v>8</v>
      </c>
      <c r="X8" s="28" t="s">
        <v>13</v>
      </c>
      <c r="Y8" s="28" t="s">
        <v>9</v>
      </c>
      <c r="Z8" s="28" t="s">
        <v>10</v>
      </c>
      <c r="AA8" s="28" t="s">
        <v>1</v>
      </c>
      <c r="AB8" s="31" t="s">
        <v>11</v>
      </c>
      <c r="AC8" s="27" t="s">
        <v>7</v>
      </c>
      <c r="AD8" s="28" t="s">
        <v>8</v>
      </c>
      <c r="AE8" s="28" t="s">
        <v>13</v>
      </c>
      <c r="AF8" s="28" t="s">
        <v>9</v>
      </c>
      <c r="AG8" s="28" t="s">
        <v>10</v>
      </c>
      <c r="AH8" s="28" t="s">
        <v>1</v>
      </c>
      <c r="AI8" s="31" t="s">
        <v>11</v>
      </c>
      <c r="AJ8" s="36">
        <v>44100</v>
      </c>
    </row>
    <row r="9" spans="1:36" s="66" customFormat="1" x14ac:dyDescent="0.25">
      <c r="A9" s="172">
        <v>1</v>
      </c>
      <c r="B9" s="58" t="s">
        <v>12</v>
      </c>
      <c r="C9" s="59"/>
      <c r="D9" s="60"/>
      <c r="E9" s="60"/>
      <c r="F9" s="60"/>
      <c r="G9" s="60"/>
      <c r="H9" s="60"/>
      <c r="I9" s="60"/>
      <c r="J9" s="60"/>
      <c r="K9" s="60"/>
      <c r="L9" s="60"/>
      <c r="M9" s="60"/>
      <c r="N9" s="61"/>
      <c r="O9" s="59"/>
      <c r="P9" s="60"/>
      <c r="Q9" s="60"/>
      <c r="R9" s="60"/>
      <c r="S9" s="60"/>
      <c r="T9" s="60"/>
      <c r="U9" s="61"/>
      <c r="V9" s="227"/>
      <c r="W9" s="228"/>
      <c r="X9" s="229"/>
      <c r="Y9" s="229"/>
      <c r="Z9" s="229"/>
      <c r="AA9" s="229"/>
      <c r="AB9" s="230"/>
      <c r="AC9" s="62"/>
      <c r="AD9" s="63"/>
      <c r="AE9" s="64"/>
      <c r="AF9" s="64"/>
      <c r="AG9" s="64"/>
      <c r="AH9" s="64"/>
      <c r="AI9" s="65"/>
      <c r="AJ9" s="62"/>
    </row>
    <row r="10" spans="1:36" s="66" customFormat="1" x14ac:dyDescent="0.25">
      <c r="A10" s="172"/>
      <c r="B10" s="67" t="s">
        <v>30</v>
      </c>
      <c r="C10" s="68">
        <v>222692</v>
      </c>
      <c r="D10" s="69">
        <v>222614</v>
      </c>
      <c r="E10" s="69">
        <v>222273</v>
      </c>
      <c r="F10" s="69">
        <v>222068</v>
      </c>
      <c r="G10" s="69">
        <v>221977</v>
      </c>
      <c r="H10" s="69">
        <v>222043</v>
      </c>
      <c r="I10" s="69">
        <v>222334</v>
      </c>
      <c r="J10" s="69">
        <v>222714</v>
      </c>
      <c r="K10" s="69">
        <v>224268</v>
      </c>
      <c r="L10" s="69">
        <v>225445</v>
      </c>
      <c r="M10" s="69">
        <v>225330</v>
      </c>
      <c r="N10" s="70">
        <v>225922</v>
      </c>
      <c r="O10" s="68">
        <v>226356</v>
      </c>
      <c r="P10" s="69">
        <v>226961</v>
      </c>
      <c r="Q10" s="69">
        <v>226267</v>
      </c>
      <c r="R10" s="69">
        <v>226101</v>
      </c>
      <c r="S10" s="69">
        <v>225453</v>
      </c>
      <c r="T10" s="69">
        <v>225804</v>
      </c>
      <c r="U10" s="70">
        <v>225719</v>
      </c>
      <c r="V10" s="207">
        <f t="shared" ref="V10:AA15" si="0">IF(ISERROR((O10-C10)/C10)=TRUE,0,(O10-C10)/C10)</f>
        <v>1.645321789736497E-2</v>
      </c>
      <c r="W10" s="207">
        <f t="shared" si="0"/>
        <v>1.9527073768945351E-2</v>
      </c>
      <c r="X10" s="207">
        <f t="shared" si="0"/>
        <v>1.7968894107696393E-2</v>
      </c>
      <c r="Y10" s="207">
        <f t="shared" si="0"/>
        <v>1.8161103806041391E-2</v>
      </c>
      <c r="Z10" s="207">
        <f t="shared" si="0"/>
        <v>1.5659280015497101E-2</v>
      </c>
      <c r="AA10" s="207">
        <f t="shared" si="0"/>
        <v>1.6938160626545309E-2</v>
      </c>
      <c r="AB10" s="231"/>
      <c r="AC10" s="71">
        <f>O10-C10</f>
        <v>3664</v>
      </c>
      <c r="AD10" s="72">
        <f t="shared" ref="AD10:AH14" si="1">P10-D10</f>
        <v>4347</v>
      </c>
      <c r="AE10" s="73">
        <f t="shared" si="1"/>
        <v>3994</v>
      </c>
      <c r="AF10" s="73">
        <f t="shared" si="1"/>
        <v>4033</v>
      </c>
      <c r="AG10" s="73">
        <f t="shared" si="1"/>
        <v>3476</v>
      </c>
      <c r="AH10" s="73">
        <f t="shared" si="1"/>
        <v>3761</v>
      </c>
      <c r="AI10" s="74"/>
      <c r="AJ10" s="71">
        <f>IF(ISERROR(GETPIVOTDATA("VALUE",'CSS WK pvt'!$J$2,"DT_FILE",AJ$8,"COMMODITY",AJ$6,"TRIM_CAT",TRIM(B10),"TRIM_LINE",A9))=TRUE,0,GETPIVOTDATA("VALUE",'CSS WK pvt'!$J$2,"DT_FILE",AJ$8,"COMMODITY",AJ$6,"TRIM_CAT",TRIM(B10),"TRIM_LINE",A9))</f>
        <v>225719</v>
      </c>
    </row>
    <row r="11" spans="1:36" s="66" customFormat="1" x14ac:dyDescent="0.25">
      <c r="A11" s="172"/>
      <c r="B11" s="67" t="s">
        <v>31</v>
      </c>
      <c r="C11" s="68">
        <v>20348</v>
      </c>
      <c r="D11" s="69">
        <v>20333</v>
      </c>
      <c r="E11" s="69">
        <v>20344</v>
      </c>
      <c r="F11" s="69">
        <v>20299</v>
      </c>
      <c r="G11" s="69">
        <v>20268</v>
      </c>
      <c r="H11" s="69">
        <v>20257</v>
      </c>
      <c r="I11" s="69">
        <v>20248</v>
      </c>
      <c r="J11" s="69">
        <v>20320</v>
      </c>
      <c r="K11" s="69">
        <v>20456</v>
      </c>
      <c r="L11" s="69">
        <v>20531</v>
      </c>
      <c r="M11" s="69">
        <v>20537</v>
      </c>
      <c r="N11" s="70">
        <v>20563</v>
      </c>
      <c r="O11" s="68">
        <v>20575</v>
      </c>
      <c r="P11" s="69">
        <v>20581</v>
      </c>
      <c r="Q11" s="69">
        <v>21087</v>
      </c>
      <c r="R11" s="69">
        <v>21079</v>
      </c>
      <c r="S11" s="69">
        <v>21495</v>
      </c>
      <c r="T11" s="69">
        <v>21133</v>
      </c>
      <c r="U11" s="70">
        <v>21254</v>
      </c>
      <c r="V11" s="207">
        <f t="shared" si="0"/>
        <v>1.115588755651661E-2</v>
      </c>
      <c r="W11" s="207">
        <f t="shared" si="0"/>
        <v>1.2196921261004278E-2</v>
      </c>
      <c r="X11" s="207">
        <f t="shared" si="0"/>
        <v>3.6521824616594575E-2</v>
      </c>
      <c r="Y11" s="207">
        <f t="shared" si="0"/>
        <v>3.8425538203852409E-2</v>
      </c>
      <c r="Z11" s="207">
        <f t="shared" si="0"/>
        <v>6.0538780343398463E-2</v>
      </c>
      <c r="AA11" s="207">
        <f t="shared" si="0"/>
        <v>4.3244310608678484E-2</v>
      </c>
      <c r="AB11" s="231"/>
      <c r="AC11" s="71">
        <f t="shared" ref="AC11:AC14" si="2">O11-C11</f>
        <v>227</v>
      </c>
      <c r="AD11" s="72">
        <f t="shared" si="1"/>
        <v>248</v>
      </c>
      <c r="AE11" s="73">
        <f t="shared" si="1"/>
        <v>743</v>
      </c>
      <c r="AF11" s="73">
        <f t="shared" si="1"/>
        <v>780</v>
      </c>
      <c r="AG11" s="73">
        <f t="shared" si="1"/>
        <v>1227</v>
      </c>
      <c r="AH11" s="73">
        <f t="shared" si="1"/>
        <v>876</v>
      </c>
      <c r="AI11" s="74"/>
      <c r="AJ11" s="71">
        <f>IF(ISERROR(GETPIVOTDATA("VALUE",'CSS WK pvt'!$J$2,"DT_FILE",AJ$8,"COMMODITY",AJ$6,"TRIM_CAT",TRIM(B11),"TRIM_LINE",A9))=TRUE,0,GETPIVOTDATA("VALUE",'CSS WK pvt'!$J$2,"DT_FILE",AJ$8,"COMMODITY",AJ$6,"TRIM_CAT",TRIM(B11),"TRIM_LINE",A9))</f>
        <v>21254</v>
      </c>
    </row>
    <row r="12" spans="1:36" s="66" customFormat="1" x14ac:dyDescent="0.25">
      <c r="A12" s="172"/>
      <c r="B12" s="67" t="s">
        <v>32</v>
      </c>
      <c r="C12" s="68">
        <v>18657</v>
      </c>
      <c r="D12" s="69">
        <v>18643</v>
      </c>
      <c r="E12" s="69">
        <v>18600</v>
      </c>
      <c r="F12" s="69">
        <v>18536</v>
      </c>
      <c r="G12" s="69">
        <v>18504</v>
      </c>
      <c r="H12" s="69">
        <v>18512</v>
      </c>
      <c r="I12" s="69">
        <v>18530</v>
      </c>
      <c r="J12" s="69">
        <v>18601</v>
      </c>
      <c r="K12" s="69">
        <v>18889</v>
      </c>
      <c r="L12" s="69">
        <v>19026</v>
      </c>
      <c r="M12" s="69">
        <v>19036</v>
      </c>
      <c r="N12" s="70">
        <v>19131</v>
      </c>
      <c r="O12" s="68">
        <v>19170</v>
      </c>
      <c r="P12" s="69">
        <v>19219</v>
      </c>
      <c r="Q12" s="69">
        <v>19160</v>
      </c>
      <c r="R12" s="69">
        <v>19074</v>
      </c>
      <c r="S12" s="69">
        <v>19026</v>
      </c>
      <c r="T12" s="69">
        <v>19106</v>
      </c>
      <c r="U12" s="70">
        <v>19125</v>
      </c>
      <c r="V12" s="207">
        <f t="shared" si="0"/>
        <v>2.7496382054992764E-2</v>
      </c>
      <c r="W12" s="207">
        <f t="shared" si="0"/>
        <v>3.0896314970766506E-2</v>
      </c>
      <c r="X12" s="207">
        <f t="shared" si="0"/>
        <v>3.0107526881720432E-2</v>
      </c>
      <c r="Y12" s="207">
        <f t="shared" si="0"/>
        <v>2.9024600776866638E-2</v>
      </c>
      <c r="Z12" s="207">
        <f t="shared" si="0"/>
        <v>2.821011673151751E-2</v>
      </c>
      <c r="AA12" s="207">
        <f t="shared" si="0"/>
        <v>3.2087294727744166E-2</v>
      </c>
      <c r="AB12" s="231"/>
      <c r="AC12" s="71">
        <f t="shared" si="2"/>
        <v>513</v>
      </c>
      <c r="AD12" s="72">
        <f t="shared" si="1"/>
        <v>576</v>
      </c>
      <c r="AE12" s="73">
        <f t="shared" si="1"/>
        <v>560</v>
      </c>
      <c r="AF12" s="73">
        <f t="shared" si="1"/>
        <v>538</v>
      </c>
      <c r="AG12" s="73">
        <f t="shared" si="1"/>
        <v>522</v>
      </c>
      <c r="AH12" s="73">
        <f t="shared" si="1"/>
        <v>594</v>
      </c>
      <c r="AI12" s="74"/>
      <c r="AJ12" s="71">
        <f>IF(ISERROR(GETPIVOTDATA("VALUE",'CSS WK pvt'!$J$2,"DT_FILE",AJ$8,"COMMODITY",AJ$6,"TRIM_CAT",TRIM(B12),"TRIM_LINE",A9))=TRUE,0,GETPIVOTDATA("VALUE",'CSS WK pvt'!$J$2,"DT_FILE",AJ$8,"COMMODITY",AJ$6,"TRIM_CAT",TRIM(B12),"TRIM_LINE",A9))</f>
        <v>19125</v>
      </c>
    </row>
    <row r="13" spans="1:36" s="66" customFormat="1" x14ac:dyDescent="0.25">
      <c r="A13" s="172"/>
      <c r="B13" s="67" t="s">
        <v>33</v>
      </c>
      <c r="C13" s="68">
        <v>5102</v>
      </c>
      <c r="D13" s="69">
        <v>5104</v>
      </c>
      <c r="E13" s="69">
        <v>5100</v>
      </c>
      <c r="F13" s="69">
        <v>5101</v>
      </c>
      <c r="G13" s="69">
        <v>5102</v>
      </c>
      <c r="H13" s="69">
        <v>5102</v>
      </c>
      <c r="I13" s="69">
        <v>5115</v>
      </c>
      <c r="J13" s="69">
        <v>5124</v>
      </c>
      <c r="K13" s="69">
        <v>5151</v>
      </c>
      <c r="L13" s="69">
        <v>5169</v>
      </c>
      <c r="M13" s="69">
        <v>5170</v>
      </c>
      <c r="N13" s="70">
        <v>5182</v>
      </c>
      <c r="O13" s="68">
        <v>5179</v>
      </c>
      <c r="P13" s="69">
        <v>5189</v>
      </c>
      <c r="Q13" s="69">
        <v>5190</v>
      </c>
      <c r="R13" s="69">
        <v>5188</v>
      </c>
      <c r="S13" s="69">
        <v>5186</v>
      </c>
      <c r="T13" s="69">
        <v>5084</v>
      </c>
      <c r="U13" s="70">
        <v>5068</v>
      </c>
      <c r="V13" s="207">
        <f t="shared" si="0"/>
        <v>1.5092120736965895E-2</v>
      </c>
      <c r="W13" s="207">
        <f t="shared" si="0"/>
        <v>1.6653605015673981E-2</v>
      </c>
      <c r="X13" s="207">
        <f t="shared" si="0"/>
        <v>1.7647058823529412E-2</v>
      </c>
      <c r="Y13" s="207">
        <f t="shared" si="0"/>
        <v>1.7055479317780828E-2</v>
      </c>
      <c r="Z13" s="207">
        <f t="shared" si="0"/>
        <v>1.6464131713053703E-2</v>
      </c>
      <c r="AA13" s="207">
        <f t="shared" si="0"/>
        <v>-3.5280282242257936E-3</v>
      </c>
      <c r="AB13" s="231"/>
      <c r="AC13" s="71">
        <f t="shared" si="2"/>
        <v>77</v>
      </c>
      <c r="AD13" s="72">
        <f t="shared" si="1"/>
        <v>85</v>
      </c>
      <c r="AE13" s="73">
        <f t="shared" si="1"/>
        <v>90</v>
      </c>
      <c r="AF13" s="73">
        <f t="shared" si="1"/>
        <v>87</v>
      </c>
      <c r="AG13" s="73">
        <f t="shared" si="1"/>
        <v>84</v>
      </c>
      <c r="AH13" s="73">
        <f t="shared" si="1"/>
        <v>-18</v>
      </c>
      <c r="AI13" s="74"/>
      <c r="AJ13" s="71">
        <f>IF(ISERROR(GETPIVOTDATA("VALUE",'CSS WK pvt'!$J$2,"DT_FILE",AJ$8,"COMMODITY",AJ$6,"TRIM_CAT",TRIM(B13),"TRIM_LINE",A9))=TRUE,0,GETPIVOTDATA("VALUE",'CSS WK pvt'!$J$2,"DT_FILE",AJ$8,"COMMODITY",AJ$6,"TRIM_CAT",TRIM(B13),"TRIM_LINE",A9))</f>
        <v>5068</v>
      </c>
    </row>
    <row r="14" spans="1:36" s="66" customFormat="1" x14ac:dyDescent="0.25">
      <c r="A14" s="172"/>
      <c r="B14" s="67" t="s">
        <v>34</v>
      </c>
      <c r="C14" s="68">
        <v>774</v>
      </c>
      <c r="D14" s="69">
        <v>773</v>
      </c>
      <c r="E14" s="69">
        <v>771</v>
      </c>
      <c r="F14" s="69">
        <v>769</v>
      </c>
      <c r="G14" s="69">
        <v>769</v>
      </c>
      <c r="H14" s="69">
        <v>768</v>
      </c>
      <c r="I14" s="69">
        <v>769</v>
      </c>
      <c r="J14" s="69">
        <v>773</v>
      </c>
      <c r="K14" s="69">
        <v>779</v>
      </c>
      <c r="L14" s="69">
        <v>781</v>
      </c>
      <c r="M14" s="69">
        <v>782</v>
      </c>
      <c r="N14" s="70">
        <v>783</v>
      </c>
      <c r="O14" s="68">
        <v>784</v>
      </c>
      <c r="P14" s="69">
        <v>784</v>
      </c>
      <c r="Q14" s="69">
        <v>781</v>
      </c>
      <c r="R14" s="69">
        <v>779</v>
      </c>
      <c r="S14" s="69">
        <v>777</v>
      </c>
      <c r="T14" s="69">
        <v>781</v>
      </c>
      <c r="U14" s="70">
        <v>782</v>
      </c>
      <c r="V14" s="207">
        <f t="shared" si="0"/>
        <v>1.2919896640826873E-2</v>
      </c>
      <c r="W14" s="207">
        <f t="shared" si="0"/>
        <v>1.4230271668822769E-2</v>
      </c>
      <c r="X14" s="207">
        <f t="shared" si="0"/>
        <v>1.2970168612191959E-2</v>
      </c>
      <c r="Y14" s="207">
        <f t="shared" si="0"/>
        <v>1.3003901170351105E-2</v>
      </c>
      <c r="Z14" s="207">
        <f t="shared" si="0"/>
        <v>1.0403120936280884E-2</v>
      </c>
      <c r="AA14" s="207">
        <f t="shared" si="0"/>
        <v>1.6927083333333332E-2</v>
      </c>
      <c r="AB14" s="231"/>
      <c r="AC14" s="71">
        <f t="shared" si="2"/>
        <v>10</v>
      </c>
      <c r="AD14" s="72">
        <f t="shared" si="1"/>
        <v>11</v>
      </c>
      <c r="AE14" s="73">
        <f t="shared" si="1"/>
        <v>10</v>
      </c>
      <c r="AF14" s="73">
        <f t="shared" si="1"/>
        <v>10</v>
      </c>
      <c r="AG14" s="73">
        <f t="shared" si="1"/>
        <v>8</v>
      </c>
      <c r="AH14" s="73">
        <f t="shared" si="1"/>
        <v>13</v>
      </c>
      <c r="AI14" s="74"/>
      <c r="AJ14" s="71">
        <f>IF(ISERROR(GETPIVOTDATA("VALUE",'CSS WK pvt'!$J$2,"DT_FILE",AJ$8,"COMMODITY",AJ$6,"TRIM_CAT",TRIM(B14),"TRIM_LINE",A9))=TRUE,0,GETPIVOTDATA("VALUE",'CSS WK pvt'!$J$2,"DT_FILE",AJ$8,"COMMODITY",AJ$6,"TRIM_CAT",TRIM(B14),"TRIM_LINE",A9))</f>
        <v>782</v>
      </c>
    </row>
    <row r="15" spans="1:36" s="83" customFormat="1" ht="15.75" thickBot="1" x14ac:dyDescent="0.3">
      <c r="A15" s="173"/>
      <c r="B15" s="75" t="s">
        <v>35</v>
      </c>
      <c r="C15" s="76">
        <f>SUM(C10:C14)</f>
        <v>267573</v>
      </c>
      <c r="D15" s="77">
        <f t="shared" ref="D15:AJ15" si="3">SUM(D10:D14)</f>
        <v>267467</v>
      </c>
      <c r="E15" s="77">
        <f t="shared" si="3"/>
        <v>267088</v>
      </c>
      <c r="F15" s="77">
        <f t="shared" si="3"/>
        <v>266773</v>
      </c>
      <c r="G15" s="77">
        <f t="shared" si="3"/>
        <v>266620</v>
      </c>
      <c r="H15" s="77">
        <f t="shared" si="3"/>
        <v>266682</v>
      </c>
      <c r="I15" s="77">
        <f t="shared" si="3"/>
        <v>266996</v>
      </c>
      <c r="J15" s="77">
        <f t="shared" si="3"/>
        <v>267532</v>
      </c>
      <c r="K15" s="77">
        <f t="shared" si="3"/>
        <v>269543</v>
      </c>
      <c r="L15" s="77">
        <f t="shared" si="3"/>
        <v>270952</v>
      </c>
      <c r="M15" s="77">
        <f t="shared" si="3"/>
        <v>270855</v>
      </c>
      <c r="N15" s="78">
        <f t="shared" si="3"/>
        <v>271581</v>
      </c>
      <c r="O15" s="76">
        <f t="shared" si="3"/>
        <v>272064</v>
      </c>
      <c r="P15" s="77">
        <v>272734</v>
      </c>
      <c r="Q15" s="77">
        <v>272485</v>
      </c>
      <c r="R15" s="77">
        <v>272221</v>
      </c>
      <c r="S15" s="77">
        <v>271937</v>
      </c>
      <c r="T15" s="77">
        <v>271908</v>
      </c>
      <c r="U15" s="78">
        <v>271948</v>
      </c>
      <c r="V15" s="210">
        <f t="shared" si="0"/>
        <v>1.6784204684329136E-2</v>
      </c>
      <c r="W15" s="212">
        <f t="shared" si="0"/>
        <v>1.9692148937999827E-2</v>
      </c>
      <c r="X15" s="213">
        <f t="shared" si="0"/>
        <v>2.0206823219313486E-2</v>
      </c>
      <c r="Y15" s="213">
        <f t="shared" si="0"/>
        <v>2.0421856784607138E-2</v>
      </c>
      <c r="Z15" s="213">
        <f t="shared" si="0"/>
        <v>1.9942239891981097E-2</v>
      </c>
      <c r="AA15" s="213">
        <f t="shared" si="0"/>
        <v>1.9596373208540508E-2</v>
      </c>
      <c r="AB15" s="214"/>
      <c r="AC15" s="79">
        <f t="shared" ref="AC15:AF15" si="4">SUM(AC10:AC14)</f>
        <v>4491</v>
      </c>
      <c r="AD15" s="80">
        <f t="shared" si="4"/>
        <v>5267</v>
      </c>
      <c r="AE15" s="81">
        <f t="shared" si="4"/>
        <v>5397</v>
      </c>
      <c r="AF15" s="81">
        <f t="shared" si="4"/>
        <v>5448</v>
      </c>
      <c r="AG15" s="81">
        <f t="shared" ref="AG15:AH15" si="5">SUM(AG10:AG14)</f>
        <v>5317</v>
      </c>
      <c r="AH15" s="81">
        <f t="shared" si="5"/>
        <v>5226</v>
      </c>
      <c r="AI15" s="82"/>
      <c r="AJ15" s="79">
        <f t="shared" si="3"/>
        <v>271948</v>
      </c>
    </row>
    <row r="16" spans="1:36" s="66" customFormat="1" x14ac:dyDescent="0.25">
      <c r="A16" s="172">
        <f>+A9+1</f>
        <v>2</v>
      </c>
      <c r="B16" s="84" t="s">
        <v>15</v>
      </c>
      <c r="C16" s="85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7"/>
      <c r="O16" s="85"/>
      <c r="P16" s="86"/>
      <c r="Q16" s="86"/>
      <c r="R16" s="86"/>
      <c r="S16" s="86"/>
      <c r="T16" s="86"/>
      <c r="U16" s="87"/>
      <c r="V16" s="232"/>
      <c r="W16" s="233"/>
      <c r="X16" s="234"/>
      <c r="Y16" s="234"/>
      <c r="Z16" s="234"/>
      <c r="AA16" s="234"/>
      <c r="AB16" s="235"/>
      <c r="AC16" s="88"/>
      <c r="AD16" s="89"/>
      <c r="AE16" s="90"/>
      <c r="AF16" s="90"/>
      <c r="AG16" s="90"/>
      <c r="AH16" s="90"/>
      <c r="AI16" s="91"/>
      <c r="AJ16" s="88"/>
    </row>
    <row r="17" spans="1:36" s="66" customFormat="1" x14ac:dyDescent="0.25">
      <c r="A17" s="172"/>
      <c r="B17" s="67" t="s">
        <v>30</v>
      </c>
      <c r="C17" s="92">
        <v>39582</v>
      </c>
      <c r="D17" s="93">
        <v>43164</v>
      </c>
      <c r="E17" s="93">
        <v>40708</v>
      </c>
      <c r="F17" s="93">
        <v>39047</v>
      </c>
      <c r="G17" s="93">
        <v>40653</v>
      </c>
      <c r="H17" s="93">
        <v>39147</v>
      </c>
      <c r="I17" s="93">
        <v>38855</v>
      </c>
      <c r="J17" s="93">
        <v>38524</v>
      </c>
      <c r="K17" s="93">
        <v>43264</v>
      </c>
      <c r="L17" s="93">
        <v>41424</v>
      </c>
      <c r="M17" s="93">
        <v>43218</v>
      </c>
      <c r="N17" s="94">
        <v>49120</v>
      </c>
      <c r="O17" s="92">
        <v>52486</v>
      </c>
      <c r="P17" s="93">
        <v>54860</v>
      </c>
      <c r="Q17" s="93">
        <v>52102</v>
      </c>
      <c r="R17" s="93">
        <v>53033</v>
      </c>
      <c r="S17" s="93">
        <v>48594</v>
      </c>
      <c r="T17" s="93">
        <v>49234</v>
      </c>
      <c r="U17" s="94">
        <v>49624</v>
      </c>
      <c r="V17" s="207">
        <f t="shared" ref="V17:AA22" si="6">IF(ISERROR((O17-C17)/C17)=TRUE,0,(O17-C17)/C17)</f>
        <v>0.32600677075438328</v>
      </c>
      <c r="W17" s="207">
        <f t="shared" si="6"/>
        <v>0.27096654619590399</v>
      </c>
      <c r="X17" s="207">
        <f t="shared" si="6"/>
        <v>0.27989584356883168</v>
      </c>
      <c r="Y17" s="207">
        <f t="shared" si="6"/>
        <v>0.3581837273029938</v>
      </c>
      <c r="Z17" s="207">
        <f t="shared" si="6"/>
        <v>0.19533613755442403</v>
      </c>
      <c r="AA17" s="207">
        <f t="shared" si="6"/>
        <v>0.25766980866988531</v>
      </c>
      <c r="AB17" s="239"/>
      <c r="AC17" s="95">
        <f t="shared" ref="AC17:AH21" si="7">O17-C17</f>
        <v>12904</v>
      </c>
      <c r="AD17" s="72">
        <f t="shared" si="7"/>
        <v>11696</v>
      </c>
      <c r="AE17" s="73">
        <f t="shared" si="7"/>
        <v>11394</v>
      </c>
      <c r="AF17" s="73">
        <f t="shared" si="7"/>
        <v>13986</v>
      </c>
      <c r="AG17" s="73">
        <f t="shared" si="7"/>
        <v>7941</v>
      </c>
      <c r="AH17" s="73">
        <f t="shared" si="7"/>
        <v>10087</v>
      </c>
      <c r="AI17" s="96"/>
      <c r="AJ17" s="71">
        <f>IF(ISERROR(GETPIVOTDATA("VALUE",'CSS WK pvt'!$J$2,"DT_FILE",AJ$8,"COMMODITY",AJ$6,"TRIM_CAT",TRIM(B17),"TRIM_LINE",A16))=TRUE,0,GETPIVOTDATA("VALUE",'CSS WK pvt'!$J$2,"DT_FILE",AJ$8,"COMMODITY",AJ$6,"TRIM_CAT",TRIM(B17),"TRIM_LINE",A16))</f>
        <v>49624</v>
      </c>
    </row>
    <row r="18" spans="1:36" s="66" customFormat="1" x14ac:dyDescent="0.25">
      <c r="A18" s="172"/>
      <c r="B18" s="67" t="s">
        <v>31</v>
      </c>
      <c r="C18" s="92">
        <v>9251</v>
      </c>
      <c r="D18" s="93">
        <v>9517</v>
      </c>
      <c r="E18" s="93">
        <v>8320</v>
      </c>
      <c r="F18" s="93">
        <v>6961</v>
      </c>
      <c r="G18" s="93">
        <v>6591</v>
      </c>
      <c r="H18" s="93">
        <v>6512</v>
      </c>
      <c r="I18" s="93">
        <v>6705</v>
      </c>
      <c r="J18" s="93">
        <v>6886</v>
      </c>
      <c r="K18" s="93">
        <v>7428</v>
      </c>
      <c r="L18" s="93">
        <v>7835</v>
      </c>
      <c r="M18" s="93">
        <v>8814</v>
      </c>
      <c r="N18" s="94">
        <v>6975</v>
      </c>
      <c r="O18" s="92">
        <v>6890</v>
      </c>
      <c r="P18" s="93">
        <v>7050</v>
      </c>
      <c r="Q18" s="93">
        <v>6801</v>
      </c>
      <c r="R18" s="93">
        <v>6989</v>
      </c>
      <c r="S18" s="93">
        <v>7134</v>
      </c>
      <c r="T18" s="93">
        <v>7163</v>
      </c>
      <c r="U18" s="94">
        <v>6952</v>
      </c>
      <c r="V18" s="207">
        <f t="shared" si="6"/>
        <v>-0.2552156523619068</v>
      </c>
      <c r="W18" s="207">
        <f t="shared" si="6"/>
        <v>-0.2592203425449196</v>
      </c>
      <c r="X18" s="207">
        <f t="shared" si="6"/>
        <v>-0.18257211538461537</v>
      </c>
      <c r="Y18" s="207">
        <f t="shared" si="6"/>
        <v>4.0224105731935062E-3</v>
      </c>
      <c r="Z18" s="207">
        <f t="shared" si="6"/>
        <v>8.2385070550751019E-2</v>
      </c>
      <c r="AA18" s="207">
        <f t="shared" si="6"/>
        <v>9.9969287469287474E-2</v>
      </c>
      <c r="AB18" s="239"/>
      <c r="AC18" s="95">
        <f t="shared" si="7"/>
        <v>-2361</v>
      </c>
      <c r="AD18" s="72">
        <f t="shared" si="7"/>
        <v>-2467</v>
      </c>
      <c r="AE18" s="73">
        <f t="shared" si="7"/>
        <v>-1519</v>
      </c>
      <c r="AF18" s="73">
        <f t="shared" si="7"/>
        <v>28</v>
      </c>
      <c r="AG18" s="73">
        <f t="shared" si="7"/>
        <v>543</v>
      </c>
      <c r="AH18" s="73">
        <f t="shared" si="7"/>
        <v>651</v>
      </c>
      <c r="AI18" s="96"/>
      <c r="AJ18" s="71">
        <f>IF(ISERROR(GETPIVOTDATA("VALUE",'CSS WK pvt'!$J$2,"DT_FILE",AJ$8,"COMMODITY",AJ$6,"TRIM_CAT",TRIM(B18),"TRIM_LINE",A16))=TRUE,0,GETPIVOTDATA("VALUE",'CSS WK pvt'!$J$2,"DT_FILE",AJ$8,"COMMODITY",AJ$6,"TRIM_CAT",TRIM(B18),"TRIM_LINE",A16))</f>
        <v>6952</v>
      </c>
    </row>
    <row r="19" spans="1:36" s="66" customFormat="1" x14ac:dyDescent="0.25">
      <c r="A19" s="172"/>
      <c r="B19" s="67" t="s">
        <v>32</v>
      </c>
      <c r="C19" s="92">
        <v>2620</v>
      </c>
      <c r="D19" s="93">
        <v>3513</v>
      </c>
      <c r="E19" s="93">
        <v>3003</v>
      </c>
      <c r="F19" s="93">
        <v>2426</v>
      </c>
      <c r="G19" s="93">
        <v>2650</v>
      </c>
      <c r="H19" s="93">
        <v>2521</v>
      </c>
      <c r="I19" s="93">
        <v>2616</v>
      </c>
      <c r="J19" s="93">
        <v>2439</v>
      </c>
      <c r="K19" s="93">
        <v>3243</v>
      </c>
      <c r="L19" s="93">
        <v>3204</v>
      </c>
      <c r="M19" s="93">
        <v>2759</v>
      </c>
      <c r="N19" s="94">
        <v>3318</v>
      </c>
      <c r="O19" s="92">
        <v>3990</v>
      </c>
      <c r="P19" s="93">
        <v>4922</v>
      </c>
      <c r="Q19" s="93">
        <v>3956</v>
      </c>
      <c r="R19" s="93">
        <v>3758</v>
      </c>
      <c r="S19" s="93">
        <v>3347</v>
      </c>
      <c r="T19" s="93">
        <v>3293</v>
      </c>
      <c r="U19" s="94">
        <v>3125</v>
      </c>
      <c r="V19" s="207">
        <f t="shared" si="6"/>
        <v>0.52290076335877866</v>
      </c>
      <c r="W19" s="207">
        <f t="shared" si="6"/>
        <v>0.40108169655565046</v>
      </c>
      <c r="X19" s="207">
        <f t="shared" si="6"/>
        <v>0.31734931734931737</v>
      </c>
      <c r="Y19" s="207">
        <f t="shared" si="6"/>
        <v>0.54905193734542457</v>
      </c>
      <c r="Z19" s="207">
        <f t="shared" si="6"/>
        <v>0.26301886792452828</v>
      </c>
      <c r="AA19" s="207">
        <f t="shared" si="6"/>
        <v>0.30622768742562473</v>
      </c>
      <c r="AB19" s="239"/>
      <c r="AC19" s="95">
        <f t="shared" si="7"/>
        <v>1370</v>
      </c>
      <c r="AD19" s="72">
        <f t="shared" si="7"/>
        <v>1409</v>
      </c>
      <c r="AE19" s="73">
        <f t="shared" si="7"/>
        <v>953</v>
      </c>
      <c r="AF19" s="73">
        <f t="shared" si="7"/>
        <v>1332</v>
      </c>
      <c r="AG19" s="73">
        <f t="shared" si="7"/>
        <v>697</v>
      </c>
      <c r="AH19" s="73">
        <f t="shared" si="7"/>
        <v>772</v>
      </c>
      <c r="AI19" s="96"/>
      <c r="AJ19" s="71">
        <f>IF(ISERROR(GETPIVOTDATA("VALUE",'CSS WK pvt'!$J$2,"DT_FILE",AJ$8,"COMMODITY",AJ$6,"TRIM_CAT",TRIM(B19),"TRIM_LINE",A16))=TRUE,0,GETPIVOTDATA("VALUE",'CSS WK pvt'!$J$2,"DT_FILE",AJ$8,"COMMODITY",AJ$6,"TRIM_CAT",TRIM(B19),"TRIM_LINE",A16))</f>
        <v>3125</v>
      </c>
    </row>
    <row r="20" spans="1:36" s="66" customFormat="1" x14ac:dyDescent="0.25">
      <c r="A20" s="172"/>
      <c r="B20" s="67" t="s">
        <v>33</v>
      </c>
      <c r="C20" s="92">
        <v>603</v>
      </c>
      <c r="D20" s="93">
        <v>881</v>
      </c>
      <c r="E20" s="93">
        <v>707</v>
      </c>
      <c r="F20" s="93">
        <v>561</v>
      </c>
      <c r="G20" s="93">
        <v>613</v>
      </c>
      <c r="H20" s="93">
        <v>566</v>
      </c>
      <c r="I20" s="93">
        <v>598</v>
      </c>
      <c r="J20" s="93">
        <v>589</v>
      </c>
      <c r="K20" s="93">
        <v>779</v>
      </c>
      <c r="L20" s="93">
        <v>782</v>
      </c>
      <c r="M20" s="93">
        <v>653</v>
      </c>
      <c r="N20" s="94">
        <v>750</v>
      </c>
      <c r="O20" s="92">
        <v>895</v>
      </c>
      <c r="P20" s="93">
        <v>1225</v>
      </c>
      <c r="Q20" s="93">
        <v>828</v>
      </c>
      <c r="R20" s="93">
        <v>876</v>
      </c>
      <c r="S20" s="93">
        <v>834</v>
      </c>
      <c r="T20" s="93">
        <v>662</v>
      </c>
      <c r="U20" s="94">
        <v>634</v>
      </c>
      <c r="V20" s="207">
        <f t="shared" si="6"/>
        <v>0.48424543946932008</v>
      </c>
      <c r="W20" s="207">
        <f t="shared" si="6"/>
        <v>0.39046538024971622</v>
      </c>
      <c r="X20" s="207">
        <f t="shared" si="6"/>
        <v>0.17114568599717114</v>
      </c>
      <c r="Y20" s="207">
        <f t="shared" si="6"/>
        <v>0.56149732620320858</v>
      </c>
      <c r="Z20" s="207">
        <f t="shared" si="6"/>
        <v>0.36052202283849921</v>
      </c>
      <c r="AA20" s="207">
        <f t="shared" si="6"/>
        <v>0.16961130742049471</v>
      </c>
      <c r="AB20" s="239"/>
      <c r="AC20" s="95">
        <f t="shared" si="7"/>
        <v>292</v>
      </c>
      <c r="AD20" s="72">
        <f t="shared" si="7"/>
        <v>344</v>
      </c>
      <c r="AE20" s="73">
        <f t="shared" si="7"/>
        <v>121</v>
      </c>
      <c r="AF20" s="73">
        <f t="shared" si="7"/>
        <v>315</v>
      </c>
      <c r="AG20" s="73">
        <f t="shared" si="7"/>
        <v>221</v>
      </c>
      <c r="AH20" s="73">
        <f t="shared" si="7"/>
        <v>96</v>
      </c>
      <c r="AI20" s="96"/>
      <c r="AJ20" s="71">
        <f>IF(ISERROR(GETPIVOTDATA("VALUE",'CSS WK pvt'!$J$2,"DT_FILE",AJ$8,"COMMODITY",AJ$6,"TRIM_CAT",TRIM(B20),"TRIM_LINE",A16))=TRUE,0,GETPIVOTDATA("VALUE",'CSS WK pvt'!$J$2,"DT_FILE",AJ$8,"COMMODITY",AJ$6,"TRIM_CAT",TRIM(B20),"TRIM_LINE",A16))</f>
        <v>634</v>
      </c>
    </row>
    <row r="21" spans="1:36" s="66" customFormat="1" x14ac:dyDescent="0.25">
      <c r="A21" s="172"/>
      <c r="B21" s="67" t="s">
        <v>34</v>
      </c>
      <c r="C21" s="92">
        <v>84</v>
      </c>
      <c r="D21" s="93">
        <v>128</v>
      </c>
      <c r="E21" s="93">
        <v>101</v>
      </c>
      <c r="F21" s="93">
        <v>74</v>
      </c>
      <c r="G21" s="93">
        <v>87</v>
      </c>
      <c r="H21" s="93">
        <v>73</v>
      </c>
      <c r="I21" s="93">
        <v>92</v>
      </c>
      <c r="J21" s="93">
        <v>73</v>
      </c>
      <c r="K21" s="93">
        <v>116</v>
      </c>
      <c r="L21" s="93">
        <v>113</v>
      </c>
      <c r="M21" s="93">
        <v>108</v>
      </c>
      <c r="N21" s="94">
        <v>98</v>
      </c>
      <c r="O21" s="92">
        <v>131</v>
      </c>
      <c r="P21" s="93">
        <v>171</v>
      </c>
      <c r="Q21" s="93">
        <v>105</v>
      </c>
      <c r="R21" s="93">
        <v>135</v>
      </c>
      <c r="S21" s="93">
        <v>191</v>
      </c>
      <c r="T21" s="93">
        <v>112</v>
      </c>
      <c r="U21" s="94">
        <v>99</v>
      </c>
      <c r="V21" s="207">
        <f t="shared" si="6"/>
        <v>0.55952380952380953</v>
      </c>
      <c r="W21" s="207">
        <f t="shared" si="6"/>
        <v>0.3359375</v>
      </c>
      <c r="X21" s="207">
        <f t="shared" si="6"/>
        <v>3.9603960396039604E-2</v>
      </c>
      <c r="Y21" s="207">
        <f t="shared" si="6"/>
        <v>0.82432432432432434</v>
      </c>
      <c r="Z21" s="207">
        <f t="shared" si="6"/>
        <v>1.1954022988505748</v>
      </c>
      <c r="AA21" s="207">
        <f t="shared" si="6"/>
        <v>0.53424657534246578</v>
      </c>
      <c r="AB21" s="239"/>
      <c r="AC21" s="95">
        <f t="shared" si="7"/>
        <v>47</v>
      </c>
      <c r="AD21" s="72">
        <f t="shared" si="7"/>
        <v>43</v>
      </c>
      <c r="AE21" s="73">
        <f t="shared" si="7"/>
        <v>4</v>
      </c>
      <c r="AF21" s="73">
        <f t="shared" si="7"/>
        <v>61</v>
      </c>
      <c r="AG21" s="73">
        <f t="shared" si="7"/>
        <v>104</v>
      </c>
      <c r="AH21" s="73">
        <f t="shared" si="7"/>
        <v>39</v>
      </c>
      <c r="AI21" s="96"/>
      <c r="AJ21" s="71">
        <f>IF(ISERROR(GETPIVOTDATA("VALUE",'CSS WK pvt'!$J$2,"DT_FILE",AJ$8,"COMMODITY",AJ$6,"TRIM_CAT",TRIM(B21),"TRIM_LINE",A16))=TRUE,0,GETPIVOTDATA("VALUE",'CSS WK pvt'!$J$2,"DT_FILE",AJ$8,"COMMODITY",AJ$6,"TRIM_CAT",TRIM(B21),"TRIM_LINE",A16))</f>
        <v>99</v>
      </c>
    </row>
    <row r="22" spans="1:36" s="83" customFormat="1" x14ac:dyDescent="0.25">
      <c r="A22" s="174"/>
      <c r="B22" s="67" t="s">
        <v>35</v>
      </c>
      <c r="C22" s="158">
        <f t="shared" ref="C22:O22" si="8">SUM(C17:C21)</f>
        <v>52140</v>
      </c>
      <c r="D22" s="159">
        <f t="shared" si="8"/>
        <v>57203</v>
      </c>
      <c r="E22" s="159">
        <f t="shared" si="8"/>
        <v>52839</v>
      </c>
      <c r="F22" s="159">
        <f t="shared" si="8"/>
        <v>49069</v>
      </c>
      <c r="G22" s="159">
        <f t="shared" si="8"/>
        <v>50594</v>
      </c>
      <c r="H22" s="159">
        <f t="shared" si="8"/>
        <v>48819</v>
      </c>
      <c r="I22" s="159">
        <f t="shared" si="8"/>
        <v>48866</v>
      </c>
      <c r="J22" s="159">
        <f t="shared" si="8"/>
        <v>48511</v>
      </c>
      <c r="K22" s="159">
        <f t="shared" si="8"/>
        <v>54830</v>
      </c>
      <c r="L22" s="159">
        <f t="shared" si="8"/>
        <v>53358</v>
      </c>
      <c r="M22" s="159">
        <f t="shared" si="8"/>
        <v>55552</v>
      </c>
      <c r="N22" s="160">
        <f t="shared" si="8"/>
        <v>60261</v>
      </c>
      <c r="O22" s="158">
        <f t="shared" si="8"/>
        <v>64392</v>
      </c>
      <c r="P22" s="159">
        <v>68228</v>
      </c>
      <c r="Q22" s="159">
        <v>63792</v>
      </c>
      <c r="R22" s="159">
        <v>64791</v>
      </c>
      <c r="S22" s="159">
        <v>60100</v>
      </c>
      <c r="T22" s="159">
        <v>60464</v>
      </c>
      <c r="U22" s="160">
        <v>60434</v>
      </c>
      <c r="V22" s="240">
        <f t="shared" si="6"/>
        <v>0.23498273878020715</v>
      </c>
      <c r="W22" s="241">
        <f t="shared" si="6"/>
        <v>0.19273464678425956</v>
      </c>
      <c r="X22" s="242">
        <f t="shared" si="6"/>
        <v>0.20729006983478113</v>
      </c>
      <c r="Y22" s="242">
        <f t="shared" si="6"/>
        <v>0.32040595895575619</v>
      </c>
      <c r="Z22" s="242">
        <f t="shared" si="6"/>
        <v>0.1878878918448828</v>
      </c>
      <c r="AA22" s="242">
        <f t="shared" si="6"/>
        <v>0.23853417726704768</v>
      </c>
      <c r="AB22" s="243"/>
      <c r="AC22" s="97">
        <f t="shared" ref="AC22:AF22" si="9">SUM(AC17:AC21)</f>
        <v>12252</v>
      </c>
      <c r="AD22" s="161">
        <f t="shared" si="9"/>
        <v>11025</v>
      </c>
      <c r="AE22" s="162">
        <f t="shared" si="9"/>
        <v>10953</v>
      </c>
      <c r="AF22" s="162">
        <f t="shared" si="9"/>
        <v>15722</v>
      </c>
      <c r="AG22" s="162">
        <f t="shared" ref="AG22:AH22" si="10">SUM(AG17:AG21)</f>
        <v>9506</v>
      </c>
      <c r="AH22" s="162">
        <f t="shared" si="10"/>
        <v>11645</v>
      </c>
      <c r="AI22" s="163"/>
      <c r="AJ22" s="97">
        <f t="shared" ref="AJ22" si="11">SUM(AJ17:AJ21)</f>
        <v>60434</v>
      </c>
    </row>
    <row r="23" spans="1:36" s="66" customFormat="1" x14ac:dyDescent="0.25">
      <c r="A23" s="172">
        <f>+A16+1</f>
        <v>3</v>
      </c>
      <c r="B23" s="98" t="s">
        <v>17</v>
      </c>
      <c r="C23" s="99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1"/>
      <c r="O23" s="99"/>
      <c r="P23" s="100"/>
      <c r="Q23" s="100"/>
      <c r="R23" s="100"/>
      <c r="S23" s="100"/>
      <c r="T23" s="100"/>
      <c r="U23" s="101"/>
      <c r="V23" s="244"/>
      <c r="W23" s="245"/>
      <c r="X23" s="246"/>
      <c r="Y23" s="246"/>
      <c r="Z23" s="246"/>
      <c r="AA23" s="246"/>
      <c r="AB23" s="247"/>
      <c r="AC23" s="102"/>
      <c r="AD23" s="103"/>
      <c r="AE23" s="104"/>
      <c r="AF23" s="104"/>
      <c r="AG23" s="104"/>
      <c r="AH23" s="104"/>
      <c r="AI23" s="105"/>
      <c r="AJ23" s="102"/>
    </row>
    <row r="24" spans="1:36" s="66" customFormat="1" x14ac:dyDescent="0.25">
      <c r="A24" s="170"/>
      <c r="B24" s="67" t="s">
        <v>30</v>
      </c>
      <c r="C24" s="92">
        <v>20231</v>
      </c>
      <c r="D24" s="93">
        <v>21202</v>
      </c>
      <c r="E24" s="93">
        <v>16947</v>
      </c>
      <c r="F24" s="93">
        <v>14456</v>
      </c>
      <c r="G24" s="93">
        <v>16672</v>
      </c>
      <c r="H24" s="93">
        <v>14859</v>
      </c>
      <c r="I24" s="93">
        <v>15001</v>
      </c>
      <c r="J24" s="93">
        <v>15380</v>
      </c>
      <c r="K24" s="93">
        <v>19596</v>
      </c>
      <c r="L24" s="93">
        <v>18158</v>
      </c>
      <c r="M24" s="93">
        <v>18846</v>
      </c>
      <c r="N24" s="94">
        <v>23924</v>
      </c>
      <c r="O24" s="92">
        <v>22971</v>
      </c>
      <c r="P24" s="93">
        <v>19538</v>
      </c>
      <c r="Q24" s="93">
        <v>15533</v>
      </c>
      <c r="R24" s="93">
        <v>17519</v>
      </c>
      <c r="S24" s="93">
        <v>13165</v>
      </c>
      <c r="T24" s="93">
        <v>14264</v>
      </c>
      <c r="U24" s="94">
        <v>15363</v>
      </c>
      <c r="V24" s="207">
        <f t="shared" ref="V24:AA29" si="12">IF(ISERROR((O24-C24)/C24)=TRUE,0,(O24-C24)/C24)</f>
        <v>0.13543571746329891</v>
      </c>
      <c r="W24" s="207">
        <f t="shared" si="12"/>
        <v>-7.8483161965852283E-2</v>
      </c>
      <c r="X24" s="207">
        <f t="shared" si="12"/>
        <v>-8.3436596447748868E-2</v>
      </c>
      <c r="Y24" s="207">
        <f t="shared" si="12"/>
        <v>0.21188433868289983</v>
      </c>
      <c r="Z24" s="207">
        <f t="shared" si="12"/>
        <v>-0.21035268714011515</v>
      </c>
      <c r="AA24" s="207">
        <f t="shared" si="12"/>
        <v>-4.0043071539134528E-2</v>
      </c>
      <c r="AB24" s="239"/>
      <c r="AC24" s="95">
        <f t="shared" ref="AC24:AH28" si="13">O24-C24</f>
        <v>2740</v>
      </c>
      <c r="AD24" s="72">
        <f t="shared" si="13"/>
        <v>-1664</v>
      </c>
      <c r="AE24" s="73">
        <f t="shared" si="13"/>
        <v>-1414</v>
      </c>
      <c r="AF24" s="73">
        <f t="shared" si="13"/>
        <v>3063</v>
      </c>
      <c r="AG24" s="73">
        <f t="shared" si="13"/>
        <v>-3507</v>
      </c>
      <c r="AH24" s="73">
        <f t="shared" si="13"/>
        <v>-595</v>
      </c>
      <c r="AI24" s="96"/>
      <c r="AJ24" s="71">
        <f>IF(ISERROR(GETPIVOTDATA("VALUE",'CSS WK pvt'!$J$2,"DT_FILE",AJ$8,"COMMODITY",AJ$6,"TRIM_CAT",TRIM(B24),"TRIM_LINE",A23))=TRUE,0,GETPIVOTDATA("VALUE",'CSS WK pvt'!$J$2,"DT_FILE",AJ$8,"COMMODITY",AJ$6,"TRIM_CAT",TRIM(B24),"TRIM_LINE",A23))</f>
        <v>15363</v>
      </c>
    </row>
    <row r="25" spans="1:36" s="66" customFormat="1" x14ac:dyDescent="0.25">
      <c r="A25" s="170"/>
      <c r="B25" s="67" t="s">
        <v>31</v>
      </c>
      <c r="C25" s="92">
        <v>1938</v>
      </c>
      <c r="D25" s="93">
        <v>1857</v>
      </c>
      <c r="E25" s="93">
        <v>1391</v>
      </c>
      <c r="F25" s="93">
        <v>1017</v>
      </c>
      <c r="G25" s="93">
        <v>1011</v>
      </c>
      <c r="H25" s="93">
        <v>857</v>
      </c>
      <c r="I25" s="93">
        <v>1027</v>
      </c>
      <c r="J25" s="93">
        <v>1098</v>
      </c>
      <c r="K25" s="93">
        <v>1345</v>
      </c>
      <c r="L25" s="93">
        <v>1569</v>
      </c>
      <c r="M25" s="93">
        <v>2012</v>
      </c>
      <c r="N25" s="94">
        <v>1485</v>
      </c>
      <c r="O25" s="92">
        <v>1235</v>
      </c>
      <c r="P25" s="93">
        <v>1161</v>
      </c>
      <c r="Q25" s="93">
        <v>999</v>
      </c>
      <c r="R25" s="93">
        <v>1023</v>
      </c>
      <c r="S25" s="93">
        <v>757</v>
      </c>
      <c r="T25" s="93">
        <v>840</v>
      </c>
      <c r="U25" s="94">
        <v>887</v>
      </c>
      <c r="V25" s="207">
        <f t="shared" si="12"/>
        <v>-0.36274509803921567</v>
      </c>
      <c r="W25" s="207">
        <f t="shared" si="12"/>
        <v>-0.37479806138933763</v>
      </c>
      <c r="X25" s="207">
        <f t="shared" si="12"/>
        <v>-0.28181164629762762</v>
      </c>
      <c r="Y25" s="207">
        <f t="shared" si="12"/>
        <v>5.8997050147492625E-3</v>
      </c>
      <c r="Z25" s="207">
        <f t="shared" si="12"/>
        <v>-0.25123639960435212</v>
      </c>
      <c r="AA25" s="207">
        <f t="shared" si="12"/>
        <v>-1.9836639439906652E-2</v>
      </c>
      <c r="AB25" s="239"/>
      <c r="AC25" s="95">
        <f t="shared" si="13"/>
        <v>-703</v>
      </c>
      <c r="AD25" s="72">
        <f t="shared" si="13"/>
        <v>-696</v>
      </c>
      <c r="AE25" s="73">
        <f t="shared" si="13"/>
        <v>-392</v>
      </c>
      <c r="AF25" s="73">
        <f t="shared" si="13"/>
        <v>6</v>
      </c>
      <c r="AG25" s="73">
        <f t="shared" si="13"/>
        <v>-254</v>
      </c>
      <c r="AH25" s="73">
        <f t="shared" si="13"/>
        <v>-17</v>
      </c>
      <c r="AI25" s="96"/>
      <c r="AJ25" s="71">
        <f>IF(ISERROR(GETPIVOTDATA("VALUE",'CSS WK pvt'!$J$2,"DT_FILE",AJ$8,"COMMODITY",AJ$6,"TRIM_CAT",TRIM(B25),"TRIM_LINE",A23))=TRUE,0,GETPIVOTDATA("VALUE",'CSS WK pvt'!$J$2,"DT_FILE",AJ$8,"COMMODITY",AJ$6,"TRIM_CAT",TRIM(B25),"TRIM_LINE",A23))</f>
        <v>887</v>
      </c>
    </row>
    <row r="26" spans="1:36" s="66" customFormat="1" x14ac:dyDescent="0.25">
      <c r="A26" s="170"/>
      <c r="B26" s="67" t="s">
        <v>32</v>
      </c>
      <c r="C26" s="92">
        <v>1625</v>
      </c>
      <c r="D26" s="93">
        <v>2468</v>
      </c>
      <c r="E26" s="93">
        <v>1548</v>
      </c>
      <c r="F26" s="93">
        <v>1188</v>
      </c>
      <c r="G26" s="93">
        <v>1550</v>
      </c>
      <c r="H26" s="93">
        <v>1372</v>
      </c>
      <c r="I26" s="93">
        <v>1479</v>
      </c>
      <c r="J26" s="93">
        <v>1319</v>
      </c>
      <c r="K26" s="93">
        <v>2190</v>
      </c>
      <c r="L26" s="93">
        <v>2104</v>
      </c>
      <c r="M26" s="93">
        <v>1565</v>
      </c>
      <c r="N26" s="94">
        <v>2224</v>
      </c>
      <c r="O26" s="92">
        <v>2444</v>
      </c>
      <c r="P26" s="93">
        <v>2311</v>
      </c>
      <c r="Q26" s="93">
        <v>1471</v>
      </c>
      <c r="R26" s="93">
        <v>1599</v>
      </c>
      <c r="S26" s="93">
        <v>1307</v>
      </c>
      <c r="T26" s="93">
        <v>1421</v>
      </c>
      <c r="U26" s="94">
        <v>1377</v>
      </c>
      <c r="V26" s="207">
        <f t="shared" si="12"/>
        <v>0.504</v>
      </c>
      <c r="W26" s="207">
        <f t="shared" si="12"/>
        <v>-6.3614262560777957E-2</v>
      </c>
      <c r="X26" s="207">
        <f t="shared" si="12"/>
        <v>-4.9741602067183463E-2</v>
      </c>
      <c r="Y26" s="207">
        <f t="shared" si="12"/>
        <v>0.34595959595959597</v>
      </c>
      <c r="Z26" s="207">
        <f t="shared" si="12"/>
        <v>-0.15677419354838709</v>
      </c>
      <c r="AA26" s="207">
        <f t="shared" si="12"/>
        <v>3.5714285714285712E-2</v>
      </c>
      <c r="AB26" s="239"/>
      <c r="AC26" s="95">
        <f t="shared" si="13"/>
        <v>819</v>
      </c>
      <c r="AD26" s="72">
        <f t="shared" si="13"/>
        <v>-157</v>
      </c>
      <c r="AE26" s="73">
        <f t="shared" si="13"/>
        <v>-77</v>
      </c>
      <c r="AF26" s="73">
        <f t="shared" si="13"/>
        <v>411</v>
      </c>
      <c r="AG26" s="73">
        <f t="shared" si="13"/>
        <v>-243</v>
      </c>
      <c r="AH26" s="73">
        <f t="shared" si="13"/>
        <v>49</v>
      </c>
      <c r="AI26" s="96"/>
      <c r="AJ26" s="71">
        <f>IF(ISERROR(GETPIVOTDATA("VALUE",'CSS WK pvt'!$J$2,"DT_FILE",AJ$8,"COMMODITY",AJ$6,"TRIM_CAT",TRIM(B26),"TRIM_LINE",A23))=TRUE,0,GETPIVOTDATA("VALUE",'CSS WK pvt'!$J$2,"DT_FILE",AJ$8,"COMMODITY",AJ$6,"TRIM_CAT",TRIM(B26),"TRIM_LINE",A23))</f>
        <v>1377</v>
      </c>
    </row>
    <row r="27" spans="1:36" s="66" customFormat="1" x14ac:dyDescent="0.25">
      <c r="A27" s="170"/>
      <c r="B27" s="67" t="s">
        <v>33</v>
      </c>
      <c r="C27" s="92">
        <v>358</v>
      </c>
      <c r="D27" s="93">
        <v>641</v>
      </c>
      <c r="E27" s="93">
        <v>381</v>
      </c>
      <c r="F27" s="93">
        <v>308</v>
      </c>
      <c r="G27" s="93">
        <v>353</v>
      </c>
      <c r="H27" s="93">
        <v>318</v>
      </c>
      <c r="I27" s="93">
        <v>365</v>
      </c>
      <c r="J27" s="93">
        <v>341</v>
      </c>
      <c r="K27" s="93">
        <v>554</v>
      </c>
      <c r="L27" s="93">
        <v>525</v>
      </c>
      <c r="M27" s="93">
        <v>396</v>
      </c>
      <c r="N27" s="94">
        <v>518</v>
      </c>
      <c r="O27" s="92">
        <v>575</v>
      </c>
      <c r="P27" s="93">
        <v>682</v>
      </c>
      <c r="Q27" s="93">
        <v>357</v>
      </c>
      <c r="R27" s="93">
        <v>456</v>
      </c>
      <c r="S27" s="93">
        <v>402</v>
      </c>
      <c r="T27" s="93">
        <v>289</v>
      </c>
      <c r="U27" s="94">
        <v>324</v>
      </c>
      <c r="V27" s="207">
        <f t="shared" si="12"/>
        <v>0.6061452513966481</v>
      </c>
      <c r="W27" s="207">
        <f t="shared" si="12"/>
        <v>6.3962558502340089E-2</v>
      </c>
      <c r="X27" s="207">
        <f t="shared" si="12"/>
        <v>-6.2992125984251968E-2</v>
      </c>
      <c r="Y27" s="207">
        <f t="shared" si="12"/>
        <v>0.48051948051948051</v>
      </c>
      <c r="Z27" s="207">
        <f t="shared" si="12"/>
        <v>0.13881019830028329</v>
      </c>
      <c r="AA27" s="207">
        <f t="shared" si="12"/>
        <v>-9.1194968553459113E-2</v>
      </c>
      <c r="AB27" s="239"/>
      <c r="AC27" s="95">
        <f t="shared" si="13"/>
        <v>217</v>
      </c>
      <c r="AD27" s="72">
        <f t="shared" si="13"/>
        <v>41</v>
      </c>
      <c r="AE27" s="73">
        <f t="shared" si="13"/>
        <v>-24</v>
      </c>
      <c r="AF27" s="73">
        <f t="shared" si="13"/>
        <v>148</v>
      </c>
      <c r="AG27" s="73">
        <f t="shared" si="13"/>
        <v>49</v>
      </c>
      <c r="AH27" s="73">
        <f t="shared" si="13"/>
        <v>-29</v>
      </c>
      <c r="AI27" s="96"/>
      <c r="AJ27" s="71">
        <f>IF(ISERROR(GETPIVOTDATA("VALUE",'CSS WK pvt'!$J$2,"DT_FILE",AJ$8,"COMMODITY",AJ$6,"TRIM_CAT",TRIM(B27),"TRIM_LINE",A23))=TRUE,0,GETPIVOTDATA("VALUE",'CSS WK pvt'!$J$2,"DT_FILE",AJ$8,"COMMODITY",AJ$6,"TRIM_CAT",TRIM(B27),"TRIM_LINE",A23))</f>
        <v>324</v>
      </c>
    </row>
    <row r="28" spans="1:36" s="66" customFormat="1" x14ac:dyDescent="0.25">
      <c r="A28" s="170"/>
      <c r="B28" s="67" t="s">
        <v>34</v>
      </c>
      <c r="C28" s="92">
        <v>53</v>
      </c>
      <c r="D28" s="93">
        <v>101</v>
      </c>
      <c r="E28" s="93">
        <v>52</v>
      </c>
      <c r="F28" s="93">
        <v>50</v>
      </c>
      <c r="G28" s="93">
        <v>48</v>
      </c>
      <c r="H28" s="93">
        <v>41</v>
      </c>
      <c r="I28" s="93">
        <v>58</v>
      </c>
      <c r="J28" s="93">
        <v>48</v>
      </c>
      <c r="K28" s="93">
        <v>88</v>
      </c>
      <c r="L28" s="93">
        <v>81</v>
      </c>
      <c r="M28" s="93">
        <v>75</v>
      </c>
      <c r="N28" s="94">
        <v>61</v>
      </c>
      <c r="O28" s="92">
        <v>86</v>
      </c>
      <c r="P28" s="93">
        <v>100</v>
      </c>
      <c r="Q28" s="93">
        <v>43</v>
      </c>
      <c r="R28" s="93">
        <v>70</v>
      </c>
      <c r="S28" s="93">
        <v>113</v>
      </c>
      <c r="T28" s="93">
        <v>47</v>
      </c>
      <c r="U28" s="94">
        <v>48</v>
      </c>
      <c r="V28" s="207">
        <f t="shared" si="12"/>
        <v>0.62264150943396224</v>
      </c>
      <c r="W28" s="207">
        <f t="shared" si="12"/>
        <v>-9.9009900990099011E-3</v>
      </c>
      <c r="X28" s="207">
        <f t="shared" si="12"/>
        <v>-0.17307692307692307</v>
      </c>
      <c r="Y28" s="207">
        <f t="shared" si="12"/>
        <v>0.4</v>
      </c>
      <c r="Z28" s="207">
        <f t="shared" si="12"/>
        <v>1.3541666666666667</v>
      </c>
      <c r="AA28" s="207">
        <f t="shared" si="12"/>
        <v>0.14634146341463414</v>
      </c>
      <c r="AB28" s="239"/>
      <c r="AC28" s="95">
        <f t="shared" si="13"/>
        <v>33</v>
      </c>
      <c r="AD28" s="72">
        <f t="shared" si="13"/>
        <v>-1</v>
      </c>
      <c r="AE28" s="73">
        <f t="shared" si="13"/>
        <v>-9</v>
      </c>
      <c r="AF28" s="73">
        <f t="shared" si="13"/>
        <v>20</v>
      </c>
      <c r="AG28" s="73">
        <f t="shared" si="13"/>
        <v>65</v>
      </c>
      <c r="AH28" s="73">
        <f t="shared" si="13"/>
        <v>6</v>
      </c>
      <c r="AI28" s="96"/>
      <c r="AJ28" s="71">
        <f>IF(ISERROR(GETPIVOTDATA("VALUE",'CSS WK pvt'!$J$2,"DT_FILE",AJ$8,"COMMODITY",AJ$6,"TRIM_CAT",TRIM(B28),"TRIM_LINE",A23))=TRUE,0,GETPIVOTDATA("VALUE",'CSS WK pvt'!$J$2,"DT_FILE",AJ$8,"COMMODITY",AJ$6,"TRIM_CAT",TRIM(B28),"TRIM_LINE",A23))</f>
        <v>48</v>
      </c>
    </row>
    <row r="29" spans="1:36" s="83" customFormat="1" x14ac:dyDescent="0.25">
      <c r="A29" s="174"/>
      <c r="B29" s="67" t="s">
        <v>35</v>
      </c>
      <c r="C29" s="158">
        <f t="shared" ref="C29:O29" si="14">SUM(C24:C28)</f>
        <v>24205</v>
      </c>
      <c r="D29" s="159">
        <f t="shared" si="14"/>
        <v>26269</v>
      </c>
      <c r="E29" s="159">
        <f t="shared" si="14"/>
        <v>20319</v>
      </c>
      <c r="F29" s="159">
        <f t="shared" si="14"/>
        <v>17019</v>
      </c>
      <c r="G29" s="159">
        <f t="shared" si="14"/>
        <v>19634</v>
      </c>
      <c r="H29" s="159">
        <f t="shared" si="14"/>
        <v>17447</v>
      </c>
      <c r="I29" s="159">
        <f t="shared" si="14"/>
        <v>17930</v>
      </c>
      <c r="J29" s="159">
        <f t="shared" si="14"/>
        <v>18186</v>
      </c>
      <c r="K29" s="159">
        <f t="shared" si="14"/>
        <v>23773</v>
      </c>
      <c r="L29" s="159">
        <f t="shared" si="14"/>
        <v>22437</v>
      </c>
      <c r="M29" s="159">
        <f t="shared" si="14"/>
        <v>22894</v>
      </c>
      <c r="N29" s="160">
        <f t="shared" si="14"/>
        <v>28212</v>
      </c>
      <c r="O29" s="158">
        <f t="shared" si="14"/>
        <v>27311</v>
      </c>
      <c r="P29" s="159">
        <v>23792</v>
      </c>
      <c r="Q29" s="159">
        <v>18403</v>
      </c>
      <c r="R29" s="159">
        <v>20667</v>
      </c>
      <c r="S29" s="159">
        <v>15744</v>
      </c>
      <c r="T29" s="159">
        <v>16861</v>
      </c>
      <c r="U29" s="160">
        <v>17999</v>
      </c>
      <c r="V29" s="240">
        <f t="shared" si="12"/>
        <v>0.12832059491840528</v>
      </c>
      <c r="W29" s="241">
        <f t="shared" si="12"/>
        <v>-9.4293654117020065E-2</v>
      </c>
      <c r="X29" s="242">
        <f t="shared" si="12"/>
        <v>-9.4295979132831345E-2</v>
      </c>
      <c r="Y29" s="242">
        <f t="shared" si="12"/>
        <v>0.21434866913449674</v>
      </c>
      <c r="Z29" s="242">
        <f t="shared" si="12"/>
        <v>-0.19812570031577875</v>
      </c>
      <c r="AA29" s="242">
        <f t="shared" si="12"/>
        <v>-3.3587436235455952E-2</v>
      </c>
      <c r="AB29" s="243"/>
      <c r="AC29" s="97">
        <f t="shared" ref="AC29:AF29" si="15">SUM(AC24:AC28)</f>
        <v>3106</v>
      </c>
      <c r="AD29" s="161">
        <f t="shared" si="15"/>
        <v>-2477</v>
      </c>
      <c r="AE29" s="162">
        <f t="shared" si="15"/>
        <v>-1916</v>
      </c>
      <c r="AF29" s="162">
        <f t="shared" si="15"/>
        <v>3648</v>
      </c>
      <c r="AG29" s="162">
        <f t="shared" ref="AG29:AH29" si="16">SUM(AG24:AG28)</f>
        <v>-3890</v>
      </c>
      <c r="AH29" s="162">
        <f t="shared" si="16"/>
        <v>-586</v>
      </c>
      <c r="AI29" s="163"/>
      <c r="AJ29" s="97">
        <f t="shared" ref="AJ29" si="17">SUM(AJ24:AJ28)</f>
        <v>17999</v>
      </c>
    </row>
    <row r="30" spans="1:36" s="66" customFormat="1" x14ac:dyDescent="0.25">
      <c r="A30" s="172">
        <f>+A23+1</f>
        <v>4</v>
      </c>
      <c r="B30" s="98" t="s">
        <v>18</v>
      </c>
      <c r="C30" s="99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1"/>
      <c r="O30" s="99"/>
      <c r="P30" s="100"/>
      <c r="Q30" s="100"/>
      <c r="R30" s="100"/>
      <c r="S30" s="100"/>
      <c r="T30" s="100"/>
      <c r="U30" s="101"/>
      <c r="V30" s="244"/>
      <c r="W30" s="245"/>
      <c r="X30" s="246"/>
      <c r="Y30" s="246"/>
      <c r="Z30" s="246"/>
      <c r="AA30" s="246"/>
      <c r="AB30" s="247"/>
      <c r="AC30" s="102"/>
      <c r="AD30" s="103"/>
      <c r="AE30" s="104"/>
      <c r="AF30" s="104"/>
      <c r="AG30" s="104"/>
      <c r="AH30" s="104"/>
      <c r="AI30" s="105"/>
      <c r="AJ30" s="102"/>
    </row>
    <row r="31" spans="1:36" s="66" customFormat="1" x14ac:dyDescent="0.25">
      <c r="A31" s="172"/>
      <c r="B31" s="67" t="s">
        <v>30</v>
      </c>
      <c r="C31" s="92">
        <v>7789</v>
      </c>
      <c r="D31" s="93">
        <v>9173</v>
      </c>
      <c r="E31" s="93">
        <v>9340</v>
      </c>
      <c r="F31" s="93">
        <v>7505</v>
      </c>
      <c r="G31" s="93">
        <v>5875</v>
      </c>
      <c r="H31" s="93">
        <v>6064</v>
      </c>
      <c r="I31" s="93">
        <v>5643</v>
      </c>
      <c r="J31" s="93">
        <v>5745</v>
      </c>
      <c r="K31" s="93">
        <v>6514</v>
      </c>
      <c r="L31" s="93">
        <v>6270</v>
      </c>
      <c r="M31" s="93">
        <v>7559</v>
      </c>
      <c r="N31" s="94">
        <v>8883</v>
      </c>
      <c r="O31" s="92">
        <v>11346</v>
      </c>
      <c r="P31" s="93">
        <v>12508</v>
      </c>
      <c r="Q31" s="93">
        <v>9899</v>
      </c>
      <c r="R31" s="93">
        <v>7819</v>
      </c>
      <c r="S31" s="93">
        <v>7128</v>
      </c>
      <c r="T31" s="93">
        <v>5334</v>
      </c>
      <c r="U31" s="94">
        <v>5472</v>
      </c>
      <c r="V31" s="207">
        <f t="shared" ref="V31:AA36" si="18">IF(ISERROR((O31-C31)/C31)=TRUE,0,(O31-C31)/C31)</f>
        <v>0.45666966234433176</v>
      </c>
      <c r="W31" s="207">
        <f t="shared" si="18"/>
        <v>0.36356699007958138</v>
      </c>
      <c r="X31" s="207">
        <f t="shared" si="18"/>
        <v>5.9850107066381157E-2</v>
      </c>
      <c r="Y31" s="207">
        <f t="shared" si="18"/>
        <v>4.1838774150566291E-2</v>
      </c>
      <c r="Z31" s="207">
        <f t="shared" si="18"/>
        <v>0.21327659574468086</v>
      </c>
      <c r="AA31" s="207">
        <f t="shared" si="18"/>
        <v>-0.1203825857519789</v>
      </c>
      <c r="AB31" s="239"/>
      <c r="AC31" s="95">
        <f t="shared" ref="AC31:AH35" si="19">O31-C31</f>
        <v>3557</v>
      </c>
      <c r="AD31" s="72">
        <f t="shared" si="19"/>
        <v>3335</v>
      </c>
      <c r="AE31" s="73">
        <f t="shared" si="19"/>
        <v>559</v>
      </c>
      <c r="AF31" s="73">
        <f t="shared" si="19"/>
        <v>314</v>
      </c>
      <c r="AG31" s="73">
        <f t="shared" si="19"/>
        <v>1253</v>
      </c>
      <c r="AH31" s="73">
        <f t="shared" si="19"/>
        <v>-730</v>
      </c>
      <c r="AI31" s="96"/>
      <c r="AJ31" s="71">
        <f>IF(ISERROR(GETPIVOTDATA("VALUE",'CSS WK pvt'!$J$2,"DT_FILE",AJ$8,"COMMODITY",AJ$6,"TRIM_CAT",TRIM(B31),"TRIM_LINE",A30))=TRUE,0,GETPIVOTDATA("VALUE",'CSS WK pvt'!$J$2,"DT_FILE",AJ$8,"COMMODITY",AJ$6,"TRIM_CAT",TRIM(B31),"TRIM_LINE",A30))</f>
        <v>5472</v>
      </c>
    </row>
    <row r="32" spans="1:36" s="66" customFormat="1" x14ac:dyDescent="0.25">
      <c r="A32" s="172"/>
      <c r="B32" s="67" t="s">
        <v>31</v>
      </c>
      <c r="C32" s="92">
        <v>1682</v>
      </c>
      <c r="D32" s="93">
        <v>1490</v>
      </c>
      <c r="E32" s="93">
        <v>1281</v>
      </c>
      <c r="F32" s="93">
        <v>957</v>
      </c>
      <c r="G32" s="93">
        <v>700</v>
      </c>
      <c r="H32" s="93">
        <v>542</v>
      </c>
      <c r="I32" s="93">
        <v>507</v>
      </c>
      <c r="J32" s="93">
        <v>625</v>
      </c>
      <c r="K32" s="93">
        <v>744</v>
      </c>
      <c r="L32" s="93">
        <v>842</v>
      </c>
      <c r="M32" s="93">
        <v>1217</v>
      </c>
      <c r="N32" s="94">
        <v>1065</v>
      </c>
      <c r="O32" s="92">
        <v>1149</v>
      </c>
      <c r="P32" s="93">
        <v>988</v>
      </c>
      <c r="Q32" s="93">
        <v>903</v>
      </c>
      <c r="R32" s="93">
        <v>789</v>
      </c>
      <c r="S32" s="93">
        <v>643</v>
      </c>
      <c r="T32" s="93">
        <v>522</v>
      </c>
      <c r="U32" s="94">
        <v>489</v>
      </c>
      <c r="V32" s="207">
        <f t="shared" si="18"/>
        <v>-0.31688466111771701</v>
      </c>
      <c r="W32" s="207">
        <f t="shared" si="18"/>
        <v>-0.33691275167785234</v>
      </c>
      <c r="X32" s="207">
        <f t="shared" si="18"/>
        <v>-0.29508196721311475</v>
      </c>
      <c r="Y32" s="207">
        <f t="shared" si="18"/>
        <v>-0.17554858934169279</v>
      </c>
      <c r="Z32" s="207">
        <f t="shared" si="18"/>
        <v>-8.1428571428571433E-2</v>
      </c>
      <c r="AA32" s="207">
        <f t="shared" si="18"/>
        <v>-3.6900369003690037E-2</v>
      </c>
      <c r="AB32" s="239"/>
      <c r="AC32" s="95">
        <f t="shared" si="19"/>
        <v>-533</v>
      </c>
      <c r="AD32" s="72">
        <f t="shared" si="19"/>
        <v>-502</v>
      </c>
      <c r="AE32" s="73">
        <f t="shared" si="19"/>
        <v>-378</v>
      </c>
      <c r="AF32" s="73">
        <f t="shared" si="19"/>
        <v>-168</v>
      </c>
      <c r="AG32" s="73">
        <f t="shared" si="19"/>
        <v>-57</v>
      </c>
      <c r="AH32" s="73">
        <f t="shared" si="19"/>
        <v>-20</v>
      </c>
      <c r="AI32" s="96"/>
      <c r="AJ32" s="71">
        <f>IF(ISERROR(GETPIVOTDATA("VALUE",'CSS WK pvt'!$J$2,"DT_FILE",AJ$8,"COMMODITY",AJ$6,"TRIM_CAT",TRIM(B32),"TRIM_LINE",A30))=TRUE,0,GETPIVOTDATA("VALUE",'CSS WK pvt'!$J$2,"DT_FILE",AJ$8,"COMMODITY",AJ$6,"TRIM_CAT",TRIM(B32),"TRIM_LINE",A30))</f>
        <v>489</v>
      </c>
    </row>
    <row r="33" spans="1:36" s="66" customFormat="1" x14ac:dyDescent="0.25">
      <c r="A33" s="172"/>
      <c r="B33" s="67" t="s">
        <v>32</v>
      </c>
      <c r="C33" s="92">
        <v>658</v>
      </c>
      <c r="D33" s="93">
        <v>608</v>
      </c>
      <c r="E33" s="93">
        <v>937</v>
      </c>
      <c r="F33" s="93">
        <v>556</v>
      </c>
      <c r="G33" s="93">
        <v>501</v>
      </c>
      <c r="H33" s="93">
        <v>555</v>
      </c>
      <c r="I33" s="93">
        <v>552</v>
      </c>
      <c r="J33" s="93">
        <v>548</v>
      </c>
      <c r="K33" s="93">
        <v>481</v>
      </c>
      <c r="L33" s="93">
        <v>610</v>
      </c>
      <c r="M33" s="93">
        <v>662</v>
      </c>
      <c r="N33" s="94">
        <v>685</v>
      </c>
      <c r="O33" s="92">
        <v>994</v>
      </c>
      <c r="P33" s="93">
        <v>1555</v>
      </c>
      <c r="Q33" s="93">
        <v>798</v>
      </c>
      <c r="R33" s="93">
        <v>539</v>
      </c>
      <c r="S33" s="93">
        <v>503</v>
      </c>
      <c r="T33" s="93">
        <v>359</v>
      </c>
      <c r="U33" s="94">
        <v>385</v>
      </c>
      <c r="V33" s="207">
        <f t="shared" si="18"/>
        <v>0.51063829787234039</v>
      </c>
      <c r="W33" s="207">
        <f t="shared" si="18"/>
        <v>1.5575657894736843</v>
      </c>
      <c r="X33" s="207">
        <f t="shared" si="18"/>
        <v>-0.14834578441835647</v>
      </c>
      <c r="Y33" s="207">
        <f t="shared" si="18"/>
        <v>-3.0575539568345324E-2</v>
      </c>
      <c r="Z33" s="207">
        <f t="shared" si="18"/>
        <v>3.9920159680638719E-3</v>
      </c>
      <c r="AA33" s="207">
        <f t="shared" si="18"/>
        <v>-0.35315315315315315</v>
      </c>
      <c r="AB33" s="239"/>
      <c r="AC33" s="95">
        <f t="shared" si="19"/>
        <v>336</v>
      </c>
      <c r="AD33" s="72">
        <f t="shared" si="19"/>
        <v>947</v>
      </c>
      <c r="AE33" s="73">
        <f t="shared" si="19"/>
        <v>-139</v>
      </c>
      <c r="AF33" s="73">
        <f t="shared" si="19"/>
        <v>-17</v>
      </c>
      <c r="AG33" s="73">
        <f t="shared" si="19"/>
        <v>2</v>
      </c>
      <c r="AH33" s="73">
        <f t="shared" si="19"/>
        <v>-196</v>
      </c>
      <c r="AI33" s="96"/>
      <c r="AJ33" s="71">
        <f>IF(ISERROR(GETPIVOTDATA("VALUE",'CSS WK pvt'!$J$2,"DT_FILE",AJ$8,"COMMODITY",AJ$6,"TRIM_CAT",TRIM(B33),"TRIM_LINE",A30))=TRUE,0,GETPIVOTDATA("VALUE",'CSS WK pvt'!$J$2,"DT_FILE",AJ$8,"COMMODITY",AJ$6,"TRIM_CAT",TRIM(B33),"TRIM_LINE",A30))</f>
        <v>385</v>
      </c>
    </row>
    <row r="34" spans="1:36" s="66" customFormat="1" x14ac:dyDescent="0.25">
      <c r="A34" s="172"/>
      <c r="B34" s="67" t="s">
        <v>33</v>
      </c>
      <c r="C34" s="92">
        <v>152</v>
      </c>
      <c r="D34" s="93">
        <v>118</v>
      </c>
      <c r="E34" s="93">
        <v>212</v>
      </c>
      <c r="F34" s="93">
        <v>114</v>
      </c>
      <c r="G34" s="93">
        <v>118</v>
      </c>
      <c r="H34" s="93">
        <v>120</v>
      </c>
      <c r="I34" s="93">
        <v>110</v>
      </c>
      <c r="J34" s="93">
        <v>106</v>
      </c>
      <c r="K34" s="93">
        <v>93</v>
      </c>
      <c r="L34" s="93">
        <v>143</v>
      </c>
      <c r="M34" s="93">
        <v>138</v>
      </c>
      <c r="N34" s="94">
        <v>136</v>
      </c>
      <c r="O34" s="92">
        <v>208</v>
      </c>
      <c r="P34" s="93">
        <v>341</v>
      </c>
      <c r="Q34" s="93">
        <v>188</v>
      </c>
      <c r="R34" s="93">
        <v>135</v>
      </c>
      <c r="S34" s="93">
        <v>131</v>
      </c>
      <c r="T34" s="93">
        <v>99</v>
      </c>
      <c r="U34" s="94">
        <v>71</v>
      </c>
      <c r="V34" s="207">
        <f t="shared" si="18"/>
        <v>0.36842105263157893</v>
      </c>
      <c r="W34" s="207">
        <f t="shared" si="18"/>
        <v>1.8898305084745763</v>
      </c>
      <c r="X34" s="207">
        <f t="shared" si="18"/>
        <v>-0.11320754716981132</v>
      </c>
      <c r="Y34" s="207">
        <f t="shared" si="18"/>
        <v>0.18421052631578946</v>
      </c>
      <c r="Z34" s="207">
        <f t="shared" si="18"/>
        <v>0.11016949152542373</v>
      </c>
      <c r="AA34" s="207">
        <f t="shared" si="18"/>
        <v>-0.17499999999999999</v>
      </c>
      <c r="AB34" s="239"/>
      <c r="AC34" s="95">
        <f t="shared" si="19"/>
        <v>56</v>
      </c>
      <c r="AD34" s="72">
        <f t="shared" si="19"/>
        <v>223</v>
      </c>
      <c r="AE34" s="73">
        <f t="shared" si="19"/>
        <v>-24</v>
      </c>
      <c r="AF34" s="73">
        <f t="shared" si="19"/>
        <v>21</v>
      </c>
      <c r="AG34" s="73">
        <f t="shared" si="19"/>
        <v>13</v>
      </c>
      <c r="AH34" s="73">
        <f t="shared" si="19"/>
        <v>-21</v>
      </c>
      <c r="AI34" s="96"/>
      <c r="AJ34" s="71">
        <f>IF(ISERROR(GETPIVOTDATA("VALUE",'CSS WK pvt'!$J$2,"DT_FILE",AJ$8,"COMMODITY",AJ$6,"TRIM_CAT",TRIM(B34),"TRIM_LINE",A30))=TRUE,0,GETPIVOTDATA("VALUE",'CSS WK pvt'!$J$2,"DT_FILE",AJ$8,"COMMODITY",AJ$6,"TRIM_CAT",TRIM(B34),"TRIM_LINE",A30))</f>
        <v>71</v>
      </c>
    </row>
    <row r="35" spans="1:36" s="66" customFormat="1" x14ac:dyDescent="0.25">
      <c r="A35" s="172"/>
      <c r="B35" s="67" t="s">
        <v>34</v>
      </c>
      <c r="C35" s="92">
        <v>17</v>
      </c>
      <c r="D35" s="93">
        <v>13</v>
      </c>
      <c r="E35" s="93">
        <v>35</v>
      </c>
      <c r="F35" s="93">
        <v>11</v>
      </c>
      <c r="G35" s="93">
        <v>24</v>
      </c>
      <c r="H35" s="93">
        <v>13</v>
      </c>
      <c r="I35" s="93">
        <v>15</v>
      </c>
      <c r="J35" s="93">
        <v>8</v>
      </c>
      <c r="K35" s="93">
        <v>10</v>
      </c>
      <c r="L35" s="93">
        <v>16</v>
      </c>
      <c r="M35" s="93">
        <v>15</v>
      </c>
      <c r="N35" s="94">
        <v>26</v>
      </c>
      <c r="O35" s="92">
        <v>31</v>
      </c>
      <c r="P35" s="93">
        <v>49</v>
      </c>
      <c r="Q35" s="93">
        <v>20</v>
      </c>
      <c r="R35" s="93">
        <v>23</v>
      </c>
      <c r="S35" s="93">
        <v>33</v>
      </c>
      <c r="T35" s="93">
        <v>24</v>
      </c>
      <c r="U35" s="94">
        <v>10</v>
      </c>
      <c r="V35" s="207">
        <f t="shared" si="18"/>
        <v>0.82352941176470584</v>
      </c>
      <c r="W35" s="207">
        <f t="shared" si="18"/>
        <v>2.7692307692307692</v>
      </c>
      <c r="X35" s="207">
        <f t="shared" si="18"/>
        <v>-0.42857142857142855</v>
      </c>
      <c r="Y35" s="207">
        <f t="shared" si="18"/>
        <v>1.0909090909090908</v>
      </c>
      <c r="Z35" s="207">
        <f t="shared" si="18"/>
        <v>0.375</v>
      </c>
      <c r="AA35" s="207">
        <f t="shared" si="18"/>
        <v>0.84615384615384615</v>
      </c>
      <c r="AB35" s="239"/>
      <c r="AC35" s="95">
        <f t="shared" si="19"/>
        <v>14</v>
      </c>
      <c r="AD35" s="72">
        <f t="shared" si="19"/>
        <v>36</v>
      </c>
      <c r="AE35" s="73">
        <f t="shared" si="19"/>
        <v>-15</v>
      </c>
      <c r="AF35" s="73">
        <f t="shared" si="19"/>
        <v>12</v>
      </c>
      <c r="AG35" s="73">
        <f t="shared" si="19"/>
        <v>9</v>
      </c>
      <c r="AH35" s="73">
        <f t="shared" si="19"/>
        <v>11</v>
      </c>
      <c r="AI35" s="96"/>
      <c r="AJ35" s="71">
        <f>IF(ISERROR(GETPIVOTDATA("VALUE",'CSS WK pvt'!$J$2,"DT_FILE",AJ$8,"COMMODITY",AJ$6,"TRIM_CAT",TRIM(B35),"TRIM_LINE",A30))=TRUE,0,GETPIVOTDATA("VALUE",'CSS WK pvt'!$J$2,"DT_FILE",AJ$8,"COMMODITY",AJ$6,"TRIM_CAT",TRIM(B35),"TRIM_LINE",A30))</f>
        <v>10</v>
      </c>
    </row>
    <row r="36" spans="1:36" s="83" customFormat="1" x14ac:dyDescent="0.25">
      <c r="A36" s="173"/>
      <c r="B36" s="67" t="s">
        <v>35</v>
      </c>
      <c r="C36" s="158">
        <f>SUM(C31:C35)</f>
        <v>10298</v>
      </c>
      <c r="D36" s="159">
        <f t="shared" ref="D36:AJ36" si="20">SUM(D31:D35)</f>
        <v>11402</v>
      </c>
      <c r="E36" s="159">
        <f t="shared" si="20"/>
        <v>11805</v>
      </c>
      <c r="F36" s="159">
        <f t="shared" si="20"/>
        <v>9143</v>
      </c>
      <c r="G36" s="159">
        <f t="shared" si="20"/>
        <v>7218</v>
      </c>
      <c r="H36" s="159">
        <f t="shared" si="20"/>
        <v>7294</v>
      </c>
      <c r="I36" s="159">
        <f t="shared" si="20"/>
        <v>6827</v>
      </c>
      <c r="J36" s="159">
        <f t="shared" si="20"/>
        <v>7032</v>
      </c>
      <c r="K36" s="159">
        <f t="shared" si="20"/>
        <v>7842</v>
      </c>
      <c r="L36" s="159">
        <f t="shared" si="20"/>
        <v>7881</v>
      </c>
      <c r="M36" s="159">
        <f t="shared" si="20"/>
        <v>9591</v>
      </c>
      <c r="N36" s="160">
        <f t="shared" si="20"/>
        <v>10795</v>
      </c>
      <c r="O36" s="158">
        <f t="shared" si="20"/>
        <v>13728</v>
      </c>
      <c r="P36" s="159">
        <v>15441</v>
      </c>
      <c r="Q36" s="159">
        <v>11808</v>
      </c>
      <c r="R36" s="159">
        <v>9305</v>
      </c>
      <c r="S36" s="159">
        <v>8438</v>
      </c>
      <c r="T36" s="159">
        <v>6338</v>
      </c>
      <c r="U36" s="160">
        <v>6427</v>
      </c>
      <c r="V36" s="240">
        <f t="shared" si="18"/>
        <v>0.33307438337541267</v>
      </c>
      <c r="W36" s="241">
        <f t="shared" si="18"/>
        <v>0.35423609893001229</v>
      </c>
      <c r="X36" s="242">
        <f t="shared" si="18"/>
        <v>2.5412960609911054E-4</v>
      </c>
      <c r="Y36" s="242">
        <f t="shared" si="18"/>
        <v>1.771847314885705E-2</v>
      </c>
      <c r="Z36" s="242">
        <f t="shared" si="18"/>
        <v>0.16902188972014409</v>
      </c>
      <c r="AA36" s="242">
        <f t="shared" si="18"/>
        <v>-0.1310666301069372</v>
      </c>
      <c r="AB36" s="243"/>
      <c r="AC36" s="97">
        <f>SUM(AC31:AC35)</f>
        <v>3430</v>
      </c>
      <c r="AD36" s="161">
        <f t="shared" ref="AD36:AF36" si="21">SUM(AD31:AD35)</f>
        <v>4039</v>
      </c>
      <c r="AE36" s="162">
        <f t="shared" si="21"/>
        <v>3</v>
      </c>
      <c r="AF36" s="162">
        <f t="shared" si="21"/>
        <v>162</v>
      </c>
      <c r="AG36" s="162">
        <f t="shared" ref="AG36:AH36" si="22">SUM(AG31:AG35)</f>
        <v>1220</v>
      </c>
      <c r="AH36" s="162">
        <f t="shared" si="22"/>
        <v>-956</v>
      </c>
      <c r="AI36" s="163"/>
      <c r="AJ36" s="97">
        <f t="shared" si="20"/>
        <v>6427</v>
      </c>
    </row>
    <row r="37" spans="1:36" s="66" customFormat="1" x14ac:dyDescent="0.25">
      <c r="A37" s="172">
        <f>+A30+1</f>
        <v>5</v>
      </c>
      <c r="B37" s="98" t="s">
        <v>19</v>
      </c>
      <c r="C37" s="99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1"/>
      <c r="O37" s="99"/>
      <c r="P37" s="100"/>
      <c r="Q37" s="100"/>
      <c r="R37" s="100"/>
      <c r="S37" s="100"/>
      <c r="T37" s="100"/>
      <c r="U37" s="101"/>
      <c r="V37" s="244"/>
      <c r="W37" s="245"/>
      <c r="X37" s="246"/>
      <c r="Y37" s="246"/>
      <c r="Z37" s="246"/>
      <c r="AA37" s="246"/>
      <c r="AB37" s="247"/>
      <c r="AC37" s="102"/>
      <c r="AD37" s="103"/>
      <c r="AE37" s="104"/>
      <c r="AF37" s="104"/>
      <c r="AG37" s="104"/>
      <c r="AH37" s="104"/>
      <c r="AI37" s="105"/>
      <c r="AJ37" s="102"/>
    </row>
    <row r="38" spans="1:36" s="66" customFormat="1" x14ac:dyDescent="0.25">
      <c r="A38" s="172"/>
      <c r="B38" s="67" t="s">
        <v>30</v>
      </c>
      <c r="C38" s="92">
        <v>11562</v>
      </c>
      <c r="D38" s="93">
        <v>12789</v>
      </c>
      <c r="E38" s="93">
        <v>14421</v>
      </c>
      <c r="F38" s="93">
        <v>17086</v>
      </c>
      <c r="G38" s="93">
        <v>18106</v>
      </c>
      <c r="H38" s="93">
        <v>18224</v>
      </c>
      <c r="I38" s="93">
        <v>18211</v>
      </c>
      <c r="J38" s="93">
        <v>17399</v>
      </c>
      <c r="K38" s="93">
        <v>17154</v>
      </c>
      <c r="L38" s="93">
        <v>16996</v>
      </c>
      <c r="M38" s="93">
        <v>16813</v>
      </c>
      <c r="N38" s="94">
        <v>16313</v>
      </c>
      <c r="O38" s="92">
        <v>18169</v>
      </c>
      <c r="P38" s="93">
        <v>22814</v>
      </c>
      <c r="Q38" s="93">
        <v>26670</v>
      </c>
      <c r="R38" s="93">
        <v>27695</v>
      </c>
      <c r="S38" s="93">
        <v>28301</v>
      </c>
      <c r="T38" s="93">
        <v>29636</v>
      </c>
      <c r="U38" s="94">
        <v>28789</v>
      </c>
      <c r="V38" s="207">
        <f t="shared" ref="V38:AA43" si="23">IF(ISERROR((O38-C38)/C38)=TRUE,0,(O38-C38)/C38)</f>
        <v>0.57144092717522921</v>
      </c>
      <c r="W38" s="207">
        <f t="shared" si="23"/>
        <v>0.78387676909844395</v>
      </c>
      <c r="X38" s="207">
        <f t="shared" si="23"/>
        <v>0.84938631162887457</v>
      </c>
      <c r="Y38" s="207">
        <f t="shared" si="23"/>
        <v>0.62091771040618049</v>
      </c>
      <c r="Z38" s="207">
        <f t="shared" si="23"/>
        <v>0.5630730144703413</v>
      </c>
      <c r="AA38" s="207">
        <f t="shared" si="23"/>
        <v>0.62620719929762947</v>
      </c>
      <c r="AB38" s="239"/>
      <c r="AC38" s="95">
        <f t="shared" ref="AC38:AH42" si="24">O38-C38</f>
        <v>6607</v>
      </c>
      <c r="AD38" s="72">
        <f t="shared" si="24"/>
        <v>10025</v>
      </c>
      <c r="AE38" s="73">
        <f t="shared" si="24"/>
        <v>12249</v>
      </c>
      <c r="AF38" s="73">
        <f t="shared" si="24"/>
        <v>10609</v>
      </c>
      <c r="AG38" s="73">
        <f t="shared" si="24"/>
        <v>10195</v>
      </c>
      <c r="AH38" s="73">
        <f t="shared" si="24"/>
        <v>11412</v>
      </c>
      <c r="AI38" s="96"/>
      <c r="AJ38" s="71">
        <f>IF(ISERROR(GETPIVOTDATA("VALUE",'CSS WK pvt'!$J$2,"DT_FILE",AJ$8,"COMMODITY",AJ$6,"TRIM_CAT",TRIM(B38),"TRIM_LINE",A37))=TRUE,0,GETPIVOTDATA("VALUE",'CSS WK pvt'!$J$2,"DT_FILE",AJ$8,"COMMODITY",AJ$6,"TRIM_CAT",TRIM(B38),"TRIM_LINE",A37))</f>
        <v>28789</v>
      </c>
    </row>
    <row r="39" spans="1:36" s="66" customFormat="1" x14ac:dyDescent="0.25">
      <c r="A39" s="172"/>
      <c r="B39" s="67" t="s">
        <v>31</v>
      </c>
      <c r="C39" s="92">
        <v>5631</v>
      </c>
      <c r="D39" s="93">
        <v>6170</v>
      </c>
      <c r="E39" s="93">
        <v>5648</v>
      </c>
      <c r="F39" s="93">
        <v>4987</v>
      </c>
      <c r="G39" s="93">
        <v>4880</v>
      </c>
      <c r="H39" s="93">
        <v>5113</v>
      </c>
      <c r="I39" s="93">
        <v>5171</v>
      </c>
      <c r="J39" s="93">
        <v>5163</v>
      </c>
      <c r="K39" s="93">
        <v>5339</v>
      </c>
      <c r="L39" s="93">
        <v>5424</v>
      </c>
      <c r="M39" s="93">
        <v>5585</v>
      </c>
      <c r="N39" s="94">
        <v>4425</v>
      </c>
      <c r="O39" s="92">
        <v>4506</v>
      </c>
      <c r="P39" s="93">
        <v>4901</v>
      </c>
      <c r="Q39" s="93">
        <v>4899</v>
      </c>
      <c r="R39" s="93">
        <v>5177</v>
      </c>
      <c r="S39" s="93">
        <v>5734</v>
      </c>
      <c r="T39" s="93">
        <v>5801</v>
      </c>
      <c r="U39" s="94">
        <v>5576</v>
      </c>
      <c r="V39" s="207">
        <f t="shared" si="23"/>
        <v>-0.19978689397975494</v>
      </c>
      <c r="W39" s="207">
        <f t="shared" si="23"/>
        <v>-0.20567260940032414</v>
      </c>
      <c r="X39" s="207">
        <f t="shared" si="23"/>
        <v>-0.13261331444759206</v>
      </c>
      <c r="Y39" s="207">
        <f t="shared" si="23"/>
        <v>3.8099057549629035E-2</v>
      </c>
      <c r="Z39" s="207">
        <f t="shared" si="23"/>
        <v>0.17499999999999999</v>
      </c>
      <c r="AA39" s="207">
        <f t="shared" si="23"/>
        <v>0.13455896733815764</v>
      </c>
      <c r="AB39" s="239"/>
      <c r="AC39" s="95">
        <f t="shared" si="24"/>
        <v>-1125</v>
      </c>
      <c r="AD39" s="72">
        <f t="shared" si="24"/>
        <v>-1269</v>
      </c>
      <c r="AE39" s="73">
        <f t="shared" si="24"/>
        <v>-749</v>
      </c>
      <c r="AF39" s="73">
        <f t="shared" si="24"/>
        <v>190</v>
      </c>
      <c r="AG39" s="73">
        <f t="shared" si="24"/>
        <v>854</v>
      </c>
      <c r="AH39" s="73">
        <f t="shared" si="24"/>
        <v>688</v>
      </c>
      <c r="AI39" s="96"/>
      <c r="AJ39" s="71">
        <f>IF(ISERROR(GETPIVOTDATA("VALUE",'CSS WK pvt'!$J$2,"DT_FILE",AJ$8,"COMMODITY",AJ$6,"TRIM_CAT",TRIM(B39),"TRIM_LINE",A37))=TRUE,0,GETPIVOTDATA("VALUE",'CSS WK pvt'!$J$2,"DT_FILE",AJ$8,"COMMODITY",AJ$6,"TRIM_CAT",TRIM(B39),"TRIM_LINE",A37))</f>
        <v>5576</v>
      </c>
    </row>
    <row r="40" spans="1:36" s="66" customFormat="1" x14ac:dyDescent="0.25">
      <c r="A40" s="172"/>
      <c r="B40" s="67" t="s">
        <v>32</v>
      </c>
      <c r="C40" s="92">
        <v>337</v>
      </c>
      <c r="D40" s="93">
        <v>437</v>
      </c>
      <c r="E40" s="93">
        <v>518</v>
      </c>
      <c r="F40" s="93">
        <v>682</v>
      </c>
      <c r="G40" s="93">
        <v>599</v>
      </c>
      <c r="H40" s="93">
        <v>594</v>
      </c>
      <c r="I40" s="93">
        <v>585</v>
      </c>
      <c r="J40" s="93">
        <v>572</v>
      </c>
      <c r="K40" s="93">
        <v>572</v>
      </c>
      <c r="L40" s="93">
        <v>490</v>
      </c>
      <c r="M40" s="93">
        <v>532</v>
      </c>
      <c r="N40" s="94">
        <v>409</v>
      </c>
      <c r="O40" s="92">
        <v>552</v>
      </c>
      <c r="P40" s="93">
        <v>1056</v>
      </c>
      <c r="Q40" s="93">
        <v>1687</v>
      </c>
      <c r="R40" s="93">
        <v>1620</v>
      </c>
      <c r="S40" s="93">
        <v>1537</v>
      </c>
      <c r="T40" s="93">
        <v>1513</v>
      </c>
      <c r="U40" s="94">
        <v>1363</v>
      </c>
      <c r="V40" s="207">
        <f t="shared" si="23"/>
        <v>0.63798219584569738</v>
      </c>
      <c r="W40" s="207">
        <f t="shared" si="23"/>
        <v>1.4164759725400458</v>
      </c>
      <c r="X40" s="207">
        <f t="shared" si="23"/>
        <v>2.2567567567567566</v>
      </c>
      <c r="Y40" s="207">
        <f t="shared" si="23"/>
        <v>1.3753665689149561</v>
      </c>
      <c r="Z40" s="207">
        <f t="shared" si="23"/>
        <v>1.5659432387312187</v>
      </c>
      <c r="AA40" s="207">
        <f t="shared" si="23"/>
        <v>1.5471380471380471</v>
      </c>
      <c r="AB40" s="239"/>
      <c r="AC40" s="95">
        <f t="shared" si="24"/>
        <v>215</v>
      </c>
      <c r="AD40" s="72">
        <f t="shared" si="24"/>
        <v>619</v>
      </c>
      <c r="AE40" s="73">
        <f t="shared" si="24"/>
        <v>1169</v>
      </c>
      <c r="AF40" s="73">
        <f t="shared" si="24"/>
        <v>938</v>
      </c>
      <c r="AG40" s="73">
        <f t="shared" si="24"/>
        <v>938</v>
      </c>
      <c r="AH40" s="73">
        <f t="shared" si="24"/>
        <v>919</v>
      </c>
      <c r="AI40" s="96"/>
      <c r="AJ40" s="71">
        <f>IF(ISERROR(GETPIVOTDATA("VALUE",'CSS WK pvt'!$J$2,"DT_FILE",AJ$8,"COMMODITY",AJ$6,"TRIM_CAT",TRIM(B40),"TRIM_LINE",A37))=TRUE,0,GETPIVOTDATA("VALUE",'CSS WK pvt'!$J$2,"DT_FILE",AJ$8,"COMMODITY",AJ$6,"TRIM_CAT",TRIM(B40),"TRIM_LINE",A37))</f>
        <v>1363</v>
      </c>
    </row>
    <row r="41" spans="1:36" s="66" customFormat="1" x14ac:dyDescent="0.25">
      <c r="A41" s="172"/>
      <c r="B41" s="67" t="s">
        <v>33</v>
      </c>
      <c r="C41" s="92">
        <v>93</v>
      </c>
      <c r="D41" s="93">
        <v>122</v>
      </c>
      <c r="E41" s="93">
        <v>114</v>
      </c>
      <c r="F41" s="93">
        <v>139</v>
      </c>
      <c r="G41" s="93">
        <v>142</v>
      </c>
      <c r="H41" s="93">
        <v>128</v>
      </c>
      <c r="I41" s="93">
        <v>123</v>
      </c>
      <c r="J41" s="93">
        <v>142</v>
      </c>
      <c r="K41" s="93">
        <v>132</v>
      </c>
      <c r="L41" s="93">
        <v>114</v>
      </c>
      <c r="M41" s="93">
        <v>119</v>
      </c>
      <c r="N41" s="94">
        <v>96</v>
      </c>
      <c r="O41" s="92">
        <v>112</v>
      </c>
      <c r="P41" s="93">
        <v>202</v>
      </c>
      <c r="Q41" s="93">
        <v>283</v>
      </c>
      <c r="R41" s="93">
        <v>285</v>
      </c>
      <c r="S41" s="93">
        <v>301</v>
      </c>
      <c r="T41" s="93">
        <v>274</v>
      </c>
      <c r="U41" s="94">
        <v>239</v>
      </c>
      <c r="V41" s="207">
        <f t="shared" si="23"/>
        <v>0.20430107526881722</v>
      </c>
      <c r="W41" s="207">
        <f t="shared" si="23"/>
        <v>0.65573770491803274</v>
      </c>
      <c r="X41" s="207">
        <f t="shared" si="23"/>
        <v>1.4824561403508771</v>
      </c>
      <c r="Y41" s="207">
        <f t="shared" si="23"/>
        <v>1.0503597122302157</v>
      </c>
      <c r="Z41" s="207">
        <f t="shared" si="23"/>
        <v>1.119718309859155</v>
      </c>
      <c r="AA41" s="207">
        <f t="shared" si="23"/>
        <v>1.140625</v>
      </c>
      <c r="AB41" s="239"/>
      <c r="AC41" s="95">
        <f t="shared" si="24"/>
        <v>19</v>
      </c>
      <c r="AD41" s="72">
        <f t="shared" si="24"/>
        <v>80</v>
      </c>
      <c r="AE41" s="73">
        <f t="shared" si="24"/>
        <v>169</v>
      </c>
      <c r="AF41" s="73">
        <f t="shared" si="24"/>
        <v>146</v>
      </c>
      <c r="AG41" s="73">
        <f t="shared" si="24"/>
        <v>159</v>
      </c>
      <c r="AH41" s="73">
        <f t="shared" si="24"/>
        <v>146</v>
      </c>
      <c r="AI41" s="96"/>
      <c r="AJ41" s="71">
        <f>IF(ISERROR(GETPIVOTDATA("VALUE",'CSS WK pvt'!$J$2,"DT_FILE",AJ$8,"COMMODITY",AJ$6,"TRIM_CAT",TRIM(B41),"TRIM_LINE",A37))=TRUE,0,GETPIVOTDATA("VALUE",'CSS WK pvt'!$J$2,"DT_FILE",AJ$8,"COMMODITY",AJ$6,"TRIM_CAT",TRIM(B41),"TRIM_LINE",A37))</f>
        <v>239</v>
      </c>
    </row>
    <row r="42" spans="1:36" s="66" customFormat="1" x14ac:dyDescent="0.25">
      <c r="A42" s="172"/>
      <c r="B42" s="67" t="s">
        <v>34</v>
      </c>
      <c r="C42" s="92">
        <v>14</v>
      </c>
      <c r="D42" s="93">
        <v>14</v>
      </c>
      <c r="E42" s="93">
        <v>14</v>
      </c>
      <c r="F42" s="93">
        <v>13</v>
      </c>
      <c r="G42" s="93">
        <v>15</v>
      </c>
      <c r="H42" s="93">
        <v>19</v>
      </c>
      <c r="I42" s="93">
        <v>19</v>
      </c>
      <c r="J42" s="93">
        <v>17</v>
      </c>
      <c r="K42" s="93">
        <v>18</v>
      </c>
      <c r="L42" s="93">
        <v>16</v>
      </c>
      <c r="M42" s="93">
        <v>18</v>
      </c>
      <c r="N42" s="94">
        <v>11</v>
      </c>
      <c r="O42" s="92">
        <v>14</v>
      </c>
      <c r="P42" s="93">
        <v>22</v>
      </c>
      <c r="Q42" s="93">
        <v>42</v>
      </c>
      <c r="R42" s="93">
        <v>42</v>
      </c>
      <c r="S42" s="93">
        <v>45</v>
      </c>
      <c r="T42" s="93">
        <v>41</v>
      </c>
      <c r="U42" s="94">
        <v>41</v>
      </c>
      <c r="V42" s="207">
        <f t="shared" si="23"/>
        <v>0</v>
      </c>
      <c r="W42" s="207">
        <f t="shared" si="23"/>
        <v>0.5714285714285714</v>
      </c>
      <c r="X42" s="207">
        <f t="shared" si="23"/>
        <v>2</v>
      </c>
      <c r="Y42" s="207">
        <f t="shared" si="23"/>
        <v>2.2307692307692308</v>
      </c>
      <c r="Z42" s="207">
        <f t="shared" si="23"/>
        <v>2</v>
      </c>
      <c r="AA42" s="207">
        <f t="shared" si="23"/>
        <v>1.1578947368421053</v>
      </c>
      <c r="AB42" s="239"/>
      <c r="AC42" s="95">
        <f t="shared" si="24"/>
        <v>0</v>
      </c>
      <c r="AD42" s="72">
        <f t="shared" si="24"/>
        <v>8</v>
      </c>
      <c r="AE42" s="73">
        <f t="shared" si="24"/>
        <v>28</v>
      </c>
      <c r="AF42" s="73">
        <f t="shared" si="24"/>
        <v>29</v>
      </c>
      <c r="AG42" s="73">
        <f t="shared" si="24"/>
        <v>30</v>
      </c>
      <c r="AH42" s="73">
        <f t="shared" si="24"/>
        <v>22</v>
      </c>
      <c r="AI42" s="96"/>
      <c r="AJ42" s="71">
        <f>IF(ISERROR(GETPIVOTDATA("VALUE",'CSS WK pvt'!$J$2,"DT_FILE",AJ$8,"COMMODITY",AJ$6,"TRIM_CAT",TRIM(B42),"TRIM_LINE",A37))=TRUE,0,GETPIVOTDATA("VALUE",'CSS WK pvt'!$J$2,"DT_FILE",AJ$8,"COMMODITY",AJ$6,"TRIM_CAT",TRIM(B42),"TRIM_LINE",A37))</f>
        <v>41</v>
      </c>
    </row>
    <row r="43" spans="1:36" s="83" customFormat="1" ht="15.75" thickBot="1" x14ac:dyDescent="0.3">
      <c r="A43" s="173"/>
      <c r="B43" s="75" t="s">
        <v>35</v>
      </c>
      <c r="C43" s="76">
        <f>SUM(C38:C42)</f>
        <v>17637</v>
      </c>
      <c r="D43" s="77">
        <f t="shared" ref="D43:AJ43" si="25">SUM(D38:D42)</f>
        <v>19532</v>
      </c>
      <c r="E43" s="77">
        <f t="shared" si="25"/>
        <v>20715</v>
      </c>
      <c r="F43" s="77">
        <f t="shared" si="25"/>
        <v>22907</v>
      </c>
      <c r="G43" s="77">
        <f t="shared" si="25"/>
        <v>23742</v>
      </c>
      <c r="H43" s="77">
        <f t="shared" si="25"/>
        <v>24078</v>
      </c>
      <c r="I43" s="77">
        <f t="shared" si="25"/>
        <v>24109</v>
      </c>
      <c r="J43" s="77">
        <f t="shared" si="25"/>
        <v>23293</v>
      </c>
      <c r="K43" s="77">
        <f t="shared" si="25"/>
        <v>23215</v>
      </c>
      <c r="L43" s="77">
        <f t="shared" si="25"/>
        <v>23040</v>
      </c>
      <c r="M43" s="77">
        <f t="shared" si="25"/>
        <v>23067</v>
      </c>
      <c r="N43" s="78">
        <f t="shared" si="25"/>
        <v>21254</v>
      </c>
      <c r="O43" s="76">
        <f t="shared" si="25"/>
        <v>23353</v>
      </c>
      <c r="P43" s="77">
        <v>28995</v>
      </c>
      <c r="Q43" s="77">
        <v>33581</v>
      </c>
      <c r="R43" s="77">
        <v>34819</v>
      </c>
      <c r="S43" s="77">
        <v>35918</v>
      </c>
      <c r="T43" s="77">
        <v>37265</v>
      </c>
      <c r="U43" s="78">
        <v>36008</v>
      </c>
      <c r="V43" s="208">
        <f t="shared" si="23"/>
        <v>0.32409139876396215</v>
      </c>
      <c r="W43" s="212">
        <f t="shared" si="23"/>
        <v>0.48448699569936515</v>
      </c>
      <c r="X43" s="213">
        <f t="shared" si="23"/>
        <v>0.62109582428192134</v>
      </c>
      <c r="Y43" s="213">
        <f t="shared" si="23"/>
        <v>0.52001571572008554</v>
      </c>
      <c r="Z43" s="213">
        <f t="shared" si="23"/>
        <v>0.51284643248252038</v>
      </c>
      <c r="AA43" s="213">
        <f t="shared" si="23"/>
        <v>0.54767837860287394</v>
      </c>
      <c r="AB43" s="214"/>
      <c r="AC43" s="79">
        <f>SUM(AC38:AC42)</f>
        <v>5716</v>
      </c>
      <c r="AD43" s="80">
        <f t="shared" ref="AD43:AF43" si="26">SUM(AD38:AD42)</f>
        <v>9463</v>
      </c>
      <c r="AE43" s="81">
        <f t="shared" si="26"/>
        <v>12866</v>
      </c>
      <c r="AF43" s="81">
        <f t="shared" si="26"/>
        <v>11912</v>
      </c>
      <c r="AG43" s="81">
        <f t="shared" ref="AG43:AH43" si="27">SUM(AG38:AG42)</f>
        <v>12176</v>
      </c>
      <c r="AH43" s="81">
        <f t="shared" si="27"/>
        <v>13187</v>
      </c>
      <c r="AI43" s="82"/>
      <c r="AJ43" s="79">
        <f t="shared" si="25"/>
        <v>36008</v>
      </c>
    </row>
    <row r="44" spans="1:36" s="41" customFormat="1" x14ac:dyDescent="0.25">
      <c r="A44" s="172">
        <f>+A37+1</f>
        <v>6</v>
      </c>
      <c r="B44" s="40" t="s">
        <v>23</v>
      </c>
      <c r="C44" s="106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8"/>
      <c r="O44" s="106"/>
      <c r="P44" s="107"/>
      <c r="Q44" s="107"/>
      <c r="R44" s="107"/>
      <c r="S44" s="107"/>
      <c r="T44" s="107"/>
      <c r="U44" s="108"/>
      <c r="V44" s="232"/>
      <c r="W44" s="233"/>
      <c r="X44" s="234"/>
      <c r="Y44" s="234"/>
      <c r="Z44" s="234"/>
      <c r="AA44" s="234"/>
      <c r="AB44" s="235"/>
      <c r="AC44" s="109"/>
      <c r="AD44" s="110"/>
      <c r="AE44" s="111"/>
      <c r="AF44" s="111"/>
      <c r="AG44" s="111"/>
      <c r="AH44" s="111"/>
      <c r="AI44" s="112"/>
      <c r="AJ44" s="109"/>
    </row>
    <row r="45" spans="1:36" s="41" customFormat="1" x14ac:dyDescent="0.25">
      <c r="A45" s="172"/>
      <c r="B45" s="42" t="s">
        <v>30</v>
      </c>
      <c r="C45" s="43">
        <v>7200858.8600000003</v>
      </c>
      <c r="D45" s="44">
        <v>7610013.6399999997</v>
      </c>
      <c r="E45" s="44">
        <v>5193594.49</v>
      </c>
      <c r="F45" s="44">
        <v>3077455.57</v>
      </c>
      <c r="G45" s="44">
        <v>2539827.44</v>
      </c>
      <c r="H45" s="44">
        <v>1773303.61</v>
      </c>
      <c r="I45" s="44">
        <v>1692229.04</v>
      </c>
      <c r="J45" s="44">
        <v>1663539.47</v>
      </c>
      <c r="K45" s="44">
        <v>2297456.77</v>
      </c>
      <c r="L45" s="44">
        <v>2963298.5</v>
      </c>
      <c r="M45" s="44">
        <v>5066087.45</v>
      </c>
      <c r="N45" s="45">
        <v>7519310.4800000004</v>
      </c>
      <c r="O45" s="43">
        <v>8003626.3300000001</v>
      </c>
      <c r="P45" s="44">
        <v>7558729</v>
      </c>
      <c r="Q45" s="44">
        <v>6228666</v>
      </c>
      <c r="R45" s="44">
        <v>5407444</v>
      </c>
      <c r="S45" s="44">
        <v>2412490</v>
      </c>
      <c r="T45" s="44">
        <v>2104214</v>
      </c>
      <c r="U45" s="45">
        <v>2052523</v>
      </c>
      <c r="V45" s="207">
        <f t="shared" ref="V45:AA50" si="28">IF(ISERROR((O45-C45)/C45)=TRUE,0,(O45-C45)/C45)</f>
        <v>0.11148218366829643</v>
      </c>
      <c r="W45" s="207">
        <f t="shared" si="28"/>
        <v>-6.739099616121012E-3</v>
      </c>
      <c r="X45" s="207">
        <f t="shared" si="28"/>
        <v>0.19929771413478214</v>
      </c>
      <c r="Y45" s="207">
        <f t="shared" si="28"/>
        <v>0.75711521320192454</v>
      </c>
      <c r="Z45" s="207">
        <f t="shared" si="28"/>
        <v>-5.0136256500953442E-2</v>
      </c>
      <c r="AA45" s="207">
        <f t="shared" si="28"/>
        <v>0.18660673115079254</v>
      </c>
      <c r="AB45" s="239"/>
      <c r="AC45" s="46">
        <f t="shared" ref="AC45:AH49" si="29">O45-C45</f>
        <v>802767.46999999974</v>
      </c>
      <c r="AD45" s="72">
        <f t="shared" si="29"/>
        <v>-51284.639999999665</v>
      </c>
      <c r="AE45" s="73">
        <f t="shared" si="29"/>
        <v>1035071.5099999998</v>
      </c>
      <c r="AF45" s="73">
        <f t="shared" si="29"/>
        <v>2329988.4300000002</v>
      </c>
      <c r="AG45" s="73">
        <f t="shared" si="29"/>
        <v>-127337.43999999994</v>
      </c>
      <c r="AH45" s="73">
        <f t="shared" si="29"/>
        <v>330910.3899999999</v>
      </c>
      <c r="AI45" s="47"/>
      <c r="AJ45" s="71">
        <f>IF(ISERROR(GETPIVOTDATA("VALUE",'CSS WK pvt'!$J$2,"DT_FILE",AJ$8,"COMMODITY",AJ$6,"TRIM_CAT",TRIM(B45),"TRIM_LINE",A44))=TRUE,0,GETPIVOTDATA("VALUE",'CSS WK pvt'!$J$2,"DT_FILE",AJ$8,"COMMODITY",AJ$6,"TRIM_CAT",TRIM(B45),"TRIM_LINE",A44))</f>
        <v>2052523</v>
      </c>
    </row>
    <row r="46" spans="1:36" s="41" customFormat="1" x14ac:dyDescent="0.25">
      <c r="A46" s="172"/>
      <c r="B46" s="42" t="s">
        <v>31</v>
      </c>
      <c r="C46" s="43">
        <v>1735646.42</v>
      </c>
      <c r="D46" s="44">
        <v>1708636.9</v>
      </c>
      <c r="E46" s="44">
        <v>1150702.98</v>
      </c>
      <c r="F46" s="44">
        <v>600476.67000000004</v>
      </c>
      <c r="G46" s="44">
        <v>438601.55</v>
      </c>
      <c r="H46" s="44">
        <v>303780.27</v>
      </c>
      <c r="I46" s="44">
        <v>289911.14</v>
      </c>
      <c r="J46" s="44">
        <v>309782.49</v>
      </c>
      <c r="K46" s="44">
        <v>473186.83</v>
      </c>
      <c r="L46" s="44">
        <v>638140.68999999994</v>
      </c>
      <c r="M46" s="44">
        <v>1082244.6299999999</v>
      </c>
      <c r="N46" s="45">
        <v>1067624.1100000001</v>
      </c>
      <c r="O46" s="43">
        <v>999449.82</v>
      </c>
      <c r="P46" s="44">
        <v>880753</v>
      </c>
      <c r="Q46" s="44">
        <v>742287</v>
      </c>
      <c r="R46" s="44">
        <v>662920</v>
      </c>
      <c r="S46" s="44">
        <v>329931</v>
      </c>
      <c r="T46" s="44">
        <v>265058</v>
      </c>
      <c r="U46" s="45">
        <v>250403</v>
      </c>
      <c r="V46" s="207">
        <f t="shared" si="28"/>
        <v>-0.42416277389031803</v>
      </c>
      <c r="W46" s="207">
        <f t="shared" si="28"/>
        <v>-0.48452886625590258</v>
      </c>
      <c r="X46" s="207">
        <f t="shared" si="28"/>
        <v>-0.35492736796423346</v>
      </c>
      <c r="Y46" s="207">
        <f t="shared" si="28"/>
        <v>0.10398960212725659</v>
      </c>
      <c r="Z46" s="207">
        <f t="shared" si="28"/>
        <v>-0.24776599626699905</v>
      </c>
      <c r="AA46" s="207">
        <f t="shared" si="28"/>
        <v>-0.12746802154070117</v>
      </c>
      <c r="AB46" s="239"/>
      <c r="AC46" s="46">
        <f t="shared" si="29"/>
        <v>-736196.6</v>
      </c>
      <c r="AD46" s="72">
        <f t="shared" si="29"/>
        <v>-827883.89999999991</v>
      </c>
      <c r="AE46" s="73">
        <f t="shared" si="29"/>
        <v>-408415.98</v>
      </c>
      <c r="AF46" s="73">
        <f t="shared" si="29"/>
        <v>62443.329999999958</v>
      </c>
      <c r="AG46" s="73">
        <f t="shared" si="29"/>
        <v>-108670.54999999999</v>
      </c>
      <c r="AH46" s="73">
        <f t="shared" si="29"/>
        <v>-38722.270000000019</v>
      </c>
      <c r="AI46" s="47"/>
      <c r="AJ46" s="71">
        <f>IF(ISERROR(GETPIVOTDATA("VALUE",'CSS WK pvt'!$J$2,"DT_FILE",AJ$8,"COMMODITY",AJ$6,"TRIM_CAT",TRIM(B46),"TRIM_LINE",A44))=TRUE,0,GETPIVOTDATA("VALUE",'CSS WK pvt'!$J$2,"DT_FILE",AJ$8,"COMMODITY",AJ$6,"TRIM_CAT",TRIM(B46),"TRIM_LINE",A44))</f>
        <v>250403</v>
      </c>
    </row>
    <row r="47" spans="1:36" s="41" customFormat="1" x14ac:dyDescent="0.25">
      <c r="A47" s="172"/>
      <c r="B47" s="42" t="s">
        <v>32</v>
      </c>
      <c r="C47" s="43">
        <v>748062.74</v>
      </c>
      <c r="D47" s="44">
        <v>838850.9</v>
      </c>
      <c r="E47" s="44">
        <v>472798.92</v>
      </c>
      <c r="F47" s="44">
        <v>240876.88</v>
      </c>
      <c r="G47" s="44">
        <v>200855.56</v>
      </c>
      <c r="H47" s="44">
        <v>147483.19</v>
      </c>
      <c r="I47" s="44">
        <v>176237.11</v>
      </c>
      <c r="J47" s="44">
        <v>146582.34</v>
      </c>
      <c r="K47" s="44">
        <v>203832.13</v>
      </c>
      <c r="L47" s="44">
        <v>277291.51</v>
      </c>
      <c r="M47" s="44">
        <v>472860.88</v>
      </c>
      <c r="N47" s="45">
        <v>718306.24</v>
      </c>
      <c r="O47" s="43">
        <v>945157.18</v>
      </c>
      <c r="P47" s="44">
        <v>1109718</v>
      </c>
      <c r="Q47" s="44">
        <v>594687</v>
      </c>
      <c r="R47" s="44">
        <v>444685</v>
      </c>
      <c r="S47" s="44">
        <v>201491</v>
      </c>
      <c r="T47" s="44">
        <v>181741</v>
      </c>
      <c r="U47" s="45">
        <v>176435</v>
      </c>
      <c r="V47" s="207">
        <f t="shared" si="28"/>
        <v>0.26347314130362925</v>
      </c>
      <c r="W47" s="207">
        <f t="shared" si="28"/>
        <v>0.3229025563422534</v>
      </c>
      <c r="X47" s="207">
        <f t="shared" si="28"/>
        <v>0.25780109649996669</v>
      </c>
      <c r="Y47" s="207">
        <f t="shared" si="28"/>
        <v>0.84610909938720558</v>
      </c>
      <c r="Z47" s="207">
        <f t="shared" si="28"/>
        <v>3.1636664675849767E-3</v>
      </c>
      <c r="AA47" s="207">
        <f t="shared" si="28"/>
        <v>0.23228281134955106</v>
      </c>
      <c r="AB47" s="239"/>
      <c r="AC47" s="46">
        <f t="shared" si="29"/>
        <v>197094.44000000006</v>
      </c>
      <c r="AD47" s="72">
        <f t="shared" si="29"/>
        <v>270867.09999999998</v>
      </c>
      <c r="AE47" s="73">
        <f t="shared" si="29"/>
        <v>121888.08000000002</v>
      </c>
      <c r="AF47" s="73">
        <f t="shared" si="29"/>
        <v>203808.12</v>
      </c>
      <c r="AG47" s="73">
        <f t="shared" si="29"/>
        <v>635.44000000000233</v>
      </c>
      <c r="AH47" s="73">
        <f t="shared" si="29"/>
        <v>34257.81</v>
      </c>
      <c r="AI47" s="47"/>
      <c r="AJ47" s="71">
        <f>IF(ISERROR(GETPIVOTDATA("VALUE",'CSS WK pvt'!$J$2,"DT_FILE",AJ$8,"COMMODITY",AJ$6,"TRIM_CAT",TRIM(B47),"TRIM_LINE",A44))=TRUE,0,GETPIVOTDATA("VALUE",'CSS WK pvt'!$J$2,"DT_FILE",AJ$8,"COMMODITY",AJ$6,"TRIM_CAT",TRIM(B47),"TRIM_LINE",A44))</f>
        <v>176435</v>
      </c>
    </row>
    <row r="48" spans="1:36" s="41" customFormat="1" x14ac:dyDescent="0.25">
      <c r="A48" s="172"/>
      <c r="B48" s="42" t="s">
        <v>33</v>
      </c>
      <c r="C48" s="43">
        <v>876449.77</v>
      </c>
      <c r="D48" s="44">
        <v>930671.42</v>
      </c>
      <c r="E48" s="44">
        <v>608276.87</v>
      </c>
      <c r="F48" s="44">
        <v>373744.56</v>
      </c>
      <c r="G48" s="44">
        <v>334710.89</v>
      </c>
      <c r="H48" s="44">
        <v>230159.04</v>
      </c>
      <c r="I48" s="44">
        <v>222364.83</v>
      </c>
      <c r="J48" s="44">
        <v>272219.13</v>
      </c>
      <c r="K48" s="44">
        <v>377976.33</v>
      </c>
      <c r="L48" s="44">
        <v>471538.91</v>
      </c>
      <c r="M48" s="44">
        <v>509907.97</v>
      </c>
      <c r="N48" s="45">
        <v>716930.24</v>
      </c>
      <c r="O48" s="43">
        <v>819108.33</v>
      </c>
      <c r="P48" s="44">
        <v>1175746</v>
      </c>
      <c r="Q48" s="44">
        <v>653197</v>
      </c>
      <c r="R48" s="44">
        <v>577265</v>
      </c>
      <c r="S48" s="44">
        <v>353440</v>
      </c>
      <c r="T48" s="44">
        <v>259508</v>
      </c>
      <c r="U48" s="45">
        <v>280501</v>
      </c>
      <c r="V48" s="207">
        <f t="shared" si="28"/>
        <v>-6.542467345276394E-2</v>
      </c>
      <c r="W48" s="207">
        <f t="shared" si="28"/>
        <v>0.26333094015071395</v>
      </c>
      <c r="X48" s="207">
        <f t="shared" si="28"/>
        <v>7.3848163912594619E-2</v>
      </c>
      <c r="Y48" s="207">
        <f t="shared" si="28"/>
        <v>0.54454422025567406</v>
      </c>
      <c r="Z48" s="207">
        <f t="shared" si="28"/>
        <v>5.5956081978689086E-2</v>
      </c>
      <c r="AA48" s="207">
        <f t="shared" si="28"/>
        <v>0.12751599937156494</v>
      </c>
      <c r="AB48" s="239"/>
      <c r="AC48" s="46">
        <f t="shared" si="29"/>
        <v>-57341.440000000061</v>
      </c>
      <c r="AD48" s="72">
        <f t="shared" si="29"/>
        <v>245074.57999999996</v>
      </c>
      <c r="AE48" s="73">
        <f t="shared" si="29"/>
        <v>44920.130000000005</v>
      </c>
      <c r="AF48" s="73">
        <f t="shared" si="29"/>
        <v>203520.44</v>
      </c>
      <c r="AG48" s="73">
        <f t="shared" si="29"/>
        <v>18729.109999999986</v>
      </c>
      <c r="AH48" s="73">
        <f t="shared" si="29"/>
        <v>29348.959999999992</v>
      </c>
      <c r="AI48" s="47"/>
      <c r="AJ48" s="71">
        <f>IF(ISERROR(GETPIVOTDATA("VALUE",'CSS WK pvt'!$J$2,"DT_FILE",AJ$8,"COMMODITY",AJ$6,"TRIM_CAT",TRIM(B48),"TRIM_LINE",A44))=TRUE,0,GETPIVOTDATA("VALUE",'CSS WK pvt'!$J$2,"DT_FILE",AJ$8,"COMMODITY",AJ$6,"TRIM_CAT",TRIM(B48),"TRIM_LINE",A44))</f>
        <v>280501</v>
      </c>
    </row>
    <row r="49" spans="1:36" s="41" customFormat="1" x14ac:dyDescent="0.25">
      <c r="A49" s="172"/>
      <c r="B49" s="42" t="s">
        <v>34</v>
      </c>
      <c r="C49" s="43">
        <v>418102.07</v>
      </c>
      <c r="D49" s="44">
        <v>700402.77</v>
      </c>
      <c r="E49" s="44">
        <v>499435.2</v>
      </c>
      <c r="F49" s="44">
        <v>195038.65</v>
      </c>
      <c r="G49" s="44">
        <v>284631.52</v>
      </c>
      <c r="H49" s="44">
        <v>197461.27</v>
      </c>
      <c r="I49" s="44">
        <v>261721.85</v>
      </c>
      <c r="J49" s="44">
        <v>150271.67999999999</v>
      </c>
      <c r="K49" s="44">
        <v>265206.84999999998</v>
      </c>
      <c r="L49" s="44">
        <v>351734.11</v>
      </c>
      <c r="M49" s="44">
        <v>530685.99</v>
      </c>
      <c r="N49" s="45">
        <v>654097.78</v>
      </c>
      <c r="O49" s="43">
        <v>961456.89</v>
      </c>
      <c r="P49" s="44">
        <v>1040094</v>
      </c>
      <c r="Q49" s="44">
        <v>488549</v>
      </c>
      <c r="R49" s="44">
        <v>563159</v>
      </c>
      <c r="S49" s="44">
        <v>858406</v>
      </c>
      <c r="T49" s="44">
        <v>381387</v>
      </c>
      <c r="U49" s="45">
        <v>324496</v>
      </c>
      <c r="V49" s="207">
        <f t="shared" si="28"/>
        <v>1.299574575174909</v>
      </c>
      <c r="W49" s="207">
        <f t="shared" si="28"/>
        <v>0.48499412702208472</v>
      </c>
      <c r="X49" s="207">
        <f t="shared" si="28"/>
        <v>-2.1797021915956286E-2</v>
      </c>
      <c r="Y49" s="207">
        <f t="shared" si="28"/>
        <v>1.8874225698342353</v>
      </c>
      <c r="Z49" s="207">
        <f t="shared" si="28"/>
        <v>2.015850106832862</v>
      </c>
      <c r="AA49" s="207">
        <f t="shared" si="28"/>
        <v>0.931452177938489</v>
      </c>
      <c r="AB49" s="239"/>
      <c r="AC49" s="46">
        <f t="shared" si="29"/>
        <v>543354.82000000007</v>
      </c>
      <c r="AD49" s="72">
        <f t="shared" si="29"/>
        <v>339691.23</v>
      </c>
      <c r="AE49" s="73">
        <f t="shared" si="29"/>
        <v>-10886.200000000012</v>
      </c>
      <c r="AF49" s="73">
        <f t="shared" si="29"/>
        <v>368120.35</v>
      </c>
      <c r="AG49" s="73">
        <f t="shared" si="29"/>
        <v>573774.48</v>
      </c>
      <c r="AH49" s="73">
        <f t="shared" si="29"/>
        <v>183925.73</v>
      </c>
      <c r="AI49" s="47"/>
      <c r="AJ49" s="71">
        <f>IF(ISERROR(GETPIVOTDATA("VALUE",'CSS WK pvt'!$J$2,"DT_FILE",AJ$8,"COMMODITY",AJ$6,"TRIM_CAT",TRIM(B49),"TRIM_LINE",A44))=TRUE,0,GETPIVOTDATA("VALUE",'CSS WK pvt'!$J$2,"DT_FILE",AJ$8,"COMMODITY",AJ$6,"TRIM_CAT",TRIM(B49),"TRIM_LINE",A44))</f>
        <v>324496</v>
      </c>
    </row>
    <row r="50" spans="1:36" s="150" customFormat="1" x14ac:dyDescent="0.25">
      <c r="A50" s="173"/>
      <c r="B50" s="42" t="s">
        <v>35</v>
      </c>
      <c r="C50" s="164">
        <f>SUM(C45:C49)</f>
        <v>10979119.860000001</v>
      </c>
      <c r="D50" s="165">
        <f t="shared" ref="D50:AJ50" si="30">SUM(D45:D49)</f>
        <v>11788575.629999999</v>
      </c>
      <c r="E50" s="165">
        <f t="shared" si="30"/>
        <v>7924808.4600000009</v>
      </c>
      <c r="F50" s="165">
        <f t="shared" si="30"/>
        <v>4487592.33</v>
      </c>
      <c r="G50" s="165">
        <f t="shared" si="30"/>
        <v>3798626.96</v>
      </c>
      <c r="H50" s="165">
        <f t="shared" si="30"/>
        <v>2652187.3800000004</v>
      </c>
      <c r="I50" s="165">
        <f t="shared" si="30"/>
        <v>2642463.9700000002</v>
      </c>
      <c r="J50" s="165">
        <f t="shared" si="30"/>
        <v>2542395.11</v>
      </c>
      <c r="K50" s="165">
        <f t="shared" si="30"/>
        <v>3617658.91</v>
      </c>
      <c r="L50" s="165">
        <f t="shared" si="30"/>
        <v>4702003.7200000007</v>
      </c>
      <c r="M50" s="165">
        <f t="shared" si="30"/>
        <v>7661786.9199999999</v>
      </c>
      <c r="N50" s="166">
        <f t="shared" si="30"/>
        <v>10676268.85</v>
      </c>
      <c r="O50" s="164">
        <f t="shared" si="30"/>
        <v>11728798.550000001</v>
      </c>
      <c r="P50" s="165">
        <v>11765040</v>
      </c>
      <c r="Q50" s="165">
        <v>8707386</v>
      </c>
      <c r="R50" s="165">
        <v>7655473</v>
      </c>
      <c r="S50" s="165">
        <v>4155758</v>
      </c>
      <c r="T50" s="165">
        <v>3191908</v>
      </c>
      <c r="U50" s="166">
        <v>3084358</v>
      </c>
      <c r="V50" s="240">
        <f t="shared" si="28"/>
        <v>6.8282221121502479E-2</v>
      </c>
      <c r="W50" s="241">
        <f t="shared" si="28"/>
        <v>-1.9964778391126934E-3</v>
      </c>
      <c r="X50" s="242">
        <f t="shared" si="28"/>
        <v>9.8750341279541659E-2</v>
      </c>
      <c r="Y50" s="242">
        <f t="shared" si="28"/>
        <v>0.70591988688954732</v>
      </c>
      <c r="Z50" s="242">
        <f t="shared" si="28"/>
        <v>9.4015823022537609E-2</v>
      </c>
      <c r="AA50" s="242">
        <f t="shared" si="28"/>
        <v>0.20350018406316359</v>
      </c>
      <c r="AB50" s="243"/>
      <c r="AC50" s="48">
        <f t="shared" ref="AC50:AF64" si="31">SUM(AC45:AC49)</f>
        <v>749678.68999999983</v>
      </c>
      <c r="AD50" s="167">
        <f t="shared" si="31"/>
        <v>-23535.629999999655</v>
      </c>
      <c r="AE50" s="168">
        <f t="shared" si="31"/>
        <v>782577.5399999998</v>
      </c>
      <c r="AF50" s="168">
        <f t="shared" si="31"/>
        <v>3167880.6700000004</v>
      </c>
      <c r="AG50" s="168">
        <f t="shared" ref="AG50:AH50" si="32">SUM(AG45:AG49)</f>
        <v>357131.04000000004</v>
      </c>
      <c r="AH50" s="168">
        <f t="shared" si="32"/>
        <v>539720.61999999988</v>
      </c>
      <c r="AI50" s="169"/>
      <c r="AJ50" s="48">
        <f t="shared" si="30"/>
        <v>3084358</v>
      </c>
    </row>
    <row r="51" spans="1:36" s="41" customFormat="1" x14ac:dyDescent="0.25">
      <c r="A51" s="172">
        <f>+A44+1</f>
        <v>7</v>
      </c>
      <c r="B51" s="49" t="s">
        <v>24</v>
      </c>
      <c r="C51" s="50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2"/>
      <c r="O51" s="50"/>
      <c r="P51" s="51"/>
      <c r="Q51" s="51"/>
      <c r="R51" s="51"/>
      <c r="S51" s="51"/>
      <c r="T51" s="51"/>
      <c r="U51" s="52"/>
      <c r="V51" s="244"/>
      <c r="W51" s="245"/>
      <c r="X51" s="246"/>
      <c r="Y51" s="246"/>
      <c r="Z51" s="246"/>
      <c r="AA51" s="246"/>
      <c r="AB51" s="247"/>
      <c r="AC51" s="53"/>
      <c r="AD51" s="54"/>
      <c r="AE51" s="55"/>
      <c r="AF51" s="55"/>
      <c r="AG51" s="55"/>
      <c r="AH51" s="55"/>
      <c r="AI51" s="56"/>
      <c r="AJ51" s="53"/>
    </row>
    <row r="52" spans="1:36" s="41" customFormat="1" x14ac:dyDescent="0.25">
      <c r="A52" s="172"/>
      <c r="B52" s="42" t="s">
        <v>30</v>
      </c>
      <c r="C52" s="43">
        <v>2996408.4</v>
      </c>
      <c r="D52" s="44">
        <v>3711976.19</v>
      </c>
      <c r="E52" s="44">
        <v>3965360.09</v>
      </c>
      <c r="F52" s="44">
        <v>2881558.79</v>
      </c>
      <c r="G52" s="44">
        <v>1910007.44</v>
      </c>
      <c r="H52" s="44">
        <v>1357193.62</v>
      </c>
      <c r="I52" s="44">
        <v>1016667.96</v>
      </c>
      <c r="J52" s="44">
        <v>986992.66</v>
      </c>
      <c r="K52" s="44">
        <v>998224.52</v>
      </c>
      <c r="L52" s="44">
        <v>1090971.6599999999</v>
      </c>
      <c r="M52" s="44">
        <v>1989320.29</v>
      </c>
      <c r="N52" s="45">
        <v>3286198.16</v>
      </c>
      <c r="O52" s="43">
        <v>4422873.16</v>
      </c>
      <c r="P52" s="44">
        <v>5282406</v>
      </c>
      <c r="Q52" s="44">
        <v>4912495</v>
      </c>
      <c r="R52" s="44">
        <v>4292420</v>
      </c>
      <c r="S52" s="44">
        <v>3300500</v>
      </c>
      <c r="T52" s="44">
        <v>1767416</v>
      </c>
      <c r="U52" s="45">
        <v>1436172</v>
      </c>
      <c r="V52" s="207">
        <f t="shared" ref="V52:AA57" si="33">IF(ISERROR((O52-C52)/C52)=TRUE,0,(O52-C52)/C52)</f>
        <v>0.47605819019863926</v>
      </c>
      <c r="W52" s="207">
        <f t="shared" si="33"/>
        <v>0.42307108925717546</v>
      </c>
      <c r="X52" s="207">
        <f t="shared" si="33"/>
        <v>0.23885218202213765</v>
      </c>
      <c r="Y52" s="207">
        <f t="shared" si="33"/>
        <v>0.48961736088681362</v>
      </c>
      <c r="Z52" s="207">
        <f t="shared" si="33"/>
        <v>0.72800374013202807</v>
      </c>
      <c r="AA52" s="207">
        <f t="shared" si="33"/>
        <v>0.30225781639026555</v>
      </c>
      <c r="AB52" s="239"/>
      <c r="AC52" s="46">
        <f t="shared" ref="AC52:AH56" si="34">O52-C52</f>
        <v>1426464.7600000002</v>
      </c>
      <c r="AD52" s="72">
        <f t="shared" si="34"/>
        <v>1570429.81</v>
      </c>
      <c r="AE52" s="73">
        <f t="shared" si="34"/>
        <v>947134.91000000015</v>
      </c>
      <c r="AF52" s="73">
        <f t="shared" si="34"/>
        <v>1410861.21</v>
      </c>
      <c r="AG52" s="73">
        <f t="shared" si="34"/>
        <v>1390492.56</v>
      </c>
      <c r="AH52" s="73">
        <f t="shared" si="34"/>
        <v>410222.37999999989</v>
      </c>
      <c r="AI52" s="47"/>
      <c r="AJ52" s="71">
        <f>IF(ISERROR(GETPIVOTDATA("VALUE",'CSS WK pvt'!$J$2,"DT_FILE",AJ$8,"COMMODITY",AJ$6,"TRIM_CAT",TRIM(B52),"TRIM_LINE",A51))=TRUE,0,GETPIVOTDATA("VALUE",'CSS WK pvt'!$J$2,"DT_FILE",AJ$8,"COMMODITY",AJ$6,"TRIM_CAT",TRIM(B52),"TRIM_LINE",A51))</f>
        <v>1436172</v>
      </c>
    </row>
    <row r="53" spans="1:36" s="41" customFormat="1" x14ac:dyDescent="0.25">
      <c r="A53" s="172"/>
      <c r="B53" s="42" t="s">
        <v>31</v>
      </c>
      <c r="C53" s="43">
        <v>1266856.6499999999</v>
      </c>
      <c r="D53" s="44">
        <v>1451773.43</v>
      </c>
      <c r="E53" s="44">
        <v>1274148.1299999999</v>
      </c>
      <c r="F53" s="44">
        <v>811628.5</v>
      </c>
      <c r="G53" s="44">
        <v>496824.85</v>
      </c>
      <c r="H53" s="44">
        <v>333539.69</v>
      </c>
      <c r="I53" s="44">
        <v>256251.98</v>
      </c>
      <c r="J53" s="44">
        <v>248650.49</v>
      </c>
      <c r="K53" s="44">
        <v>284052.06</v>
      </c>
      <c r="L53" s="44">
        <v>363621.68</v>
      </c>
      <c r="M53" s="44">
        <v>603424.92000000004</v>
      </c>
      <c r="N53" s="45">
        <v>779663.93</v>
      </c>
      <c r="O53" s="43">
        <v>883399.47</v>
      </c>
      <c r="P53" s="44">
        <v>858778</v>
      </c>
      <c r="Q53" s="44">
        <v>743194</v>
      </c>
      <c r="R53" s="44">
        <v>683824</v>
      </c>
      <c r="S53" s="44">
        <v>573541</v>
      </c>
      <c r="T53" s="44">
        <v>314381</v>
      </c>
      <c r="U53" s="45">
        <v>226585</v>
      </c>
      <c r="V53" s="207">
        <f t="shared" si="33"/>
        <v>-0.30268395402115933</v>
      </c>
      <c r="W53" s="207">
        <f t="shared" si="33"/>
        <v>-0.40846279298554178</v>
      </c>
      <c r="X53" s="207">
        <f t="shared" si="33"/>
        <v>-0.41671303163157325</v>
      </c>
      <c r="Y53" s="207">
        <f t="shared" si="33"/>
        <v>-0.15746674740968311</v>
      </c>
      <c r="Z53" s="207">
        <f t="shared" si="33"/>
        <v>0.15441286803588836</v>
      </c>
      <c r="AA53" s="207">
        <f t="shared" si="33"/>
        <v>-5.7440510303286549E-2</v>
      </c>
      <c r="AB53" s="239"/>
      <c r="AC53" s="46">
        <f t="shared" si="34"/>
        <v>-383457.17999999993</v>
      </c>
      <c r="AD53" s="72">
        <f t="shared" si="34"/>
        <v>-592995.42999999993</v>
      </c>
      <c r="AE53" s="73">
        <f t="shared" si="34"/>
        <v>-530954.12999999989</v>
      </c>
      <c r="AF53" s="73">
        <f t="shared" si="34"/>
        <v>-127804.5</v>
      </c>
      <c r="AG53" s="73">
        <f t="shared" si="34"/>
        <v>76716.150000000023</v>
      </c>
      <c r="AH53" s="73">
        <f t="shared" si="34"/>
        <v>-19158.690000000002</v>
      </c>
      <c r="AI53" s="47"/>
      <c r="AJ53" s="71">
        <f>IF(ISERROR(GETPIVOTDATA("VALUE",'CSS WK pvt'!$J$2,"DT_FILE",AJ$8,"COMMODITY",AJ$6,"TRIM_CAT",TRIM(B53),"TRIM_LINE",A51))=TRUE,0,GETPIVOTDATA("VALUE",'CSS WK pvt'!$J$2,"DT_FILE",AJ$8,"COMMODITY",AJ$6,"TRIM_CAT",TRIM(B53),"TRIM_LINE",A51))</f>
        <v>226585</v>
      </c>
    </row>
    <row r="54" spans="1:36" s="41" customFormat="1" x14ac:dyDescent="0.25">
      <c r="A54" s="172"/>
      <c r="B54" s="42" t="s">
        <v>32</v>
      </c>
      <c r="C54" s="43">
        <v>159921.38</v>
      </c>
      <c r="D54" s="44">
        <v>231168.81</v>
      </c>
      <c r="E54" s="44">
        <v>276573.76</v>
      </c>
      <c r="F54" s="44">
        <v>165023.76999999999</v>
      </c>
      <c r="G54" s="44">
        <v>95669.49</v>
      </c>
      <c r="H54" s="44">
        <v>80999.37</v>
      </c>
      <c r="I54" s="44">
        <v>57463.12</v>
      </c>
      <c r="J54" s="44">
        <v>88765.48</v>
      </c>
      <c r="K54" s="44">
        <v>62895.86</v>
      </c>
      <c r="L54" s="44">
        <v>60698.96</v>
      </c>
      <c r="M54" s="44">
        <v>267239.94</v>
      </c>
      <c r="N54" s="45">
        <v>171502.88</v>
      </c>
      <c r="O54" s="43">
        <v>283597.74</v>
      </c>
      <c r="P54" s="44">
        <v>583521</v>
      </c>
      <c r="Q54" s="44">
        <v>471388</v>
      </c>
      <c r="R54" s="44">
        <v>328360</v>
      </c>
      <c r="S54" s="44">
        <v>222384</v>
      </c>
      <c r="T54" s="44">
        <v>118846</v>
      </c>
      <c r="U54" s="45">
        <v>93639</v>
      </c>
      <c r="V54" s="207">
        <f t="shared" si="33"/>
        <v>0.77335725842285741</v>
      </c>
      <c r="W54" s="207">
        <f t="shared" si="33"/>
        <v>1.5242202873302848</v>
      </c>
      <c r="X54" s="207">
        <f t="shared" si="33"/>
        <v>0.7043843927927218</v>
      </c>
      <c r="Y54" s="207">
        <f t="shared" si="33"/>
        <v>0.98977395801829049</v>
      </c>
      <c r="Z54" s="207">
        <f t="shared" si="33"/>
        <v>1.3245028273904249</v>
      </c>
      <c r="AA54" s="207">
        <f t="shared" si="33"/>
        <v>0.46724597981441096</v>
      </c>
      <c r="AB54" s="239"/>
      <c r="AC54" s="46">
        <f t="shared" si="34"/>
        <v>123676.35999999999</v>
      </c>
      <c r="AD54" s="72">
        <f t="shared" si="34"/>
        <v>352352.19</v>
      </c>
      <c r="AE54" s="73">
        <f t="shared" si="34"/>
        <v>194814.24</v>
      </c>
      <c r="AF54" s="73">
        <f t="shared" si="34"/>
        <v>163336.23000000001</v>
      </c>
      <c r="AG54" s="73">
        <f t="shared" si="34"/>
        <v>126714.51</v>
      </c>
      <c r="AH54" s="73">
        <f t="shared" si="34"/>
        <v>37846.630000000005</v>
      </c>
      <c r="AI54" s="47"/>
      <c r="AJ54" s="71">
        <f>IF(ISERROR(GETPIVOTDATA("VALUE",'CSS WK pvt'!$J$2,"DT_FILE",AJ$8,"COMMODITY",AJ$6,"TRIM_CAT",TRIM(B54),"TRIM_LINE",A51))=TRUE,0,GETPIVOTDATA("VALUE",'CSS WK pvt'!$J$2,"DT_FILE",AJ$8,"COMMODITY",AJ$6,"TRIM_CAT",TRIM(B54),"TRIM_LINE",A51))</f>
        <v>93639</v>
      </c>
    </row>
    <row r="55" spans="1:36" s="41" customFormat="1" x14ac:dyDescent="0.25">
      <c r="A55" s="172"/>
      <c r="B55" s="42" t="s">
        <v>33</v>
      </c>
      <c r="C55" s="43">
        <v>171472.3</v>
      </c>
      <c r="D55" s="44">
        <v>260753.94</v>
      </c>
      <c r="E55" s="44">
        <v>318222.31</v>
      </c>
      <c r="F55" s="44">
        <v>181331.26</v>
      </c>
      <c r="G55" s="44">
        <v>134408.76</v>
      </c>
      <c r="H55" s="44">
        <v>125801.99</v>
      </c>
      <c r="I55" s="44">
        <v>90412.53</v>
      </c>
      <c r="J55" s="44">
        <v>98266.51</v>
      </c>
      <c r="K55" s="44">
        <v>112748.94</v>
      </c>
      <c r="L55" s="44">
        <v>140315.01</v>
      </c>
      <c r="M55" s="44">
        <v>147374.6</v>
      </c>
      <c r="N55" s="45">
        <v>164659.13</v>
      </c>
      <c r="O55" s="43">
        <v>260105.14</v>
      </c>
      <c r="P55" s="44">
        <v>492772</v>
      </c>
      <c r="Q55" s="44">
        <v>430998</v>
      </c>
      <c r="R55" s="44">
        <v>339682</v>
      </c>
      <c r="S55" s="44">
        <v>267272</v>
      </c>
      <c r="T55" s="44">
        <v>147788</v>
      </c>
      <c r="U55" s="45">
        <v>128885</v>
      </c>
      <c r="V55" s="207">
        <f t="shared" si="33"/>
        <v>0.51689304919803392</v>
      </c>
      <c r="W55" s="207">
        <f t="shared" si="33"/>
        <v>0.88979694803461074</v>
      </c>
      <c r="X55" s="207">
        <f t="shared" si="33"/>
        <v>0.3543927828315997</v>
      </c>
      <c r="Y55" s="207">
        <f t="shared" si="33"/>
        <v>0.87326774214219871</v>
      </c>
      <c r="Z55" s="207">
        <f t="shared" si="33"/>
        <v>0.98850134470402062</v>
      </c>
      <c r="AA55" s="207">
        <f t="shared" si="33"/>
        <v>0.17476679025506667</v>
      </c>
      <c r="AB55" s="239"/>
      <c r="AC55" s="46">
        <f t="shared" si="34"/>
        <v>88632.840000000026</v>
      </c>
      <c r="AD55" s="72">
        <f t="shared" si="34"/>
        <v>232018.06</v>
      </c>
      <c r="AE55" s="73">
        <f t="shared" si="34"/>
        <v>112775.69</v>
      </c>
      <c r="AF55" s="73">
        <f t="shared" si="34"/>
        <v>158350.74</v>
      </c>
      <c r="AG55" s="73">
        <f t="shared" si="34"/>
        <v>132863.24</v>
      </c>
      <c r="AH55" s="73">
        <f t="shared" si="34"/>
        <v>21986.009999999995</v>
      </c>
      <c r="AI55" s="47"/>
      <c r="AJ55" s="71">
        <f>IF(ISERROR(GETPIVOTDATA("VALUE",'CSS WK pvt'!$J$2,"DT_FILE",AJ$8,"COMMODITY",AJ$6,"TRIM_CAT",TRIM(B55),"TRIM_LINE",A51))=TRUE,0,GETPIVOTDATA("VALUE",'CSS WK pvt'!$J$2,"DT_FILE",AJ$8,"COMMODITY",AJ$6,"TRIM_CAT",TRIM(B55),"TRIM_LINE",A51))</f>
        <v>128885</v>
      </c>
    </row>
    <row r="56" spans="1:36" s="41" customFormat="1" x14ac:dyDescent="0.25">
      <c r="A56" s="172"/>
      <c r="B56" s="42" t="s">
        <v>34</v>
      </c>
      <c r="C56" s="43">
        <v>102822.01</v>
      </c>
      <c r="D56" s="44">
        <v>160122.06</v>
      </c>
      <c r="E56" s="44">
        <v>347769.88</v>
      </c>
      <c r="F56" s="44">
        <v>100383.55</v>
      </c>
      <c r="G56" s="44">
        <v>122770.21</v>
      </c>
      <c r="H56" s="44">
        <v>93986.79</v>
      </c>
      <c r="I56" s="44">
        <v>123554.29</v>
      </c>
      <c r="J56" s="44">
        <v>72372.820000000007</v>
      </c>
      <c r="K56" s="44">
        <v>70317.42</v>
      </c>
      <c r="L56" s="44">
        <v>71961.89</v>
      </c>
      <c r="M56" s="44">
        <v>167859.68</v>
      </c>
      <c r="N56" s="45">
        <v>170875.02</v>
      </c>
      <c r="O56" s="43">
        <v>214436.76</v>
      </c>
      <c r="P56" s="44">
        <v>481786</v>
      </c>
      <c r="Q56" s="44">
        <v>282599</v>
      </c>
      <c r="R56" s="44">
        <v>279187</v>
      </c>
      <c r="S56" s="44">
        <v>463753</v>
      </c>
      <c r="T56" s="44">
        <v>209707</v>
      </c>
      <c r="U56" s="45">
        <v>125812</v>
      </c>
      <c r="V56" s="207">
        <f t="shared" si="33"/>
        <v>1.0855141812536053</v>
      </c>
      <c r="W56" s="207">
        <f t="shared" si="33"/>
        <v>2.0088671105030751</v>
      </c>
      <c r="X56" s="207">
        <f t="shared" si="33"/>
        <v>-0.18739656234749255</v>
      </c>
      <c r="Y56" s="207">
        <f t="shared" si="33"/>
        <v>1.781202697055444</v>
      </c>
      <c r="Z56" s="207">
        <f t="shared" si="33"/>
        <v>2.777406587477532</v>
      </c>
      <c r="AA56" s="207">
        <f t="shared" si="33"/>
        <v>1.2312390922171086</v>
      </c>
      <c r="AB56" s="239"/>
      <c r="AC56" s="46">
        <f t="shared" si="34"/>
        <v>111614.75000000001</v>
      </c>
      <c r="AD56" s="72">
        <f t="shared" si="34"/>
        <v>321663.94</v>
      </c>
      <c r="AE56" s="73">
        <f t="shared" si="34"/>
        <v>-65170.880000000005</v>
      </c>
      <c r="AF56" s="73">
        <f t="shared" si="34"/>
        <v>178803.45</v>
      </c>
      <c r="AG56" s="73">
        <f t="shared" si="34"/>
        <v>340982.79</v>
      </c>
      <c r="AH56" s="73">
        <f t="shared" si="34"/>
        <v>115720.21</v>
      </c>
      <c r="AI56" s="47"/>
      <c r="AJ56" s="71">
        <f>IF(ISERROR(GETPIVOTDATA("VALUE",'CSS WK pvt'!$J$2,"DT_FILE",AJ$8,"COMMODITY",AJ$6,"TRIM_CAT",TRIM(B56),"TRIM_LINE",A51))=TRUE,0,GETPIVOTDATA("VALUE",'CSS WK pvt'!$J$2,"DT_FILE",AJ$8,"COMMODITY",AJ$6,"TRIM_CAT",TRIM(B56),"TRIM_LINE",A51))</f>
        <v>125812</v>
      </c>
    </row>
    <row r="57" spans="1:36" s="150" customFormat="1" x14ac:dyDescent="0.25">
      <c r="A57" s="173"/>
      <c r="B57" s="42" t="s">
        <v>35</v>
      </c>
      <c r="C57" s="164">
        <f>SUM(C52:C56)</f>
        <v>4697480.7399999993</v>
      </c>
      <c r="D57" s="165">
        <f t="shared" ref="D57:AJ57" si="35">SUM(D52:D56)</f>
        <v>5815794.4299999997</v>
      </c>
      <c r="E57" s="165">
        <f t="shared" si="35"/>
        <v>6182074.169999999</v>
      </c>
      <c r="F57" s="165">
        <f t="shared" si="35"/>
        <v>4139925.87</v>
      </c>
      <c r="G57" s="165">
        <f t="shared" si="35"/>
        <v>2759680.75</v>
      </c>
      <c r="H57" s="165">
        <f t="shared" si="35"/>
        <v>1991521.4600000002</v>
      </c>
      <c r="I57" s="165">
        <f t="shared" si="35"/>
        <v>1544349.8800000001</v>
      </c>
      <c r="J57" s="165">
        <f t="shared" si="35"/>
        <v>1495047.96</v>
      </c>
      <c r="K57" s="165">
        <f t="shared" si="35"/>
        <v>1528238.8</v>
      </c>
      <c r="L57" s="165">
        <f t="shared" si="35"/>
        <v>1727569.1999999997</v>
      </c>
      <c r="M57" s="165">
        <f t="shared" si="35"/>
        <v>3175219.43</v>
      </c>
      <c r="N57" s="166">
        <f t="shared" si="35"/>
        <v>4572899.12</v>
      </c>
      <c r="O57" s="164">
        <f t="shared" si="35"/>
        <v>6064412.2699999996</v>
      </c>
      <c r="P57" s="165">
        <v>7699263</v>
      </c>
      <c r="Q57" s="165">
        <v>6840674</v>
      </c>
      <c r="R57" s="165">
        <v>5923473</v>
      </c>
      <c r="S57" s="165">
        <v>4827450</v>
      </c>
      <c r="T57" s="165">
        <v>2558138</v>
      </c>
      <c r="U57" s="166">
        <v>2011093</v>
      </c>
      <c r="V57" s="240">
        <f t="shared" si="33"/>
        <v>0.29099247142416179</v>
      </c>
      <c r="W57" s="241">
        <f t="shared" si="33"/>
        <v>0.32385404825940528</v>
      </c>
      <c r="X57" s="242">
        <f t="shared" si="33"/>
        <v>0.10653379624528204</v>
      </c>
      <c r="Y57" s="242">
        <f t="shared" si="33"/>
        <v>0.43081619961470463</v>
      </c>
      <c r="Z57" s="242">
        <f t="shared" si="33"/>
        <v>0.74927842649915211</v>
      </c>
      <c r="AA57" s="242">
        <f t="shared" si="33"/>
        <v>0.28451440337479456</v>
      </c>
      <c r="AB57" s="243"/>
      <c r="AC57" s="48">
        <f t="shared" si="31"/>
        <v>1366931.5300000005</v>
      </c>
      <c r="AD57" s="167">
        <f t="shared" si="31"/>
        <v>1883468.57</v>
      </c>
      <c r="AE57" s="168">
        <f t="shared" si="31"/>
        <v>658599.83000000019</v>
      </c>
      <c r="AF57" s="168">
        <f t="shared" si="31"/>
        <v>1783547.13</v>
      </c>
      <c r="AG57" s="168">
        <f t="shared" ref="AG57:AH57" si="36">SUM(AG52:AG56)</f>
        <v>2067769.25</v>
      </c>
      <c r="AH57" s="168">
        <f t="shared" si="36"/>
        <v>566616.53999999992</v>
      </c>
      <c r="AI57" s="169"/>
      <c r="AJ57" s="48">
        <f t="shared" si="35"/>
        <v>2011093</v>
      </c>
    </row>
    <row r="58" spans="1:36" s="41" customFormat="1" x14ac:dyDescent="0.25">
      <c r="A58" s="172">
        <f>+A51+1</f>
        <v>8</v>
      </c>
      <c r="B58" s="49" t="s">
        <v>25</v>
      </c>
      <c r="C58" s="50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2"/>
      <c r="O58" s="50"/>
      <c r="P58" s="51"/>
      <c r="Q58" s="51"/>
      <c r="R58" s="51"/>
      <c r="S58" s="51"/>
      <c r="T58" s="51"/>
      <c r="U58" s="52"/>
      <c r="V58" s="244"/>
      <c r="W58" s="245"/>
      <c r="X58" s="246"/>
      <c r="Y58" s="246"/>
      <c r="Z58" s="246"/>
      <c r="AA58" s="246"/>
      <c r="AB58" s="247"/>
      <c r="AC58" s="53"/>
      <c r="AD58" s="54"/>
      <c r="AE58" s="55"/>
      <c r="AF58" s="55"/>
      <c r="AG58" s="55"/>
      <c r="AH58" s="55"/>
      <c r="AI58" s="56"/>
      <c r="AJ58" s="53"/>
    </row>
    <row r="59" spans="1:36" s="41" customFormat="1" x14ac:dyDescent="0.25">
      <c r="A59" s="172"/>
      <c r="B59" s="42" t="s">
        <v>30</v>
      </c>
      <c r="C59" s="43">
        <v>6813963.2300000004</v>
      </c>
      <c r="D59" s="44">
        <v>7830917.4800000004</v>
      </c>
      <c r="E59" s="44">
        <v>9003337.6600000001</v>
      </c>
      <c r="F59" s="44">
        <v>10699688.960000001</v>
      </c>
      <c r="G59" s="44">
        <v>11504374.74</v>
      </c>
      <c r="H59" s="44">
        <v>11636276.32</v>
      </c>
      <c r="I59" s="44">
        <v>11446613.119999999</v>
      </c>
      <c r="J59" s="44">
        <v>11010706.800000001</v>
      </c>
      <c r="K59" s="44">
        <v>10909682.4</v>
      </c>
      <c r="L59" s="44">
        <v>10846954.460000001</v>
      </c>
      <c r="M59" s="44">
        <v>10882049.77</v>
      </c>
      <c r="N59" s="45">
        <v>11236483.630000001</v>
      </c>
      <c r="O59" s="43">
        <v>12570627.76</v>
      </c>
      <c r="P59" s="44">
        <v>15268224</v>
      </c>
      <c r="Q59" s="44">
        <v>17994982</v>
      </c>
      <c r="R59" s="44">
        <v>19733248</v>
      </c>
      <c r="S59" s="44">
        <v>21409223</v>
      </c>
      <c r="T59" s="44">
        <v>22773142</v>
      </c>
      <c r="U59" s="45">
        <v>22454090</v>
      </c>
      <c r="V59" s="207">
        <f t="shared" ref="V59:AA64" si="37">IF(ISERROR((O59-C59)/C59)=TRUE,0,(O59-C59)/C59)</f>
        <v>0.84483351842214138</v>
      </c>
      <c r="W59" s="207">
        <f t="shared" si="37"/>
        <v>0.94973629067024712</v>
      </c>
      <c r="X59" s="207">
        <f t="shared" si="37"/>
        <v>0.99870122387479132</v>
      </c>
      <c r="Y59" s="207">
        <f t="shared" si="37"/>
        <v>0.84428239678473782</v>
      </c>
      <c r="Z59" s="207">
        <f t="shared" si="37"/>
        <v>0.86096363199657033</v>
      </c>
      <c r="AA59" s="207">
        <f t="shared" si="37"/>
        <v>0.95708157607587641</v>
      </c>
      <c r="AB59" s="239"/>
      <c r="AC59" s="46">
        <f t="shared" ref="AC59:AH74" si="38">O59-C59</f>
        <v>5756664.5299999993</v>
      </c>
      <c r="AD59" s="72">
        <f t="shared" si="38"/>
        <v>7437306.5199999996</v>
      </c>
      <c r="AE59" s="73">
        <f t="shared" si="38"/>
        <v>8991644.3399999999</v>
      </c>
      <c r="AF59" s="73">
        <f t="shared" si="38"/>
        <v>9033559.0399999991</v>
      </c>
      <c r="AG59" s="73">
        <f t="shared" si="38"/>
        <v>9904848.2599999998</v>
      </c>
      <c r="AH59" s="73">
        <f t="shared" si="38"/>
        <v>11136865.68</v>
      </c>
      <c r="AI59" s="47"/>
      <c r="AJ59" s="71">
        <f>IF(ISERROR(GETPIVOTDATA("VALUE",'CSS WK pvt'!$J$2,"DT_FILE",AJ$8,"COMMODITY",AJ$6,"TRIM_CAT",TRIM(B59),"TRIM_LINE",A58))=TRUE,0,GETPIVOTDATA("VALUE",'CSS WK pvt'!$J$2,"DT_FILE",AJ$8,"COMMODITY",AJ$6,"TRIM_CAT",TRIM(B59),"TRIM_LINE",A58))</f>
        <v>22454090</v>
      </c>
    </row>
    <row r="60" spans="1:36" s="41" customFormat="1" x14ac:dyDescent="0.25">
      <c r="A60" s="172"/>
      <c r="B60" s="42" t="s">
        <v>31</v>
      </c>
      <c r="C60" s="43">
        <v>4307124.96</v>
      </c>
      <c r="D60" s="44">
        <v>4916370.0999999996</v>
      </c>
      <c r="E60" s="44">
        <v>5007153.8099999996</v>
      </c>
      <c r="F60" s="44">
        <v>4651797.1500000004</v>
      </c>
      <c r="G60" s="44">
        <v>4600913.29</v>
      </c>
      <c r="H60" s="44">
        <v>4795950.1399999997</v>
      </c>
      <c r="I60" s="44">
        <v>4850686.8899999997</v>
      </c>
      <c r="J60" s="44">
        <v>4840766.6900000004</v>
      </c>
      <c r="K60" s="44">
        <v>4909807.4400000004</v>
      </c>
      <c r="L60" s="44">
        <v>4882739.7</v>
      </c>
      <c r="M60" s="44">
        <v>5037720.88</v>
      </c>
      <c r="N60" s="45">
        <v>4236607.3</v>
      </c>
      <c r="O60" s="43">
        <v>4472982.7300000004</v>
      </c>
      <c r="P60" s="44">
        <v>4946396</v>
      </c>
      <c r="Q60" s="44">
        <v>5175773</v>
      </c>
      <c r="R60" s="44">
        <v>5507805</v>
      </c>
      <c r="S60" s="44">
        <v>6169330</v>
      </c>
      <c r="T60" s="44">
        <v>6323099</v>
      </c>
      <c r="U60" s="45">
        <v>6019572</v>
      </c>
      <c r="V60" s="207">
        <f t="shared" si="37"/>
        <v>3.8507768300272506E-2</v>
      </c>
      <c r="W60" s="207">
        <f t="shared" si="37"/>
        <v>6.1073310977951753E-3</v>
      </c>
      <c r="X60" s="207">
        <f t="shared" si="37"/>
        <v>3.3675656150854376E-2</v>
      </c>
      <c r="Y60" s="207">
        <f t="shared" si="37"/>
        <v>0.18401659023330361</v>
      </c>
      <c r="Z60" s="207">
        <f t="shared" si="37"/>
        <v>0.34089247311157217</v>
      </c>
      <c r="AA60" s="207">
        <f t="shared" si="37"/>
        <v>0.31842467403132768</v>
      </c>
      <c r="AB60" s="239"/>
      <c r="AC60" s="46">
        <f t="shared" si="38"/>
        <v>165857.77000000048</v>
      </c>
      <c r="AD60" s="72">
        <f t="shared" si="38"/>
        <v>30025.900000000373</v>
      </c>
      <c r="AE60" s="73">
        <f t="shared" si="38"/>
        <v>168619.19000000041</v>
      </c>
      <c r="AF60" s="73">
        <f t="shared" si="38"/>
        <v>856007.84999999963</v>
      </c>
      <c r="AG60" s="73">
        <f t="shared" si="38"/>
        <v>1568416.71</v>
      </c>
      <c r="AH60" s="73">
        <f t="shared" si="38"/>
        <v>1527148.8600000003</v>
      </c>
      <c r="AI60" s="47"/>
      <c r="AJ60" s="71">
        <f>IF(ISERROR(GETPIVOTDATA("VALUE",'CSS WK pvt'!$J$2,"DT_FILE",AJ$8,"COMMODITY",AJ$6,"TRIM_CAT",TRIM(B60),"TRIM_LINE",A58))=TRUE,0,GETPIVOTDATA("VALUE",'CSS WK pvt'!$J$2,"DT_FILE",AJ$8,"COMMODITY",AJ$6,"TRIM_CAT",TRIM(B60),"TRIM_LINE",A58))</f>
        <v>6019572</v>
      </c>
    </row>
    <row r="61" spans="1:36" s="41" customFormat="1" x14ac:dyDescent="0.25">
      <c r="A61" s="172"/>
      <c r="B61" s="42" t="s">
        <v>32</v>
      </c>
      <c r="C61" s="43">
        <v>145300.15</v>
      </c>
      <c r="D61" s="44">
        <v>181652.41</v>
      </c>
      <c r="E61" s="44">
        <v>241834.5</v>
      </c>
      <c r="F61" s="44">
        <v>293427.65000000002</v>
      </c>
      <c r="G61" s="44">
        <v>306768.19</v>
      </c>
      <c r="H61" s="44">
        <v>279812.42</v>
      </c>
      <c r="I61" s="44">
        <v>276551.32</v>
      </c>
      <c r="J61" s="44">
        <v>267417.21000000002</v>
      </c>
      <c r="K61" s="44">
        <v>283727.24</v>
      </c>
      <c r="L61" s="44">
        <v>263415.46999999997</v>
      </c>
      <c r="M61" s="44">
        <v>261212.74</v>
      </c>
      <c r="N61" s="45">
        <v>399245.16</v>
      </c>
      <c r="O61" s="43">
        <v>454512.66</v>
      </c>
      <c r="P61" s="44">
        <v>643728</v>
      </c>
      <c r="Q61" s="44">
        <v>945818</v>
      </c>
      <c r="R61" s="44">
        <v>1067184</v>
      </c>
      <c r="S61" s="44">
        <v>1158516</v>
      </c>
      <c r="T61" s="44">
        <v>1193228</v>
      </c>
      <c r="U61" s="45">
        <v>943743</v>
      </c>
      <c r="V61" s="207">
        <f t="shared" si="37"/>
        <v>2.1280949124966493</v>
      </c>
      <c r="W61" s="207">
        <f t="shared" si="37"/>
        <v>2.5437349826517575</v>
      </c>
      <c r="X61" s="207">
        <f t="shared" si="37"/>
        <v>2.911013523711464</v>
      </c>
      <c r="Y61" s="207">
        <f t="shared" si="37"/>
        <v>2.6369578667859006</v>
      </c>
      <c r="Z61" s="207">
        <f t="shared" si="37"/>
        <v>2.7765193320728594</v>
      </c>
      <c r="AA61" s="207">
        <f t="shared" si="37"/>
        <v>3.2643854050509984</v>
      </c>
      <c r="AB61" s="239"/>
      <c r="AC61" s="46">
        <f t="shared" si="38"/>
        <v>309212.51</v>
      </c>
      <c r="AD61" s="72">
        <f t="shared" si="38"/>
        <v>462075.58999999997</v>
      </c>
      <c r="AE61" s="73">
        <f t="shared" si="38"/>
        <v>703983.5</v>
      </c>
      <c r="AF61" s="73">
        <f t="shared" si="38"/>
        <v>773756.35</v>
      </c>
      <c r="AG61" s="73">
        <f t="shared" si="38"/>
        <v>851747.81</v>
      </c>
      <c r="AH61" s="73">
        <f t="shared" si="38"/>
        <v>913415.58000000007</v>
      </c>
      <c r="AI61" s="47"/>
      <c r="AJ61" s="71">
        <f>IF(ISERROR(GETPIVOTDATA("VALUE",'CSS WK pvt'!$J$2,"DT_FILE",AJ$8,"COMMODITY",AJ$6,"TRIM_CAT",TRIM(B61),"TRIM_LINE",A58))=TRUE,0,GETPIVOTDATA("VALUE",'CSS WK pvt'!$J$2,"DT_FILE",AJ$8,"COMMODITY",AJ$6,"TRIM_CAT",TRIM(B61),"TRIM_LINE",A58))</f>
        <v>943743</v>
      </c>
    </row>
    <row r="62" spans="1:36" s="41" customFormat="1" x14ac:dyDescent="0.25">
      <c r="A62" s="172"/>
      <c r="B62" s="42" t="s">
        <v>33</v>
      </c>
      <c r="C62" s="43">
        <v>480031.99</v>
      </c>
      <c r="D62" s="44">
        <v>517823.33</v>
      </c>
      <c r="E62" s="44">
        <v>543665.01</v>
      </c>
      <c r="F62" s="44">
        <v>572923.62</v>
      </c>
      <c r="G62" s="44">
        <v>598724.30000000005</v>
      </c>
      <c r="H62" s="44">
        <v>587846.12</v>
      </c>
      <c r="I62" s="44">
        <v>610653.38</v>
      </c>
      <c r="J62" s="44">
        <v>616734.35</v>
      </c>
      <c r="K62" s="44">
        <v>618104.4</v>
      </c>
      <c r="L62" s="44">
        <v>665595.44999999995</v>
      </c>
      <c r="M62" s="44">
        <v>669442.82999999996</v>
      </c>
      <c r="N62" s="45">
        <v>630001.41</v>
      </c>
      <c r="O62" s="43">
        <v>684268.87</v>
      </c>
      <c r="P62" s="44">
        <v>871532</v>
      </c>
      <c r="Q62" s="44">
        <v>1047645</v>
      </c>
      <c r="R62" s="44">
        <v>1153007</v>
      </c>
      <c r="S62" s="44">
        <v>1076188</v>
      </c>
      <c r="T62" s="44">
        <v>1006746</v>
      </c>
      <c r="U62" s="45">
        <v>924360</v>
      </c>
      <c r="V62" s="207">
        <f t="shared" si="37"/>
        <v>0.42546514452088913</v>
      </c>
      <c r="W62" s="207">
        <f t="shared" si="37"/>
        <v>0.68306823873694522</v>
      </c>
      <c r="X62" s="207">
        <f t="shared" si="37"/>
        <v>0.92700464574683583</v>
      </c>
      <c r="Y62" s="207">
        <f t="shared" si="37"/>
        <v>1.0124968839650912</v>
      </c>
      <c r="Z62" s="207">
        <f t="shared" si="37"/>
        <v>0.79746838402917652</v>
      </c>
      <c r="AA62" s="207">
        <f t="shared" si="37"/>
        <v>0.7126012501366854</v>
      </c>
      <c r="AB62" s="239"/>
      <c r="AC62" s="46">
        <f t="shared" si="38"/>
        <v>204236.88</v>
      </c>
      <c r="AD62" s="72">
        <f t="shared" si="38"/>
        <v>353708.67</v>
      </c>
      <c r="AE62" s="73">
        <f t="shared" si="38"/>
        <v>503979.99</v>
      </c>
      <c r="AF62" s="73">
        <f t="shared" si="38"/>
        <v>580083.38</v>
      </c>
      <c r="AG62" s="73">
        <f t="shared" si="38"/>
        <v>477463.69999999995</v>
      </c>
      <c r="AH62" s="73">
        <f t="shared" si="38"/>
        <v>418899.88</v>
      </c>
      <c r="AI62" s="47"/>
      <c r="AJ62" s="71">
        <f>IF(ISERROR(GETPIVOTDATA("VALUE",'CSS WK pvt'!$J$2,"DT_FILE",AJ$8,"COMMODITY",AJ$6,"TRIM_CAT",TRIM(B62),"TRIM_LINE",A58))=TRUE,0,GETPIVOTDATA("VALUE",'CSS WK pvt'!$J$2,"DT_FILE",AJ$8,"COMMODITY",AJ$6,"TRIM_CAT",TRIM(B62),"TRIM_LINE",A58))</f>
        <v>924360</v>
      </c>
    </row>
    <row r="63" spans="1:36" s="41" customFormat="1" x14ac:dyDescent="0.25">
      <c r="A63" s="172"/>
      <c r="B63" s="42" t="s">
        <v>34</v>
      </c>
      <c r="C63" s="43">
        <v>71089.89</v>
      </c>
      <c r="D63" s="44">
        <v>89236.81</v>
      </c>
      <c r="E63" s="44">
        <v>118175.44</v>
      </c>
      <c r="F63" s="44">
        <v>113043.94</v>
      </c>
      <c r="G63" s="44">
        <v>128489.07</v>
      </c>
      <c r="H63" s="44">
        <v>159650.32</v>
      </c>
      <c r="I63" s="44">
        <v>169949.28</v>
      </c>
      <c r="J63" s="44">
        <v>199763.88</v>
      </c>
      <c r="K63" s="44">
        <v>236552.46</v>
      </c>
      <c r="L63" s="44">
        <v>248840.07</v>
      </c>
      <c r="M63" s="44">
        <v>246059.75</v>
      </c>
      <c r="N63" s="45">
        <v>164654.07</v>
      </c>
      <c r="O63" s="43">
        <v>149339.57</v>
      </c>
      <c r="P63" s="44">
        <v>249777</v>
      </c>
      <c r="Q63" s="44">
        <v>326150</v>
      </c>
      <c r="R63" s="44">
        <v>414869</v>
      </c>
      <c r="S63" s="44">
        <v>575777</v>
      </c>
      <c r="T63" s="44">
        <v>758338</v>
      </c>
      <c r="U63" s="45">
        <v>771637</v>
      </c>
      <c r="V63" s="207">
        <f t="shared" si="37"/>
        <v>1.100714602315463</v>
      </c>
      <c r="W63" s="207">
        <f t="shared" si="37"/>
        <v>1.799035510121888</v>
      </c>
      <c r="X63" s="207">
        <f t="shared" si="37"/>
        <v>1.7598797178161554</v>
      </c>
      <c r="Y63" s="207">
        <f t="shared" si="37"/>
        <v>2.6699800095431918</v>
      </c>
      <c r="Z63" s="207">
        <f t="shared" si="37"/>
        <v>3.4811360219199967</v>
      </c>
      <c r="AA63" s="207">
        <f t="shared" si="37"/>
        <v>3.7499936110369205</v>
      </c>
      <c r="AB63" s="239"/>
      <c r="AC63" s="46">
        <f t="shared" si="38"/>
        <v>78249.680000000008</v>
      </c>
      <c r="AD63" s="72">
        <f t="shared" si="38"/>
        <v>160540.19</v>
      </c>
      <c r="AE63" s="73">
        <f t="shared" si="38"/>
        <v>207974.56</v>
      </c>
      <c r="AF63" s="73">
        <f t="shared" si="38"/>
        <v>301825.06</v>
      </c>
      <c r="AG63" s="73">
        <f t="shared" si="38"/>
        <v>447287.93</v>
      </c>
      <c r="AH63" s="73">
        <f t="shared" si="38"/>
        <v>598687.67999999993</v>
      </c>
      <c r="AI63" s="47"/>
      <c r="AJ63" s="71">
        <f>IF(ISERROR(GETPIVOTDATA("VALUE",'CSS WK pvt'!$J$2,"DT_FILE",AJ$8,"COMMODITY",AJ$6,"TRIM_CAT",TRIM(B63),"TRIM_LINE",A58))=TRUE,0,GETPIVOTDATA("VALUE",'CSS WK pvt'!$J$2,"DT_FILE",AJ$8,"COMMODITY",AJ$6,"TRIM_CAT",TRIM(B63),"TRIM_LINE",A58))</f>
        <v>771637</v>
      </c>
    </row>
    <row r="64" spans="1:36" s="150" customFormat="1" x14ac:dyDescent="0.25">
      <c r="A64" s="173"/>
      <c r="B64" s="42" t="s">
        <v>35</v>
      </c>
      <c r="C64" s="164">
        <f>SUM(C59:C63)</f>
        <v>11817510.220000003</v>
      </c>
      <c r="D64" s="165">
        <f t="shared" ref="D64:AJ64" si="39">SUM(D59:D63)</f>
        <v>13536000.130000001</v>
      </c>
      <c r="E64" s="165">
        <f t="shared" si="39"/>
        <v>14914166.419999998</v>
      </c>
      <c r="F64" s="165">
        <f t="shared" si="39"/>
        <v>16330881.32</v>
      </c>
      <c r="G64" s="165">
        <f t="shared" si="39"/>
        <v>17139269.59</v>
      </c>
      <c r="H64" s="165">
        <f t="shared" si="39"/>
        <v>17459535.32</v>
      </c>
      <c r="I64" s="165">
        <f t="shared" si="39"/>
        <v>17354453.989999998</v>
      </c>
      <c r="J64" s="165">
        <f t="shared" si="39"/>
        <v>16935388.930000003</v>
      </c>
      <c r="K64" s="165">
        <f t="shared" si="39"/>
        <v>16957873.940000001</v>
      </c>
      <c r="L64" s="165">
        <f t="shared" si="39"/>
        <v>16907545.149999999</v>
      </c>
      <c r="M64" s="165">
        <f t="shared" si="39"/>
        <v>17096485.969999999</v>
      </c>
      <c r="N64" s="166">
        <f t="shared" si="39"/>
        <v>16666991.57</v>
      </c>
      <c r="O64" s="164">
        <f t="shared" si="39"/>
        <v>18331731.590000004</v>
      </c>
      <c r="P64" s="165">
        <v>21979657</v>
      </c>
      <c r="Q64" s="165">
        <v>25490368</v>
      </c>
      <c r="R64" s="165">
        <v>27876113</v>
      </c>
      <c r="S64" s="165">
        <v>30389034</v>
      </c>
      <c r="T64" s="165">
        <v>32054553</v>
      </c>
      <c r="U64" s="166">
        <v>31113402</v>
      </c>
      <c r="V64" s="240">
        <f t="shared" si="37"/>
        <v>0.55123467200183218</v>
      </c>
      <c r="W64" s="241">
        <f t="shared" si="37"/>
        <v>0.62379261147362286</v>
      </c>
      <c r="X64" s="242">
        <f t="shared" si="37"/>
        <v>0.7091379619994882</v>
      </c>
      <c r="Y64" s="242">
        <f t="shared" si="37"/>
        <v>0.70695704988443331</v>
      </c>
      <c r="Z64" s="242">
        <f t="shared" si="37"/>
        <v>0.773064706195569</v>
      </c>
      <c r="AA64" s="242">
        <f t="shared" si="37"/>
        <v>0.83593391304528708</v>
      </c>
      <c r="AB64" s="243"/>
      <c r="AC64" s="48">
        <f t="shared" si="31"/>
        <v>6514221.3699999992</v>
      </c>
      <c r="AD64" s="167">
        <f t="shared" si="31"/>
        <v>8443656.8699999992</v>
      </c>
      <c r="AE64" s="168">
        <f t="shared" si="31"/>
        <v>10576201.580000002</v>
      </c>
      <c r="AF64" s="168">
        <f t="shared" si="31"/>
        <v>11545231.68</v>
      </c>
      <c r="AG64" s="168">
        <f t="shared" ref="AG64:AH64" si="40">SUM(AG59:AG63)</f>
        <v>13249764.409999998</v>
      </c>
      <c r="AH64" s="168">
        <f t="shared" si="40"/>
        <v>14595017.68</v>
      </c>
      <c r="AI64" s="169"/>
      <c r="AJ64" s="48">
        <f t="shared" si="39"/>
        <v>31113402</v>
      </c>
    </row>
    <row r="65" spans="1:36" s="41" customFormat="1" x14ac:dyDescent="0.25">
      <c r="A65" s="172">
        <f>+A58+1</f>
        <v>9</v>
      </c>
      <c r="B65" s="49" t="s">
        <v>36</v>
      </c>
      <c r="C65" s="50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2"/>
      <c r="O65" s="50"/>
      <c r="P65" s="51"/>
      <c r="Q65" s="51"/>
      <c r="R65" s="51"/>
      <c r="S65" s="51"/>
      <c r="T65" s="51"/>
      <c r="U65" s="52"/>
      <c r="V65" s="244"/>
      <c r="W65" s="245"/>
      <c r="X65" s="246"/>
      <c r="Y65" s="246"/>
      <c r="Z65" s="246"/>
      <c r="AA65" s="246"/>
      <c r="AB65" s="247"/>
      <c r="AC65" s="53"/>
      <c r="AD65" s="54"/>
      <c r="AE65" s="55"/>
      <c r="AF65" s="55"/>
      <c r="AG65" s="55"/>
      <c r="AH65" s="55"/>
      <c r="AI65" s="56"/>
      <c r="AJ65" s="53"/>
    </row>
    <row r="66" spans="1:36" s="41" customFormat="1" x14ac:dyDescent="0.25">
      <c r="A66" s="172"/>
      <c r="B66" s="42" t="s">
        <v>30</v>
      </c>
      <c r="C66" s="43">
        <v>17011230.489999998</v>
      </c>
      <c r="D66" s="44">
        <v>19152907.309999999</v>
      </c>
      <c r="E66" s="44">
        <v>18162292.239999998</v>
      </c>
      <c r="F66" s="44">
        <v>16658703.32</v>
      </c>
      <c r="G66" s="44">
        <v>15954209.619999999</v>
      </c>
      <c r="H66" s="44">
        <v>14766773.550000001</v>
      </c>
      <c r="I66" s="44">
        <v>14155510.119999999</v>
      </c>
      <c r="J66" s="44">
        <v>13661238.93</v>
      </c>
      <c r="K66" s="44">
        <v>14205363.689999999</v>
      </c>
      <c r="L66" s="44">
        <v>14901224.619999999</v>
      </c>
      <c r="M66" s="44">
        <v>17937457.510000002</v>
      </c>
      <c r="N66" s="45">
        <v>22041992.27</v>
      </c>
      <c r="O66" s="43">
        <v>24997127.25</v>
      </c>
      <c r="P66" s="44">
        <v>28109360</v>
      </c>
      <c r="Q66" s="44">
        <v>29136143</v>
      </c>
      <c r="R66" s="44">
        <v>29433112</v>
      </c>
      <c r="S66" s="44">
        <v>27122213</v>
      </c>
      <c r="T66" s="44">
        <v>26644772</v>
      </c>
      <c r="U66" s="45">
        <v>25942785</v>
      </c>
      <c r="V66" s="207">
        <f t="shared" ref="V66:AA71" si="41">IF(ISERROR((O66-C66)/C66)=TRUE,0,(O66-C66)/C66)</f>
        <v>0.46944850724904863</v>
      </c>
      <c r="W66" s="207">
        <f t="shared" si="41"/>
        <v>0.46762888500607491</v>
      </c>
      <c r="X66" s="207">
        <f t="shared" si="41"/>
        <v>0.60421066983117777</v>
      </c>
      <c r="Y66" s="207">
        <f t="shared" si="41"/>
        <v>0.76683091322380303</v>
      </c>
      <c r="Z66" s="207">
        <f t="shared" si="41"/>
        <v>0.70000355053627539</v>
      </c>
      <c r="AA66" s="207">
        <f t="shared" si="41"/>
        <v>0.80437330536568019</v>
      </c>
      <c r="AB66" s="239"/>
      <c r="AC66" s="46">
        <f t="shared" ref="AC66:AH70" si="42">O66-C66</f>
        <v>7985896.7600000016</v>
      </c>
      <c r="AD66" s="72">
        <f t="shared" si="42"/>
        <v>8956452.6900000013</v>
      </c>
      <c r="AE66" s="73">
        <f t="shared" si="42"/>
        <v>10973850.760000002</v>
      </c>
      <c r="AF66" s="73">
        <f t="shared" si="42"/>
        <v>12774408.68</v>
      </c>
      <c r="AG66" s="73">
        <f t="shared" si="42"/>
        <v>11168003.380000001</v>
      </c>
      <c r="AH66" s="73">
        <f t="shared" si="42"/>
        <v>11877998.449999999</v>
      </c>
      <c r="AI66" s="47"/>
      <c r="AJ66" s="71">
        <f>IF(ISERROR(GETPIVOTDATA("VALUE",'CSS WK pvt'!$J$2,"DT_FILE",AJ$8,"COMMODITY",AJ$6,"TRIM_CAT",TRIM(B66),"TRIM_LINE",A65))=TRUE,0,GETPIVOTDATA("VALUE",'CSS WK pvt'!$J$2,"DT_FILE",AJ$8,"COMMODITY",AJ$6,"TRIM_CAT",TRIM(B66),"TRIM_LINE",A65))</f>
        <v>25942785</v>
      </c>
    </row>
    <row r="67" spans="1:36" s="41" customFormat="1" x14ac:dyDescent="0.25">
      <c r="A67" s="172"/>
      <c r="B67" s="42" t="s">
        <v>31</v>
      </c>
      <c r="C67" s="43">
        <v>7309628.0300000003</v>
      </c>
      <c r="D67" s="44">
        <v>8076780.4299999997</v>
      </c>
      <c r="E67" s="44">
        <v>7432004.9199999999</v>
      </c>
      <c r="F67" s="44">
        <v>6063902.3200000003</v>
      </c>
      <c r="G67" s="44">
        <v>5536339.6900000004</v>
      </c>
      <c r="H67" s="44">
        <v>5433270.0999999996</v>
      </c>
      <c r="I67" s="44">
        <v>5396850.0099999998</v>
      </c>
      <c r="J67" s="44">
        <v>5399199.6699999999</v>
      </c>
      <c r="K67" s="44">
        <v>5667046.3300000001</v>
      </c>
      <c r="L67" s="44">
        <v>5884502.0700000003</v>
      </c>
      <c r="M67" s="44">
        <v>6723390.4299999997</v>
      </c>
      <c r="N67" s="45">
        <v>6083895.3399999999</v>
      </c>
      <c r="O67" s="43">
        <v>6355832.0199999996</v>
      </c>
      <c r="P67" s="44">
        <v>6685927</v>
      </c>
      <c r="Q67" s="44">
        <v>6661255</v>
      </c>
      <c r="R67" s="44">
        <v>6854550</v>
      </c>
      <c r="S67" s="44">
        <v>7072801</v>
      </c>
      <c r="T67" s="44">
        <v>6902537</v>
      </c>
      <c r="U67" s="45">
        <v>6496560</v>
      </c>
      <c r="V67" s="207">
        <f t="shared" si="41"/>
        <v>-0.13048489007723155</v>
      </c>
      <c r="W67" s="207">
        <f t="shared" si="41"/>
        <v>-0.17220394215916549</v>
      </c>
      <c r="X67" s="207">
        <f t="shared" si="41"/>
        <v>-0.10370686353097838</v>
      </c>
      <c r="Y67" s="207">
        <f t="shared" si="41"/>
        <v>0.13038595252306104</v>
      </c>
      <c r="Z67" s="207">
        <f t="shared" si="41"/>
        <v>0.27752294765713686</v>
      </c>
      <c r="AA67" s="207">
        <f t="shared" si="41"/>
        <v>0.27042036802109293</v>
      </c>
      <c r="AB67" s="239"/>
      <c r="AC67" s="46">
        <f t="shared" si="38"/>
        <v>-953796.01000000071</v>
      </c>
      <c r="AD67" s="72">
        <f t="shared" si="42"/>
        <v>-1390853.4299999997</v>
      </c>
      <c r="AE67" s="73">
        <f t="shared" si="42"/>
        <v>-770749.91999999993</v>
      </c>
      <c r="AF67" s="73">
        <f t="shared" si="42"/>
        <v>790647.6799999997</v>
      </c>
      <c r="AG67" s="73">
        <f t="shared" si="42"/>
        <v>1536461.3099999996</v>
      </c>
      <c r="AH67" s="73">
        <f t="shared" si="42"/>
        <v>1469266.9000000004</v>
      </c>
      <c r="AI67" s="47"/>
      <c r="AJ67" s="71">
        <f>IF(ISERROR(GETPIVOTDATA("VALUE",'CSS WK pvt'!$J$2,"DT_FILE",AJ$8,"COMMODITY",AJ$6,"TRIM_CAT",TRIM(B67),"TRIM_LINE",A65))=TRUE,0,GETPIVOTDATA("VALUE",'CSS WK pvt'!$J$2,"DT_FILE",AJ$8,"COMMODITY",AJ$6,"TRIM_CAT",TRIM(B67),"TRIM_LINE",A65))</f>
        <v>6496560</v>
      </c>
    </row>
    <row r="68" spans="1:36" s="41" customFormat="1" x14ac:dyDescent="0.25">
      <c r="A68" s="172"/>
      <c r="B68" s="42" t="s">
        <v>32</v>
      </c>
      <c r="C68" s="43">
        <v>1053284.27</v>
      </c>
      <c r="D68" s="44">
        <v>1251672.1200000001</v>
      </c>
      <c r="E68" s="44">
        <v>991207.18</v>
      </c>
      <c r="F68" s="44">
        <v>699328.3</v>
      </c>
      <c r="G68" s="44">
        <v>603293.24</v>
      </c>
      <c r="H68" s="44">
        <v>508294.98</v>
      </c>
      <c r="I68" s="44">
        <v>510251.55</v>
      </c>
      <c r="J68" s="44">
        <v>502765.03</v>
      </c>
      <c r="K68" s="44">
        <v>550455.23</v>
      </c>
      <c r="L68" s="44">
        <v>601405.93999999994</v>
      </c>
      <c r="M68" s="44">
        <v>1001313.56</v>
      </c>
      <c r="N68" s="45">
        <v>1289054.28</v>
      </c>
      <c r="O68" s="43">
        <v>1683267.58</v>
      </c>
      <c r="P68" s="44">
        <v>2336967</v>
      </c>
      <c r="Q68" s="44">
        <v>2011893</v>
      </c>
      <c r="R68" s="44">
        <v>1840229</v>
      </c>
      <c r="S68" s="44">
        <v>1582391</v>
      </c>
      <c r="T68" s="44">
        <v>1493815</v>
      </c>
      <c r="U68" s="45">
        <v>1213817</v>
      </c>
      <c r="V68" s="207">
        <f t="shared" si="41"/>
        <v>0.59811328047270662</v>
      </c>
      <c r="W68" s="207">
        <f t="shared" si="41"/>
        <v>0.86707601987651506</v>
      </c>
      <c r="X68" s="207">
        <f t="shared" si="41"/>
        <v>1.0297401396951138</v>
      </c>
      <c r="Y68" s="207">
        <f t="shared" si="41"/>
        <v>1.6314236103415232</v>
      </c>
      <c r="Z68" s="207">
        <f t="shared" si="41"/>
        <v>1.6229218149369617</v>
      </c>
      <c r="AA68" s="207">
        <f t="shared" si="41"/>
        <v>1.9388741946654677</v>
      </c>
      <c r="AB68" s="239"/>
      <c r="AC68" s="46">
        <f t="shared" si="38"/>
        <v>629983.31000000006</v>
      </c>
      <c r="AD68" s="72">
        <f t="shared" si="42"/>
        <v>1085294.8799999999</v>
      </c>
      <c r="AE68" s="73">
        <f t="shared" si="42"/>
        <v>1020685.82</v>
      </c>
      <c r="AF68" s="73">
        <f t="shared" si="42"/>
        <v>1140900.7</v>
      </c>
      <c r="AG68" s="73">
        <f t="shared" si="42"/>
        <v>979097.76</v>
      </c>
      <c r="AH68" s="73">
        <f t="shared" si="42"/>
        <v>985520.02</v>
      </c>
      <c r="AI68" s="47"/>
      <c r="AJ68" s="71">
        <f>IF(ISERROR(GETPIVOTDATA("VALUE",'CSS WK pvt'!$J$2,"DT_FILE",AJ$8,"COMMODITY",AJ$6,"TRIM_CAT",TRIM(B68),"TRIM_LINE",A65))=TRUE,0,GETPIVOTDATA("VALUE",'CSS WK pvt'!$J$2,"DT_FILE",AJ$8,"COMMODITY",AJ$6,"TRIM_CAT",TRIM(B68),"TRIM_LINE",A65))</f>
        <v>1213817</v>
      </c>
    </row>
    <row r="69" spans="1:36" s="41" customFormat="1" x14ac:dyDescent="0.25">
      <c r="A69" s="172"/>
      <c r="B69" s="42" t="s">
        <v>33</v>
      </c>
      <c r="C69" s="43">
        <v>1527954.06</v>
      </c>
      <c r="D69" s="44">
        <v>1709248.69</v>
      </c>
      <c r="E69" s="44">
        <v>1470164.19</v>
      </c>
      <c r="F69" s="44">
        <v>1127999.44</v>
      </c>
      <c r="G69" s="44">
        <v>1067843.95</v>
      </c>
      <c r="H69" s="44">
        <v>943807.15</v>
      </c>
      <c r="I69" s="44">
        <v>923430.74</v>
      </c>
      <c r="J69" s="44">
        <v>987219.99</v>
      </c>
      <c r="K69" s="44">
        <v>1108829.67</v>
      </c>
      <c r="L69" s="44">
        <v>1277449.3700000001</v>
      </c>
      <c r="M69" s="44">
        <v>1326725.3999999999</v>
      </c>
      <c r="N69" s="45">
        <v>1511590.78</v>
      </c>
      <c r="O69" s="43">
        <v>1763482.34</v>
      </c>
      <c r="P69" s="44">
        <v>2540049</v>
      </c>
      <c r="Q69" s="44">
        <v>2131841</v>
      </c>
      <c r="R69" s="44">
        <v>2069955</v>
      </c>
      <c r="S69" s="44">
        <v>1696901</v>
      </c>
      <c r="T69" s="44">
        <v>1414041</v>
      </c>
      <c r="U69" s="45">
        <v>1333746</v>
      </c>
      <c r="V69" s="207">
        <f t="shared" si="41"/>
        <v>0.15414617897608782</v>
      </c>
      <c r="W69" s="207">
        <f t="shared" si="41"/>
        <v>0.48606169181852649</v>
      </c>
      <c r="X69" s="207">
        <f t="shared" si="41"/>
        <v>0.45007000884710713</v>
      </c>
      <c r="Y69" s="207">
        <f t="shared" si="41"/>
        <v>0.83506740038807126</v>
      </c>
      <c r="Z69" s="207">
        <f t="shared" si="41"/>
        <v>0.58909080301480388</v>
      </c>
      <c r="AA69" s="207">
        <f t="shared" si="41"/>
        <v>0.49823086209931761</v>
      </c>
      <c r="AB69" s="239"/>
      <c r="AC69" s="46">
        <f t="shared" si="38"/>
        <v>235528.28000000003</v>
      </c>
      <c r="AD69" s="72">
        <f t="shared" si="42"/>
        <v>830800.31</v>
      </c>
      <c r="AE69" s="73">
        <f t="shared" si="42"/>
        <v>661676.81000000006</v>
      </c>
      <c r="AF69" s="73">
        <f t="shared" si="42"/>
        <v>941955.56</v>
      </c>
      <c r="AG69" s="73">
        <f t="shared" si="42"/>
        <v>629057.05000000005</v>
      </c>
      <c r="AH69" s="73">
        <f t="shared" si="42"/>
        <v>470233.85</v>
      </c>
      <c r="AI69" s="47"/>
      <c r="AJ69" s="71">
        <f>IF(ISERROR(GETPIVOTDATA("VALUE",'CSS WK pvt'!$J$2,"DT_FILE",AJ$8,"COMMODITY",AJ$6,"TRIM_CAT",TRIM(B69),"TRIM_LINE",A65))=TRUE,0,GETPIVOTDATA("VALUE",'CSS WK pvt'!$J$2,"DT_FILE",AJ$8,"COMMODITY",AJ$6,"TRIM_CAT",TRIM(B69),"TRIM_LINE",A65))</f>
        <v>1333746</v>
      </c>
    </row>
    <row r="70" spans="1:36" s="41" customFormat="1" x14ac:dyDescent="0.25">
      <c r="A70" s="172"/>
      <c r="B70" s="42" t="s">
        <v>34</v>
      </c>
      <c r="C70" s="43">
        <v>592013.97</v>
      </c>
      <c r="D70" s="44">
        <v>949761.64</v>
      </c>
      <c r="E70" s="44">
        <v>965380.52</v>
      </c>
      <c r="F70" s="44">
        <v>408466.14</v>
      </c>
      <c r="G70" s="44">
        <v>535890.80000000005</v>
      </c>
      <c r="H70" s="44">
        <v>451098.38</v>
      </c>
      <c r="I70" s="44">
        <v>555225.42000000004</v>
      </c>
      <c r="J70" s="44">
        <v>422408.38</v>
      </c>
      <c r="K70" s="44">
        <v>572076.73</v>
      </c>
      <c r="L70" s="44">
        <v>672536.07</v>
      </c>
      <c r="M70" s="44">
        <v>944605.42</v>
      </c>
      <c r="N70" s="45">
        <v>989626.87</v>
      </c>
      <c r="O70" s="43">
        <v>1325233.22</v>
      </c>
      <c r="P70" s="44">
        <v>1771656</v>
      </c>
      <c r="Q70" s="44">
        <v>1097298</v>
      </c>
      <c r="R70" s="44">
        <v>1257216</v>
      </c>
      <c r="S70" s="44">
        <v>1897936</v>
      </c>
      <c r="T70" s="44">
        <v>1349431</v>
      </c>
      <c r="U70" s="45">
        <v>1221946</v>
      </c>
      <c r="V70" s="207">
        <f t="shared" si="41"/>
        <v>1.2385168039193399</v>
      </c>
      <c r="W70" s="207">
        <f t="shared" si="41"/>
        <v>0.86536908355237419</v>
      </c>
      <c r="X70" s="207">
        <f t="shared" si="41"/>
        <v>0.13664816853772849</v>
      </c>
      <c r="Y70" s="207">
        <f t="shared" si="41"/>
        <v>2.0778952693606376</v>
      </c>
      <c r="Z70" s="207">
        <f t="shared" si="41"/>
        <v>2.5416469176182908</v>
      </c>
      <c r="AA70" s="207">
        <f t="shared" si="41"/>
        <v>1.9914339306649693</v>
      </c>
      <c r="AB70" s="239"/>
      <c r="AC70" s="46">
        <f t="shared" si="38"/>
        <v>733219.25</v>
      </c>
      <c r="AD70" s="72">
        <f t="shared" si="42"/>
        <v>821894.36</v>
      </c>
      <c r="AE70" s="73">
        <f t="shared" si="42"/>
        <v>131917.47999999998</v>
      </c>
      <c r="AF70" s="73">
        <f t="shared" si="42"/>
        <v>848749.86</v>
      </c>
      <c r="AG70" s="73">
        <f t="shared" si="42"/>
        <v>1362045.2</v>
      </c>
      <c r="AH70" s="73">
        <f t="shared" si="42"/>
        <v>898332.62</v>
      </c>
      <c r="AI70" s="47"/>
      <c r="AJ70" s="71">
        <f>IF(ISERROR(GETPIVOTDATA("VALUE",'CSS WK pvt'!$J$2,"DT_FILE",AJ$8,"COMMODITY",AJ$6,"TRIM_CAT",TRIM(B70),"TRIM_LINE",A65))=TRUE,0,GETPIVOTDATA("VALUE",'CSS WK pvt'!$J$2,"DT_FILE",AJ$8,"COMMODITY",AJ$6,"TRIM_CAT",TRIM(B70),"TRIM_LINE",A65))</f>
        <v>1221946</v>
      </c>
    </row>
    <row r="71" spans="1:36" s="150" customFormat="1" ht="15.75" thickBot="1" x14ac:dyDescent="0.3">
      <c r="A71" s="173"/>
      <c r="B71" s="57" t="s">
        <v>35</v>
      </c>
      <c r="C71" s="144">
        <f t="shared" ref="C71:O71" si="43">SUM(C66:C70)</f>
        <v>27494110.819999997</v>
      </c>
      <c r="D71" s="145">
        <f t="shared" si="43"/>
        <v>31140370.190000001</v>
      </c>
      <c r="E71" s="145">
        <f t="shared" si="43"/>
        <v>29021049.049999997</v>
      </c>
      <c r="F71" s="145">
        <f t="shared" si="43"/>
        <v>24958399.520000003</v>
      </c>
      <c r="G71" s="145">
        <f t="shared" si="43"/>
        <v>23697577.299999997</v>
      </c>
      <c r="H71" s="145">
        <f t="shared" si="43"/>
        <v>22103244.159999996</v>
      </c>
      <c r="I71" s="145">
        <f t="shared" si="43"/>
        <v>21541267.84</v>
      </c>
      <c r="J71" s="145">
        <f t="shared" si="43"/>
        <v>20972832</v>
      </c>
      <c r="K71" s="145">
        <f t="shared" si="43"/>
        <v>22103771.650000002</v>
      </c>
      <c r="L71" s="145">
        <f t="shared" si="43"/>
        <v>23337118.07</v>
      </c>
      <c r="M71" s="145">
        <f t="shared" si="43"/>
        <v>27933492.32</v>
      </c>
      <c r="N71" s="146">
        <f t="shared" si="43"/>
        <v>31916159.540000003</v>
      </c>
      <c r="O71" s="144">
        <f t="shared" si="43"/>
        <v>36124942.410000004</v>
      </c>
      <c r="P71" s="145">
        <v>41443959</v>
      </c>
      <c r="Q71" s="145">
        <v>41038430</v>
      </c>
      <c r="R71" s="145">
        <v>41455062</v>
      </c>
      <c r="S71" s="145">
        <v>39372242</v>
      </c>
      <c r="T71" s="145">
        <v>37804596</v>
      </c>
      <c r="U71" s="146">
        <v>36208854</v>
      </c>
      <c r="V71" s="208">
        <f t="shared" si="41"/>
        <v>0.31391564711820741</v>
      </c>
      <c r="W71" s="212">
        <f t="shared" si="41"/>
        <v>0.33087560446884973</v>
      </c>
      <c r="X71" s="213">
        <f t="shared" si="41"/>
        <v>0.41409188652330969</v>
      </c>
      <c r="Y71" s="213">
        <f t="shared" si="41"/>
        <v>0.66096635991344987</v>
      </c>
      <c r="Z71" s="213">
        <f t="shared" si="41"/>
        <v>0.66144587278126554</v>
      </c>
      <c r="AA71" s="213">
        <f t="shared" si="41"/>
        <v>0.71036413145245758</v>
      </c>
      <c r="AB71" s="214"/>
      <c r="AC71" s="39">
        <f t="shared" ref="AC71:AF71" si="44">SUM(AC66:AC70)</f>
        <v>8630831.5899999999</v>
      </c>
      <c r="AD71" s="147">
        <f t="shared" si="44"/>
        <v>10303588.810000001</v>
      </c>
      <c r="AE71" s="148">
        <f t="shared" si="44"/>
        <v>12017380.950000003</v>
      </c>
      <c r="AF71" s="148">
        <f t="shared" si="44"/>
        <v>16496662.479999999</v>
      </c>
      <c r="AG71" s="148">
        <f t="shared" ref="AG71:AH71" si="45">SUM(AG66:AG70)</f>
        <v>15674664.700000001</v>
      </c>
      <c r="AH71" s="148">
        <f t="shared" si="45"/>
        <v>15701351.839999998</v>
      </c>
      <c r="AI71" s="149"/>
      <c r="AJ71" s="39">
        <f t="shared" ref="AJ71" si="46">SUM(AJ66:AJ70)</f>
        <v>36208854</v>
      </c>
    </row>
    <row r="72" spans="1:36" s="66" customFormat="1" x14ac:dyDescent="0.25">
      <c r="A72" s="172">
        <f>+A65+1</f>
        <v>10</v>
      </c>
      <c r="B72" s="84" t="s">
        <v>28</v>
      </c>
      <c r="C72" s="85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7"/>
      <c r="O72" s="85"/>
      <c r="P72" s="86"/>
      <c r="Q72" s="86"/>
      <c r="R72" s="86"/>
      <c r="S72" s="86"/>
      <c r="T72" s="86"/>
      <c r="U72" s="87"/>
      <c r="V72" s="232"/>
      <c r="W72" s="233"/>
      <c r="X72" s="234"/>
      <c r="Y72" s="234"/>
      <c r="Z72" s="234"/>
      <c r="AA72" s="234"/>
      <c r="AB72" s="235"/>
      <c r="AC72" s="88"/>
      <c r="AD72" s="89"/>
      <c r="AE72" s="90"/>
      <c r="AF72" s="90"/>
      <c r="AG72" s="90"/>
      <c r="AH72" s="90"/>
      <c r="AI72" s="91"/>
      <c r="AJ72" s="88"/>
    </row>
    <row r="73" spans="1:36" s="66" customFormat="1" x14ac:dyDescent="0.25">
      <c r="A73" s="172"/>
      <c r="B73" s="67" t="s">
        <v>30</v>
      </c>
      <c r="C73" s="92">
        <v>30225628.750000004</v>
      </c>
      <c r="D73" s="93">
        <v>19638876.91</v>
      </c>
      <c r="E73" s="93">
        <v>12126829.9</v>
      </c>
      <c r="F73" s="93">
        <v>6511836.71</v>
      </c>
      <c r="G73" s="93">
        <v>3918039.0399999996</v>
      </c>
      <c r="H73" s="93">
        <v>3691456.78</v>
      </c>
      <c r="I73" s="93">
        <v>3828361.88</v>
      </c>
      <c r="J73" s="93">
        <v>5200409.7699999996</v>
      </c>
      <c r="K73" s="93">
        <v>11944690.699999999</v>
      </c>
      <c r="L73" s="93">
        <v>24900110.540000003</v>
      </c>
      <c r="M73" s="93">
        <v>32681622.440000001</v>
      </c>
      <c r="N73" s="94">
        <v>26891595.940000001</v>
      </c>
      <c r="O73" s="92">
        <v>24525003.960000001</v>
      </c>
      <c r="P73" s="93">
        <v>19615784.309999999</v>
      </c>
      <c r="Q73" s="93">
        <v>15561691.289999999</v>
      </c>
      <c r="R73" s="93">
        <v>6217087.0900000008</v>
      </c>
      <c r="S73" s="264">
        <v>4176985.91</v>
      </c>
      <c r="T73" s="264">
        <v>3785796.74</v>
      </c>
      <c r="U73" s="271" t="s">
        <v>146</v>
      </c>
      <c r="V73" s="236">
        <f>IF(ISERROR((O73-C73)/C73)=TRUE,0,(O73-C73)/C73)</f>
        <v>-0.18860235587324226</v>
      </c>
      <c r="W73" s="237">
        <f t="shared" ref="W73:AA78" si="47">IF(ISERROR((P73-D73)/D73)=TRUE,0,(P73-D73)/D73)</f>
        <v>-1.1758615375934698E-3</v>
      </c>
      <c r="X73" s="237">
        <f t="shared" si="47"/>
        <v>0.28324479013266268</v>
      </c>
      <c r="Y73" s="237">
        <f t="shared" si="47"/>
        <v>-4.5263668781399646E-2</v>
      </c>
      <c r="Z73" s="237">
        <f t="shared" si="47"/>
        <v>6.6090936653862592E-2</v>
      </c>
      <c r="AA73" s="237">
        <f t="shared" si="47"/>
        <v>2.5556295420042934E-2</v>
      </c>
      <c r="AB73" s="239"/>
      <c r="AC73" s="95">
        <f t="shared" ref="AC73:AH77" si="48">O73-C73</f>
        <v>-5700624.7900000028</v>
      </c>
      <c r="AD73" s="116">
        <f t="shared" si="48"/>
        <v>-23092.60000000149</v>
      </c>
      <c r="AE73" s="116">
        <f t="shared" si="48"/>
        <v>3434861.3899999987</v>
      </c>
      <c r="AF73" s="116">
        <f t="shared" si="48"/>
        <v>-294749.61999999918</v>
      </c>
      <c r="AG73" s="116">
        <f t="shared" si="48"/>
        <v>258946.87000000058</v>
      </c>
      <c r="AH73" s="116">
        <f t="shared" si="48"/>
        <v>94339.960000000428</v>
      </c>
      <c r="AI73" s="96"/>
      <c r="AJ73" s="182" t="s">
        <v>146</v>
      </c>
    </row>
    <row r="74" spans="1:36" s="66" customFormat="1" x14ac:dyDescent="0.25">
      <c r="A74" s="172"/>
      <c r="B74" s="67" t="s">
        <v>31</v>
      </c>
      <c r="C74" s="92">
        <v>2767740.67</v>
      </c>
      <c r="D74" s="93">
        <v>1865536.46</v>
      </c>
      <c r="E74" s="93">
        <v>1178888.8700000001</v>
      </c>
      <c r="F74" s="93">
        <v>668540.57000000007</v>
      </c>
      <c r="G74" s="93">
        <v>419426.33</v>
      </c>
      <c r="H74" s="93">
        <v>403079.88</v>
      </c>
      <c r="I74" s="93">
        <v>423719.42</v>
      </c>
      <c r="J74" s="93">
        <v>528195.97</v>
      </c>
      <c r="K74" s="93">
        <v>1035847.75</v>
      </c>
      <c r="L74" s="93">
        <v>2138073.17</v>
      </c>
      <c r="M74" s="93">
        <v>2617300.7199999997</v>
      </c>
      <c r="N74" s="94">
        <v>2166551.7799999998</v>
      </c>
      <c r="O74" s="92">
        <v>2251811.11</v>
      </c>
      <c r="P74" s="93">
        <v>1905658.52</v>
      </c>
      <c r="Q74" s="93">
        <v>1520925.58</v>
      </c>
      <c r="R74" s="93">
        <v>623307.87</v>
      </c>
      <c r="S74" s="264">
        <v>427509.81</v>
      </c>
      <c r="T74" s="264">
        <v>393576.24</v>
      </c>
      <c r="U74" s="271" t="s">
        <v>146</v>
      </c>
      <c r="V74" s="236">
        <f t="shared" ref="V74:V78" si="49">IF(ISERROR((O74-C74)/C74)=TRUE,0,(O74-C74)/C74)</f>
        <v>-0.18640820131461236</v>
      </c>
      <c r="W74" s="237">
        <f t="shared" si="47"/>
        <v>2.1506982500894171E-2</v>
      </c>
      <c r="X74" s="237">
        <f t="shared" si="47"/>
        <v>0.29013481991733447</v>
      </c>
      <c r="Y74" s="237">
        <f t="shared" si="47"/>
        <v>-6.7658870724928585E-2</v>
      </c>
      <c r="Z74" s="237">
        <f t="shared" si="47"/>
        <v>1.9272705173277942E-2</v>
      </c>
      <c r="AA74" s="237">
        <f t="shared" si="47"/>
        <v>-2.3577559862328068E-2</v>
      </c>
      <c r="AB74" s="239"/>
      <c r="AC74" s="95">
        <f t="shared" si="38"/>
        <v>-515929.56000000006</v>
      </c>
      <c r="AD74" s="116">
        <f t="shared" si="48"/>
        <v>40122.060000000056</v>
      </c>
      <c r="AE74" s="116">
        <f t="shared" si="48"/>
        <v>342036.70999999996</v>
      </c>
      <c r="AF74" s="116">
        <f t="shared" si="48"/>
        <v>-45232.70000000007</v>
      </c>
      <c r="AG74" s="116">
        <f t="shared" si="48"/>
        <v>8083.4799999999814</v>
      </c>
      <c r="AH74" s="116">
        <f t="shared" si="48"/>
        <v>-9503.640000000014</v>
      </c>
      <c r="AI74" s="96"/>
      <c r="AJ74" s="182" t="s">
        <v>146</v>
      </c>
    </row>
    <row r="75" spans="1:36" s="66" customFormat="1" x14ac:dyDescent="0.25">
      <c r="A75" s="172"/>
      <c r="B75" s="67" t="s">
        <v>32</v>
      </c>
      <c r="C75" s="92">
        <v>4369165.5900000008</v>
      </c>
      <c r="D75" s="93">
        <v>2589125.42</v>
      </c>
      <c r="E75" s="93">
        <v>1452410.8099999998</v>
      </c>
      <c r="F75" s="93">
        <v>712823.37999999989</v>
      </c>
      <c r="G75" s="93">
        <v>436063.03</v>
      </c>
      <c r="H75" s="93">
        <v>454177.87</v>
      </c>
      <c r="I75" s="93">
        <v>430464.32</v>
      </c>
      <c r="J75" s="93">
        <v>576999.92000000004</v>
      </c>
      <c r="K75" s="93">
        <v>1437015.52</v>
      </c>
      <c r="L75" s="93">
        <v>3499214.38</v>
      </c>
      <c r="M75" s="93">
        <v>4590908.2</v>
      </c>
      <c r="N75" s="94">
        <v>4217782.42</v>
      </c>
      <c r="O75" s="92">
        <v>3261716.74</v>
      </c>
      <c r="P75" s="93">
        <v>2420365.9500000002</v>
      </c>
      <c r="Q75" s="93">
        <v>1692684.38</v>
      </c>
      <c r="R75" s="93">
        <v>619986.22</v>
      </c>
      <c r="S75" s="264">
        <v>385012.3</v>
      </c>
      <c r="T75" s="264">
        <v>401308.83999999997</v>
      </c>
      <c r="U75" s="271" t="s">
        <v>146</v>
      </c>
      <c r="V75" s="236">
        <f t="shared" si="49"/>
        <v>-0.2534691870078562</v>
      </c>
      <c r="W75" s="237">
        <f t="shared" si="47"/>
        <v>-6.5180106261518891E-2</v>
      </c>
      <c r="X75" s="237">
        <f t="shared" si="47"/>
        <v>0.16543086043266236</v>
      </c>
      <c r="Y75" s="237">
        <f t="shared" si="47"/>
        <v>-0.13023865743573104</v>
      </c>
      <c r="Z75" s="237">
        <f t="shared" si="47"/>
        <v>-0.11707190586645247</v>
      </c>
      <c r="AA75" s="237">
        <f t="shared" si="47"/>
        <v>-0.11640600190405584</v>
      </c>
      <c r="AB75" s="239"/>
      <c r="AC75" s="95">
        <f t="shared" ref="AC75:AC84" si="50">O75-C75</f>
        <v>-1107448.8500000006</v>
      </c>
      <c r="AD75" s="116">
        <f t="shared" si="48"/>
        <v>-168759.46999999974</v>
      </c>
      <c r="AE75" s="116">
        <f t="shared" si="48"/>
        <v>240273.57000000007</v>
      </c>
      <c r="AF75" s="116">
        <f t="shared" si="48"/>
        <v>-92837.159999999916</v>
      </c>
      <c r="AG75" s="116">
        <f t="shared" si="48"/>
        <v>-51050.73000000004</v>
      </c>
      <c r="AH75" s="116">
        <f t="shared" si="48"/>
        <v>-52869.030000000028</v>
      </c>
      <c r="AI75" s="96"/>
      <c r="AJ75" s="182" t="s">
        <v>146</v>
      </c>
    </row>
    <row r="76" spans="1:36" s="66" customFormat="1" x14ac:dyDescent="0.25">
      <c r="A76" s="172"/>
      <c r="B76" s="67" t="s">
        <v>33</v>
      </c>
      <c r="C76" s="92">
        <v>9051666.5199999996</v>
      </c>
      <c r="D76" s="93">
        <v>6554544.4299999997</v>
      </c>
      <c r="E76" s="93">
        <v>4330039.3899999987</v>
      </c>
      <c r="F76" s="93">
        <v>2571643.0099999993</v>
      </c>
      <c r="G76" s="93">
        <v>1677652.66</v>
      </c>
      <c r="H76" s="93">
        <v>1612779.67</v>
      </c>
      <c r="I76" s="93">
        <v>1747326.54</v>
      </c>
      <c r="J76" s="93">
        <v>2029117.65</v>
      </c>
      <c r="K76" s="93">
        <v>3906915.34</v>
      </c>
      <c r="L76" s="93">
        <v>7621224.2000000011</v>
      </c>
      <c r="M76" s="93">
        <v>9299136.5099999998</v>
      </c>
      <c r="N76" s="94">
        <v>8235337.3499999996</v>
      </c>
      <c r="O76" s="92">
        <v>7447784.9499999993</v>
      </c>
      <c r="P76" s="93">
        <v>5535813.2799999993</v>
      </c>
      <c r="Q76" s="93">
        <v>4234943.55</v>
      </c>
      <c r="R76" s="93">
        <v>2026609.1</v>
      </c>
      <c r="S76" s="264">
        <v>1495649.7299999997</v>
      </c>
      <c r="T76" s="264">
        <v>1460162.02</v>
      </c>
      <c r="U76" s="271" t="s">
        <v>146</v>
      </c>
      <c r="V76" s="236">
        <f t="shared" si="49"/>
        <v>-0.17719185372728471</v>
      </c>
      <c r="W76" s="237">
        <f t="shared" si="47"/>
        <v>-0.15542363941226658</v>
      </c>
      <c r="X76" s="237">
        <f t="shared" si="47"/>
        <v>-2.1961887972570832E-2</v>
      </c>
      <c r="Y76" s="237">
        <f t="shared" si="47"/>
        <v>-0.21193995740489632</v>
      </c>
      <c r="Z76" s="237">
        <f t="shared" si="47"/>
        <v>-0.10848665778052066</v>
      </c>
      <c r="AA76" s="237">
        <f t="shared" si="47"/>
        <v>-9.4630192108014308E-2</v>
      </c>
      <c r="AB76" s="239"/>
      <c r="AC76" s="95">
        <f t="shared" si="50"/>
        <v>-1603881.5700000003</v>
      </c>
      <c r="AD76" s="116">
        <f t="shared" si="48"/>
        <v>-1018731.1500000004</v>
      </c>
      <c r="AE76" s="116">
        <f t="shared" si="48"/>
        <v>-95095.83999999892</v>
      </c>
      <c r="AF76" s="116">
        <f t="shared" si="48"/>
        <v>-545033.90999999922</v>
      </c>
      <c r="AG76" s="116">
        <f t="shared" si="48"/>
        <v>-182002.93000000017</v>
      </c>
      <c r="AH76" s="116">
        <f t="shared" si="48"/>
        <v>-152617.64999999991</v>
      </c>
      <c r="AI76" s="96"/>
      <c r="AJ76" s="182" t="s">
        <v>146</v>
      </c>
    </row>
    <row r="77" spans="1:36" s="66" customFormat="1" x14ac:dyDescent="0.25">
      <c r="A77" s="172"/>
      <c r="B77" s="67" t="s">
        <v>34</v>
      </c>
      <c r="C77" s="92">
        <v>15291683.959999993</v>
      </c>
      <c r="D77" s="93">
        <v>13626794.520000001</v>
      </c>
      <c r="E77" s="93">
        <v>10861355.76</v>
      </c>
      <c r="F77" s="93">
        <v>8829224.2400000002</v>
      </c>
      <c r="G77" s="93">
        <v>7561847.2800000003</v>
      </c>
      <c r="H77" s="93">
        <v>7845441.6699999999</v>
      </c>
      <c r="I77" s="93">
        <v>7663017.6600000011</v>
      </c>
      <c r="J77" s="93">
        <v>7842602.5599999987</v>
      </c>
      <c r="K77" s="93">
        <v>10217513.760000002</v>
      </c>
      <c r="L77" s="93">
        <v>13859531.85</v>
      </c>
      <c r="M77" s="93">
        <v>15936600.929999998</v>
      </c>
      <c r="N77" s="94">
        <v>14894945.26</v>
      </c>
      <c r="O77" s="92">
        <v>13898101.580000006</v>
      </c>
      <c r="P77" s="93">
        <v>12555855.030000001</v>
      </c>
      <c r="Q77" s="93">
        <v>11010028.880000003</v>
      </c>
      <c r="R77" s="93">
        <v>8191903.7200000016</v>
      </c>
      <c r="S77" s="264">
        <v>7276786.21</v>
      </c>
      <c r="T77" s="264">
        <v>7258849.4500000011</v>
      </c>
      <c r="U77" s="271" t="s">
        <v>146</v>
      </c>
      <c r="V77" s="236">
        <f t="shared" si="49"/>
        <v>-9.1133349580420464E-2</v>
      </c>
      <c r="W77" s="237">
        <f t="shared" si="47"/>
        <v>-7.8590712469332816E-2</v>
      </c>
      <c r="X77" s="237">
        <f t="shared" si="47"/>
        <v>1.3688265377286832E-2</v>
      </c>
      <c r="Y77" s="237">
        <f t="shared" si="47"/>
        <v>-7.2183070978385139E-2</v>
      </c>
      <c r="Z77" s="237">
        <f t="shared" si="47"/>
        <v>-3.7697279440427986E-2</v>
      </c>
      <c r="AA77" s="237">
        <f t="shared" si="47"/>
        <v>-7.4768540086539048E-2</v>
      </c>
      <c r="AB77" s="239"/>
      <c r="AC77" s="95">
        <f t="shared" si="50"/>
        <v>-1393582.3799999878</v>
      </c>
      <c r="AD77" s="116">
        <f t="shared" si="48"/>
        <v>-1070939.4900000002</v>
      </c>
      <c r="AE77" s="116">
        <f t="shared" si="48"/>
        <v>148673.12000000291</v>
      </c>
      <c r="AF77" s="116">
        <f t="shared" si="48"/>
        <v>-637320.51999999862</v>
      </c>
      <c r="AG77" s="116">
        <f t="shared" si="48"/>
        <v>-285061.0700000003</v>
      </c>
      <c r="AH77" s="116">
        <f t="shared" si="48"/>
        <v>-586592.21999999881</v>
      </c>
      <c r="AI77" s="96"/>
      <c r="AJ77" s="182" t="s">
        <v>146</v>
      </c>
    </row>
    <row r="78" spans="1:36" s="83" customFormat="1" x14ac:dyDescent="0.25">
      <c r="A78" s="173"/>
      <c r="B78" s="67" t="s">
        <v>35</v>
      </c>
      <c r="C78" s="158">
        <f>SUM(C73:C77)</f>
        <v>61705885.489999995</v>
      </c>
      <c r="D78" s="159">
        <f t="shared" ref="D78:T78" si="51">SUM(D73:D77)</f>
        <v>44274877.740000002</v>
      </c>
      <c r="E78" s="159">
        <f t="shared" si="51"/>
        <v>29949524.729999997</v>
      </c>
      <c r="F78" s="159">
        <f t="shared" si="51"/>
        <v>19294067.91</v>
      </c>
      <c r="G78" s="159">
        <f t="shared" si="51"/>
        <v>14013028.34</v>
      </c>
      <c r="H78" s="159">
        <f t="shared" si="51"/>
        <v>14006935.869999999</v>
      </c>
      <c r="I78" s="159">
        <f t="shared" si="51"/>
        <v>14092889.82</v>
      </c>
      <c r="J78" s="159">
        <f t="shared" si="51"/>
        <v>16177325.869999997</v>
      </c>
      <c r="K78" s="159">
        <f t="shared" si="51"/>
        <v>28541983.07</v>
      </c>
      <c r="L78" s="159">
        <f t="shared" si="51"/>
        <v>52018154.140000001</v>
      </c>
      <c r="M78" s="159">
        <f t="shared" si="51"/>
        <v>65125568.800000004</v>
      </c>
      <c r="N78" s="160">
        <f t="shared" si="51"/>
        <v>56406212.75</v>
      </c>
      <c r="O78" s="158">
        <f t="shared" si="51"/>
        <v>51384418.340000011</v>
      </c>
      <c r="P78" s="159">
        <f t="shared" si="51"/>
        <v>42033477.089999996</v>
      </c>
      <c r="Q78" s="159">
        <f t="shared" si="51"/>
        <v>34020273.68</v>
      </c>
      <c r="R78" s="159">
        <f t="shared" si="51"/>
        <v>17678894.000000004</v>
      </c>
      <c r="S78" s="159">
        <f t="shared" si="51"/>
        <v>13761943.959999999</v>
      </c>
      <c r="T78" s="159">
        <f t="shared" si="51"/>
        <v>13299693.290000001</v>
      </c>
      <c r="U78" s="272" t="s">
        <v>146</v>
      </c>
      <c r="V78" s="240">
        <f t="shared" si="49"/>
        <v>-0.1672687632312265</v>
      </c>
      <c r="W78" s="241">
        <f t="shared" si="47"/>
        <v>-5.0624660403636064E-2</v>
      </c>
      <c r="X78" s="241">
        <f t="shared" si="47"/>
        <v>0.13592031882637504</v>
      </c>
      <c r="Y78" s="241">
        <f t="shared" si="47"/>
        <v>-8.3713497720346544E-2</v>
      </c>
      <c r="Z78" s="241">
        <f t="shared" si="47"/>
        <v>-1.7917924227933219E-2</v>
      </c>
      <c r="AA78" s="241">
        <f t="shared" si="47"/>
        <v>-5.0492312277574398E-2</v>
      </c>
      <c r="AB78" s="243"/>
      <c r="AC78" s="97">
        <f t="shared" ref="AC78:AF85" si="52">SUM(AC73:AC77)</f>
        <v>-10321467.149999991</v>
      </c>
      <c r="AD78" s="155">
        <f t="shared" ref="AD78:AE78" si="53">SUM(AD73:AD77)</f>
        <v>-2241400.6500000018</v>
      </c>
      <c r="AE78" s="155">
        <f t="shared" si="53"/>
        <v>4070748.950000003</v>
      </c>
      <c r="AF78" s="155">
        <f t="shared" ref="AF78:AG78" si="54">SUM(AF73:AF77)</f>
        <v>-1615173.9099999969</v>
      </c>
      <c r="AG78" s="155">
        <f t="shared" si="54"/>
        <v>-251084.37999999995</v>
      </c>
      <c r="AH78" s="155">
        <f t="shared" ref="AH78" si="55">SUM(AH73:AH77)</f>
        <v>-707242.57999999833</v>
      </c>
      <c r="AI78" s="163"/>
      <c r="AJ78" s="199" t="s">
        <v>146</v>
      </c>
    </row>
    <row r="79" spans="1:36" s="41" customFormat="1" x14ac:dyDescent="0.25">
      <c r="A79" s="172">
        <f>+A72+1</f>
        <v>11</v>
      </c>
      <c r="B79" s="49" t="s">
        <v>29</v>
      </c>
      <c r="C79" s="50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2"/>
      <c r="O79" s="50"/>
      <c r="P79" s="51"/>
      <c r="Q79" s="51"/>
      <c r="R79" s="51"/>
      <c r="S79" s="51"/>
      <c r="T79" s="51"/>
      <c r="U79" s="52"/>
      <c r="V79" s="244"/>
      <c r="W79" s="245"/>
      <c r="X79" s="246"/>
      <c r="Y79" s="246"/>
      <c r="Z79" s="246"/>
      <c r="AA79" s="246"/>
      <c r="AB79" s="247"/>
      <c r="AC79" s="53"/>
      <c r="AD79" s="54"/>
      <c r="AE79" s="55"/>
      <c r="AF79" s="55"/>
      <c r="AG79" s="55"/>
      <c r="AH79" s="55"/>
      <c r="AI79" s="56"/>
      <c r="AJ79" s="53"/>
    </row>
    <row r="80" spans="1:36" s="41" customFormat="1" x14ac:dyDescent="0.25">
      <c r="A80" s="172"/>
      <c r="B80" s="42" t="s">
        <v>30</v>
      </c>
      <c r="C80" s="113">
        <f>C94-C87</f>
        <v>35010854.549999997</v>
      </c>
      <c r="D80" s="114">
        <f t="shared" ref="D80:O80" si="56">D94-D87</f>
        <v>25373381.18</v>
      </c>
      <c r="E80" s="114">
        <f t="shared" si="56"/>
        <v>18235807.030000001</v>
      </c>
      <c r="F80" s="114">
        <f t="shared" si="56"/>
        <v>11664183.460000001</v>
      </c>
      <c r="G80" s="114">
        <f t="shared" si="56"/>
        <v>10271171.23</v>
      </c>
      <c r="H80" s="114">
        <f t="shared" si="56"/>
        <v>9375011.1699999999</v>
      </c>
      <c r="I80" s="114">
        <f t="shared" si="56"/>
        <v>9776353.0199999996</v>
      </c>
      <c r="J80" s="114">
        <f t="shared" si="56"/>
        <v>13100990.1</v>
      </c>
      <c r="K80" s="114">
        <f t="shared" si="56"/>
        <v>17644830.98</v>
      </c>
      <c r="L80" s="114">
        <f t="shared" si="56"/>
        <v>31544476.550000001</v>
      </c>
      <c r="M80" s="114">
        <f t="shared" si="56"/>
        <v>41236779.899999999</v>
      </c>
      <c r="N80" s="115">
        <f t="shared" si="56"/>
        <v>32296773.079999998</v>
      </c>
      <c r="O80" s="113">
        <f t="shared" si="56"/>
        <v>31973555.09</v>
      </c>
      <c r="P80" s="182">
        <f t="shared" ref="P80:S80" si="57">P94-P87</f>
        <v>26914356.510000002</v>
      </c>
      <c r="Q80" s="114">
        <f t="shared" si="57"/>
        <v>23384632.41</v>
      </c>
      <c r="R80" s="182">
        <f t="shared" si="57"/>
        <v>11644057.08</v>
      </c>
      <c r="S80" s="114">
        <f t="shared" si="57"/>
        <v>11039342.789999999</v>
      </c>
      <c r="T80" s="114">
        <v>9026756</v>
      </c>
      <c r="U80" s="115">
        <v>8203395</v>
      </c>
      <c r="V80" s="236">
        <f>IF(ISERROR((O80-C80)/C80)=TRUE,0,(O80-C80)/C80)</f>
        <v>-8.6753079838778099E-2</v>
      </c>
      <c r="W80" s="237">
        <f t="shared" ref="W80:AA85" si="58">IF(ISERROR((P80-D80)/D80)=TRUE,0,(P80-D80)/D80)</f>
        <v>6.0731966270803565E-2</v>
      </c>
      <c r="X80" s="238">
        <f t="shared" si="58"/>
        <v>0.28234699849201017</v>
      </c>
      <c r="Y80" s="238">
        <f t="shared" si="58"/>
        <v>-1.7254855489044938E-3</v>
      </c>
      <c r="Z80" s="238">
        <f t="shared" si="58"/>
        <v>7.4789091019758863E-2</v>
      </c>
      <c r="AA80" s="238">
        <f t="shared" si="58"/>
        <v>-3.7147173873713892E-2</v>
      </c>
      <c r="AB80" s="206"/>
      <c r="AC80" s="38">
        <f t="shared" ref="AC80:AH84" si="59">O80-C80</f>
        <v>-3037299.4599999972</v>
      </c>
      <c r="AD80" s="116">
        <f t="shared" si="59"/>
        <v>1540975.3300000019</v>
      </c>
      <c r="AE80" s="117">
        <f t="shared" si="59"/>
        <v>5148825.379999999</v>
      </c>
      <c r="AF80" s="117">
        <f t="shared" si="59"/>
        <v>-20126.38000000082</v>
      </c>
      <c r="AG80" s="117">
        <f t="shared" si="59"/>
        <v>768171.55999999866</v>
      </c>
      <c r="AH80" s="117">
        <f t="shared" si="59"/>
        <v>-348255.16999999993</v>
      </c>
      <c r="AI80" s="118"/>
      <c r="AJ80" s="182">
        <f t="shared" ref="AJ80:AJ85" si="60">AJ94</f>
        <v>8203395</v>
      </c>
    </row>
    <row r="81" spans="1:36" s="41" customFormat="1" x14ac:dyDescent="0.25">
      <c r="A81" s="172"/>
      <c r="B81" s="42" t="s">
        <v>31</v>
      </c>
      <c r="C81" s="113">
        <f t="shared" ref="C81:R84" si="61">C95-C88</f>
        <v>3815460.1</v>
      </c>
      <c r="D81" s="114">
        <f t="shared" si="61"/>
        <v>1981289.28</v>
      </c>
      <c r="E81" s="114">
        <f t="shared" si="61"/>
        <v>1259002.44</v>
      </c>
      <c r="F81" s="114">
        <f t="shared" si="61"/>
        <v>823287</v>
      </c>
      <c r="G81" s="114">
        <f t="shared" si="61"/>
        <v>586925.21</v>
      </c>
      <c r="H81" s="114">
        <f t="shared" si="61"/>
        <v>503590.98</v>
      </c>
      <c r="I81" s="114">
        <f t="shared" si="61"/>
        <v>540984.42000000004</v>
      </c>
      <c r="J81" s="114">
        <f t="shared" si="61"/>
        <v>767284.11</v>
      </c>
      <c r="K81" s="114">
        <f t="shared" si="61"/>
        <v>1169352.3</v>
      </c>
      <c r="L81" s="114">
        <f t="shared" si="61"/>
        <v>1991161.17</v>
      </c>
      <c r="M81" s="114">
        <f t="shared" si="61"/>
        <v>2386866.59</v>
      </c>
      <c r="N81" s="115">
        <f t="shared" si="61"/>
        <v>1917841.73</v>
      </c>
      <c r="O81" s="113">
        <f t="shared" si="61"/>
        <v>1358879.61</v>
      </c>
      <c r="P81" s="182">
        <f t="shared" si="61"/>
        <v>1297533.43</v>
      </c>
      <c r="Q81" s="114">
        <f t="shared" si="61"/>
        <v>979342.28</v>
      </c>
      <c r="R81" s="182">
        <f t="shared" si="61"/>
        <v>553840.9</v>
      </c>
      <c r="S81" s="114">
        <f t="shared" ref="S81" si="62">S95-S88</f>
        <v>498709.01</v>
      </c>
      <c r="T81" s="114">
        <v>397989</v>
      </c>
      <c r="U81" s="115">
        <v>435257</v>
      </c>
      <c r="V81" s="236">
        <f t="shared" ref="V81:V85" si="63">IF(ISERROR((O81-C81)/C81)=TRUE,0,(O81-C81)/C81)</f>
        <v>-0.64384908388899154</v>
      </c>
      <c r="W81" s="237">
        <f t="shared" si="58"/>
        <v>-0.34510652073986897</v>
      </c>
      <c r="X81" s="238">
        <f t="shared" si="58"/>
        <v>-0.22212837014041048</v>
      </c>
      <c r="Y81" s="238">
        <f t="shared" si="58"/>
        <v>-0.3272808874669465</v>
      </c>
      <c r="Z81" s="238">
        <f t="shared" si="58"/>
        <v>-0.15030228468121171</v>
      </c>
      <c r="AA81" s="238">
        <f t="shared" si="58"/>
        <v>-0.20969791794126255</v>
      </c>
      <c r="AB81" s="206"/>
      <c r="AC81" s="38">
        <f t="shared" si="50"/>
        <v>-2456580.4900000002</v>
      </c>
      <c r="AD81" s="116">
        <f t="shared" si="59"/>
        <v>-683755.85000000009</v>
      </c>
      <c r="AE81" s="117">
        <f t="shared" si="59"/>
        <v>-279660.15999999992</v>
      </c>
      <c r="AF81" s="117">
        <f t="shared" si="59"/>
        <v>-269446.09999999998</v>
      </c>
      <c r="AG81" s="117">
        <f t="shared" si="59"/>
        <v>-88216.199999999953</v>
      </c>
      <c r="AH81" s="117">
        <f t="shared" si="59"/>
        <v>-105601.97999999998</v>
      </c>
      <c r="AI81" s="118"/>
      <c r="AJ81" s="182">
        <f t="shared" si="60"/>
        <v>435257</v>
      </c>
    </row>
    <row r="82" spans="1:36" s="41" customFormat="1" x14ac:dyDescent="0.25">
      <c r="A82" s="172"/>
      <c r="B82" s="42" t="s">
        <v>32</v>
      </c>
      <c r="C82" s="113">
        <f t="shared" si="61"/>
        <v>5139355.42</v>
      </c>
      <c r="D82" s="114">
        <f t="shared" si="61"/>
        <v>3392083.57</v>
      </c>
      <c r="E82" s="114">
        <f t="shared" si="61"/>
        <v>2062323.67</v>
      </c>
      <c r="F82" s="114">
        <f t="shared" si="61"/>
        <v>1218502.22</v>
      </c>
      <c r="G82" s="114">
        <f t="shared" si="61"/>
        <v>1166155.3400000001</v>
      </c>
      <c r="H82" s="114">
        <f t="shared" si="61"/>
        <v>1025342.24</v>
      </c>
      <c r="I82" s="114">
        <f t="shared" si="61"/>
        <v>1081396.98</v>
      </c>
      <c r="J82" s="114">
        <f t="shared" si="61"/>
        <v>1428173.94</v>
      </c>
      <c r="K82" s="114">
        <f t="shared" si="61"/>
        <v>2957440.95</v>
      </c>
      <c r="L82" s="114">
        <f t="shared" si="61"/>
        <v>4560232.72</v>
      </c>
      <c r="M82" s="114">
        <f t="shared" si="61"/>
        <v>5497423.21</v>
      </c>
      <c r="N82" s="115">
        <f t="shared" si="61"/>
        <v>5069783.54</v>
      </c>
      <c r="O82" s="113">
        <f t="shared" si="61"/>
        <v>4245889.05</v>
      </c>
      <c r="P82" s="182">
        <f t="shared" si="61"/>
        <v>3223618.3</v>
      </c>
      <c r="Q82" s="114">
        <f t="shared" si="61"/>
        <v>2523686.5</v>
      </c>
      <c r="R82" s="182">
        <f t="shared" si="61"/>
        <v>1194096.1399999999</v>
      </c>
      <c r="S82" s="114">
        <f t="shared" ref="S82" si="64">S96-S89</f>
        <v>1165446.1000000001</v>
      </c>
      <c r="T82" s="114">
        <v>1067081</v>
      </c>
      <c r="U82" s="115">
        <v>850492</v>
      </c>
      <c r="V82" s="236">
        <f t="shared" si="63"/>
        <v>-0.17384794336718595</v>
      </c>
      <c r="W82" s="237">
        <f t="shared" si="58"/>
        <v>-4.9664245153016685E-2</v>
      </c>
      <c r="X82" s="238">
        <f t="shared" si="58"/>
        <v>0.22371019482116505</v>
      </c>
      <c r="Y82" s="238">
        <f t="shared" si="58"/>
        <v>-2.0029573684322115E-2</v>
      </c>
      <c r="Z82" s="238">
        <f t="shared" si="58"/>
        <v>-6.0818655600375728E-4</v>
      </c>
      <c r="AA82" s="238">
        <f t="shared" si="58"/>
        <v>4.0707149644005701E-2</v>
      </c>
      <c r="AB82" s="206"/>
      <c r="AC82" s="38">
        <f t="shared" si="50"/>
        <v>-893466.37000000011</v>
      </c>
      <c r="AD82" s="116">
        <f t="shared" si="59"/>
        <v>-168465.27000000002</v>
      </c>
      <c r="AE82" s="117">
        <f t="shared" si="59"/>
        <v>461362.83000000007</v>
      </c>
      <c r="AF82" s="117">
        <f t="shared" si="59"/>
        <v>-24406.080000000075</v>
      </c>
      <c r="AG82" s="117">
        <f t="shared" si="59"/>
        <v>-709.23999999999069</v>
      </c>
      <c r="AH82" s="117">
        <f t="shared" si="59"/>
        <v>41738.760000000009</v>
      </c>
      <c r="AI82" s="118"/>
      <c r="AJ82" s="182">
        <f t="shared" si="60"/>
        <v>850492</v>
      </c>
    </row>
    <row r="83" spans="1:36" s="41" customFormat="1" x14ac:dyDescent="0.25">
      <c r="A83" s="172"/>
      <c r="B83" s="42" t="s">
        <v>33</v>
      </c>
      <c r="C83" s="113">
        <f t="shared" si="61"/>
        <v>7151330.8499999996</v>
      </c>
      <c r="D83" s="114">
        <f t="shared" si="61"/>
        <v>5645637.5800000001</v>
      </c>
      <c r="E83" s="114">
        <f t="shared" si="61"/>
        <v>3898857.65</v>
      </c>
      <c r="F83" s="114">
        <f t="shared" si="61"/>
        <v>2737896.27</v>
      </c>
      <c r="G83" s="114">
        <f t="shared" si="61"/>
        <v>2328065.31</v>
      </c>
      <c r="H83" s="114">
        <f t="shared" si="61"/>
        <v>2110454.15</v>
      </c>
      <c r="I83" s="114">
        <f t="shared" si="61"/>
        <v>2212347.54</v>
      </c>
      <c r="J83" s="114">
        <f t="shared" si="61"/>
        <v>2787688.32</v>
      </c>
      <c r="K83" s="114">
        <f t="shared" si="61"/>
        <v>3444815.29</v>
      </c>
      <c r="L83" s="114">
        <f t="shared" si="61"/>
        <v>5749623.5899999999</v>
      </c>
      <c r="M83" s="114">
        <f t="shared" si="61"/>
        <v>7209833.8499999996</v>
      </c>
      <c r="N83" s="115">
        <f t="shared" si="61"/>
        <v>5935939.5199999996</v>
      </c>
      <c r="O83" s="113">
        <f t="shared" si="61"/>
        <v>5711672.3899999997</v>
      </c>
      <c r="P83" s="182">
        <f t="shared" si="61"/>
        <v>4662597.63</v>
      </c>
      <c r="Q83" s="114">
        <f t="shared" si="61"/>
        <v>3869396.89</v>
      </c>
      <c r="R83" s="182">
        <f t="shared" si="61"/>
        <v>2694414.26</v>
      </c>
      <c r="S83" s="114">
        <f t="shared" ref="S83" si="65">S97-S90</f>
        <v>3205047.91</v>
      </c>
      <c r="T83" s="114">
        <v>1970500</v>
      </c>
      <c r="U83" s="115">
        <v>2833917</v>
      </c>
      <c r="V83" s="236">
        <f t="shared" si="63"/>
        <v>-0.20131336253307314</v>
      </c>
      <c r="W83" s="237">
        <f t="shared" si="58"/>
        <v>-0.17412381437350433</v>
      </c>
      <c r="X83" s="238">
        <f t="shared" si="58"/>
        <v>-7.5562543300342804E-3</v>
      </c>
      <c r="Y83" s="238">
        <f t="shared" si="58"/>
        <v>-1.5881540318545464E-2</v>
      </c>
      <c r="Z83" s="238">
        <f t="shared" si="58"/>
        <v>0.37670017083842039</v>
      </c>
      <c r="AA83" s="238">
        <f t="shared" si="58"/>
        <v>-6.6314707666120062E-2</v>
      </c>
      <c r="AB83" s="206"/>
      <c r="AC83" s="38">
        <f t="shared" si="50"/>
        <v>-1439658.46</v>
      </c>
      <c r="AD83" s="116">
        <f t="shared" si="59"/>
        <v>-983039.95000000019</v>
      </c>
      <c r="AE83" s="117">
        <f t="shared" si="59"/>
        <v>-29460.759999999776</v>
      </c>
      <c r="AF83" s="117">
        <f t="shared" si="59"/>
        <v>-43482.010000000242</v>
      </c>
      <c r="AG83" s="117">
        <f t="shared" si="59"/>
        <v>876982.60000000009</v>
      </c>
      <c r="AH83" s="117">
        <f t="shared" si="59"/>
        <v>-139954.14999999991</v>
      </c>
      <c r="AI83" s="118"/>
      <c r="AJ83" s="182">
        <f t="shared" si="60"/>
        <v>2833917</v>
      </c>
    </row>
    <row r="84" spans="1:36" s="41" customFormat="1" x14ac:dyDescent="0.25">
      <c r="A84" s="172"/>
      <c r="B84" s="42" t="s">
        <v>34</v>
      </c>
      <c r="C84" s="113">
        <f t="shared" si="61"/>
        <v>5096794.8499999996</v>
      </c>
      <c r="D84" s="114">
        <f t="shared" si="61"/>
        <v>4395181.9000000004</v>
      </c>
      <c r="E84" s="114">
        <f t="shared" si="61"/>
        <v>4214261.4800000004</v>
      </c>
      <c r="F84" s="114">
        <f t="shared" si="61"/>
        <v>2641807.2200000002</v>
      </c>
      <c r="G84" s="114">
        <f t="shared" si="61"/>
        <v>2584602.34</v>
      </c>
      <c r="H84" s="114">
        <f t="shared" si="61"/>
        <v>2254854.6800000002</v>
      </c>
      <c r="I84" s="114">
        <f t="shared" si="61"/>
        <v>2317623.4500000002</v>
      </c>
      <c r="J84" s="114">
        <f t="shared" si="61"/>
        <v>2623803.62</v>
      </c>
      <c r="K84" s="114">
        <f t="shared" si="61"/>
        <v>3186487.91</v>
      </c>
      <c r="L84" s="114">
        <f t="shared" si="61"/>
        <v>5033011.22</v>
      </c>
      <c r="M84" s="114">
        <f t="shared" si="61"/>
        <v>5831380.7300000004</v>
      </c>
      <c r="N84" s="115">
        <f t="shared" si="61"/>
        <v>5110497.51</v>
      </c>
      <c r="O84" s="113">
        <f t="shared" si="61"/>
        <v>5032683.05</v>
      </c>
      <c r="P84" s="182">
        <f t="shared" si="61"/>
        <v>4125935.65</v>
      </c>
      <c r="Q84" s="114">
        <f t="shared" si="61"/>
        <v>3845959.44</v>
      </c>
      <c r="R84" s="182">
        <f t="shared" si="61"/>
        <v>3359671.59</v>
      </c>
      <c r="S84" s="114">
        <f t="shared" ref="S84" si="66">S98-S91</f>
        <v>2666135.7999999998</v>
      </c>
      <c r="T84" s="114">
        <v>2560864</v>
      </c>
      <c r="U84" s="115">
        <v>2407858</v>
      </c>
      <c r="V84" s="236">
        <f t="shared" si="63"/>
        <v>-1.2578846488200289E-2</v>
      </c>
      <c r="W84" s="237">
        <f t="shared" si="58"/>
        <v>-6.1259409991654828E-2</v>
      </c>
      <c r="X84" s="238">
        <f t="shared" si="58"/>
        <v>-8.7394206967907576E-2</v>
      </c>
      <c r="Y84" s="238">
        <f t="shared" si="58"/>
        <v>0.27173230679564864</v>
      </c>
      <c r="Z84" s="238">
        <f t="shared" si="58"/>
        <v>3.1545843141192839E-2</v>
      </c>
      <c r="AA84" s="238">
        <f t="shared" si="58"/>
        <v>0.13571132663857513</v>
      </c>
      <c r="AB84" s="206"/>
      <c r="AC84" s="38">
        <f t="shared" si="50"/>
        <v>-64111.799999999814</v>
      </c>
      <c r="AD84" s="116">
        <f t="shared" si="59"/>
        <v>-269246.25000000047</v>
      </c>
      <c r="AE84" s="117">
        <f t="shared" si="59"/>
        <v>-368302.0400000005</v>
      </c>
      <c r="AF84" s="117">
        <f t="shared" si="59"/>
        <v>717864.36999999965</v>
      </c>
      <c r="AG84" s="117">
        <f t="shared" si="59"/>
        <v>81533.459999999963</v>
      </c>
      <c r="AH84" s="117">
        <f t="shared" si="59"/>
        <v>306009.31999999983</v>
      </c>
      <c r="AI84" s="118"/>
      <c r="AJ84" s="182">
        <f t="shared" si="60"/>
        <v>2407858</v>
      </c>
    </row>
    <row r="85" spans="1:36" s="150" customFormat="1" x14ac:dyDescent="0.25">
      <c r="A85" s="173"/>
      <c r="B85" s="42" t="s">
        <v>35</v>
      </c>
      <c r="C85" s="151">
        <f>SUM(C80:C84)</f>
        <v>56213795.770000003</v>
      </c>
      <c r="D85" s="152">
        <f t="shared" ref="D85:S85" si="67">SUM(D80:D84)</f>
        <v>40787573.509999998</v>
      </c>
      <c r="E85" s="152">
        <f t="shared" si="67"/>
        <v>29670252.27</v>
      </c>
      <c r="F85" s="152">
        <f t="shared" si="67"/>
        <v>19085676.170000002</v>
      </c>
      <c r="G85" s="152">
        <f t="shared" si="67"/>
        <v>16936919.43</v>
      </c>
      <c r="H85" s="152">
        <f t="shared" si="67"/>
        <v>15269253.220000001</v>
      </c>
      <c r="I85" s="152">
        <f t="shared" si="67"/>
        <v>15928705.41</v>
      </c>
      <c r="J85" s="152">
        <f t="shared" si="67"/>
        <v>20707940.09</v>
      </c>
      <c r="K85" s="152">
        <f t="shared" si="67"/>
        <v>28402927.43</v>
      </c>
      <c r="L85" s="152">
        <f t="shared" si="67"/>
        <v>48878505.25</v>
      </c>
      <c r="M85" s="152">
        <f t="shared" si="67"/>
        <v>62162284.280000001</v>
      </c>
      <c r="N85" s="154">
        <f t="shared" si="67"/>
        <v>50330835.379999988</v>
      </c>
      <c r="O85" s="151">
        <f t="shared" si="67"/>
        <v>48322679.189999998</v>
      </c>
      <c r="P85" s="152">
        <f t="shared" si="67"/>
        <v>40224041.520000003</v>
      </c>
      <c r="Q85" s="152">
        <f t="shared" si="67"/>
        <v>34603017.520000003</v>
      </c>
      <c r="R85" s="199">
        <f t="shared" si="67"/>
        <v>19446079.969999999</v>
      </c>
      <c r="S85" s="152">
        <f t="shared" si="67"/>
        <v>18574681.609999999</v>
      </c>
      <c r="T85" s="152">
        <v>15023190</v>
      </c>
      <c r="U85" s="154">
        <v>14730919</v>
      </c>
      <c r="V85" s="240">
        <f t="shared" si="63"/>
        <v>-0.14037686784729295</v>
      </c>
      <c r="W85" s="241">
        <f t="shared" si="58"/>
        <v>-1.3816266610266286E-2</v>
      </c>
      <c r="X85" s="242">
        <f t="shared" si="58"/>
        <v>0.16625289212615124</v>
      </c>
      <c r="Y85" s="242">
        <f t="shared" si="58"/>
        <v>1.8883470346547172E-2</v>
      </c>
      <c r="Z85" s="242">
        <f t="shared" si="58"/>
        <v>9.6697760579711259E-2</v>
      </c>
      <c r="AA85" s="242">
        <f t="shared" si="58"/>
        <v>-1.6114947892651468E-2</v>
      </c>
      <c r="AB85" s="251"/>
      <c r="AC85" s="153">
        <f t="shared" si="52"/>
        <v>-7891116.5799999973</v>
      </c>
      <c r="AD85" s="155">
        <f t="shared" si="52"/>
        <v>-563531.98999999883</v>
      </c>
      <c r="AE85" s="156">
        <f t="shared" si="52"/>
        <v>4932765.2499999981</v>
      </c>
      <c r="AF85" s="156">
        <f t="shared" si="52"/>
        <v>360403.79999999853</v>
      </c>
      <c r="AG85" s="156">
        <f t="shared" ref="AG85:AH85" si="68">SUM(AG80:AG84)</f>
        <v>1637762.1799999988</v>
      </c>
      <c r="AH85" s="156">
        <f t="shared" si="68"/>
        <v>-246063.21999999997</v>
      </c>
      <c r="AI85" s="157"/>
      <c r="AJ85" s="261">
        <f t="shared" si="60"/>
        <v>14730919</v>
      </c>
    </row>
    <row r="86" spans="1:36" s="41" customFormat="1" x14ac:dyDescent="0.25">
      <c r="A86" s="172">
        <f>+A79+1</f>
        <v>12</v>
      </c>
      <c r="B86" s="49" t="s">
        <v>27</v>
      </c>
      <c r="C86" s="50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2"/>
      <c r="O86" s="50"/>
      <c r="P86" s="51"/>
      <c r="Q86" s="51"/>
      <c r="R86" s="51"/>
      <c r="S86" s="51"/>
      <c r="T86" s="51"/>
      <c r="U86" s="52"/>
      <c r="V86" s="244"/>
      <c r="W86" s="245"/>
      <c r="X86" s="246"/>
      <c r="Y86" s="246"/>
      <c r="Z86" s="246"/>
      <c r="AA86" s="246"/>
      <c r="AB86" s="247"/>
      <c r="AC86" s="53"/>
      <c r="AD86" s="54"/>
      <c r="AE86" s="55"/>
      <c r="AF86" s="55"/>
      <c r="AG86" s="55"/>
      <c r="AH86" s="55"/>
      <c r="AI86" s="56"/>
      <c r="AJ86" s="53"/>
    </row>
    <row r="87" spans="1:36" s="41" customFormat="1" x14ac:dyDescent="0.25">
      <c r="A87" s="172"/>
      <c r="B87" s="42" t="s">
        <v>30</v>
      </c>
      <c r="C87" s="113"/>
      <c r="D87" s="114"/>
      <c r="E87" s="114"/>
      <c r="F87" s="114"/>
      <c r="G87" s="114"/>
      <c r="H87" s="114"/>
      <c r="I87" s="114"/>
      <c r="J87" s="114"/>
      <c r="K87" s="114"/>
      <c r="L87" s="114"/>
      <c r="M87" s="114"/>
      <c r="N87" s="115"/>
      <c r="O87" s="113"/>
      <c r="P87" s="182"/>
      <c r="Q87" s="114"/>
      <c r="R87" s="182"/>
      <c r="S87" s="114"/>
      <c r="T87" s="114"/>
      <c r="U87" s="115"/>
      <c r="V87" s="202"/>
      <c r="W87" s="204"/>
      <c r="X87" s="205"/>
      <c r="Y87" s="205"/>
      <c r="Z87" s="205"/>
      <c r="AA87" s="205"/>
      <c r="AB87" s="206"/>
      <c r="AC87" s="38"/>
      <c r="AD87" s="116"/>
      <c r="AE87" s="117"/>
      <c r="AF87" s="117"/>
      <c r="AG87" s="117"/>
      <c r="AH87" s="117"/>
      <c r="AI87" s="118"/>
      <c r="AJ87" s="182"/>
    </row>
    <row r="88" spans="1:36" s="41" customFormat="1" x14ac:dyDescent="0.25">
      <c r="A88" s="172"/>
      <c r="B88" s="42" t="s">
        <v>31</v>
      </c>
      <c r="C88" s="113"/>
      <c r="D88" s="114"/>
      <c r="E88" s="114"/>
      <c r="F88" s="114"/>
      <c r="G88" s="114"/>
      <c r="H88" s="114"/>
      <c r="I88" s="114"/>
      <c r="J88" s="114"/>
      <c r="K88" s="114"/>
      <c r="L88" s="114"/>
      <c r="M88" s="114"/>
      <c r="N88" s="115"/>
      <c r="O88" s="113"/>
      <c r="P88" s="182"/>
      <c r="Q88" s="114"/>
      <c r="R88" s="182"/>
      <c r="S88" s="114"/>
      <c r="T88" s="114"/>
      <c r="U88" s="115"/>
      <c r="V88" s="202"/>
      <c r="W88" s="204"/>
      <c r="X88" s="205"/>
      <c r="Y88" s="205"/>
      <c r="Z88" s="205"/>
      <c r="AA88" s="205"/>
      <c r="AB88" s="206"/>
      <c r="AC88" s="38"/>
      <c r="AD88" s="116"/>
      <c r="AE88" s="117"/>
      <c r="AF88" s="117"/>
      <c r="AG88" s="117"/>
      <c r="AH88" s="117"/>
      <c r="AI88" s="118"/>
      <c r="AJ88" s="182"/>
    </row>
    <row r="89" spans="1:36" s="41" customFormat="1" x14ac:dyDescent="0.25">
      <c r="A89" s="172"/>
      <c r="B89" s="42" t="s">
        <v>32</v>
      </c>
      <c r="C89" s="113"/>
      <c r="D89" s="114"/>
      <c r="E89" s="114"/>
      <c r="F89" s="114"/>
      <c r="G89" s="114"/>
      <c r="H89" s="114"/>
      <c r="I89" s="114"/>
      <c r="J89" s="114"/>
      <c r="K89" s="114"/>
      <c r="L89" s="114"/>
      <c r="M89" s="114"/>
      <c r="N89" s="115"/>
      <c r="O89" s="113"/>
      <c r="P89" s="182"/>
      <c r="Q89" s="114"/>
      <c r="R89" s="182"/>
      <c r="S89" s="114"/>
      <c r="T89" s="114"/>
      <c r="U89" s="115"/>
      <c r="V89" s="202"/>
      <c r="W89" s="204"/>
      <c r="X89" s="205"/>
      <c r="Y89" s="205"/>
      <c r="Z89" s="205"/>
      <c r="AA89" s="205"/>
      <c r="AB89" s="206"/>
      <c r="AC89" s="38"/>
      <c r="AD89" s="116"/>
      <c r="AE89" s="117"/>
      <c r="AF89" s="117"/>
      <c r="AG89" s="117"/>
      <c r="AH89" s="117"/>
      <c r="AI89" s="118"/>
      <c r="AJ89" s="182"/>
    </row>
    <row r="90" spans="1:36" s="41" customFormat="1" x14ac:dyDescent="0.25">
      <c r="A90" s="172"/>
      <c r="B90" s="42" t="s">
        <v>33</v>
      </c>
      <c r="C90" s="113"/>
      <c r="D90" s="114"/>
      <c r="E90" s="114"/>
      <c r="F90" s="114"/>
      <c r="G90" s="114"/>
      <c r="H90" s="114"/>
      <c r="I90" s="114"/>
      <c r="J90" s="114"/>
      <c r="K90" s="114"/>
      <c r="L90" s="114"/>
      <c r="M90" s="114"/>
      <c r="N90" s="115"/>
      <c r="O90" s="113"/>
      <c r="P90" s="182"/>
      <c r="Q90" s="114"/>
      <c r="R90" s="182"/>
      <c r="S90" s="114"/>
      <c r="T90" s="114"/>
      <c r="U90" s="115"/>
      <c r="V90" s="202"/>
      <c r="W90" s="204"/>
      <c r="X90" s="205"/>
      <c r="Y90" s="205"/>
      <c r="Z90" s="205"/>
      <c r="AA90" s="205"/>
      <c r="AB90" s="206"/>
      <c r="AC90" s="38"/>
      <c r="AD90" s="116"/>
      <c r="AE90" s="117"/>
      <c r="AF90" s="117"/>
      <c r="AG90" s="117"/>
      <c r="AH90" s="117"/>
      <c r="AI90" s="118"/>
      <c r="AJ90" s="182"/>
    </row>
    <row r="91" spans="1:36" s="41" customFormat="1" x14ac:dyDescent="0.25">
      <c r="A91" s="172"/>
      <c r="B91" s="42" t="s">
        <v>34</v>
      </c>
      <c r="C91" s="113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5"/>
      <c r="O91" s="113"/>
      <c r="P91" s="182"/>
      <c r="Q91" s="114"/>
      <c r="R91" s="182"/>
      <c r="S91" s="114"/>
      <c r="T91" s="114"/>
      <c r="U91" s="115"/>
      <c r="V91" s="202"/>
      <c r="W91" s="204"/>
      <c r="X91" s="205"/>
      <c r="Y91" s="205"/>
      <c r="Z91" s="205"/>
      <c r="AA91" s="205"/>
      <c r="AB91" s="206"/>
      <c r="AC91" s="38"/>
      <c r="AD91" s="116"/>
      <c r="AE91" s="117"/>
      <c r="AF91" s="117"/>
      <c r="AG91" s="117"/>
      <c r="AH91" s="117"/>
      <c r="AI91" s="118"/>
      <c r="AJ91" s="182"/>
    </row>
    <row r="92" spans="1:36" s="150" customFormat="1" x14ac:dyDescent="0.25">
      <c r="A92" s="173"/>
      <c r="B92" s="42" t="s">
        <v>35</v>
      </c>
      <c r="C92" s="151"/>
      <c r="D92" s="152"/>
      <c r="E92" s="152"/>
      <c r="F92" s="152"/>
      <c r="G92" s="152"/>
      <c r="H92" s="152"/>
      <c r="I92" s="152"/>
      <c r="J92" s="152"/>
      <c r="K92" s="152"/>
      <c r="L92" s="152"/>
      <c r="M92" s="152"/>
      <c r="N92" s="154"/>
      <c r="O92" s="151"/>
      <c r="P92" s="199"/>
      <c r="Q92" s="152"/>
      <c r="R92" s="152"/>
      <c r="S92" s="152"/>
      <c r="T92" s="152"/>
      <c r="U92" s="154"/>
      <c r="V92" s="248"/>
      <c r="W92" s="249"/>
      <c r="X92" s="250"/>
      <c r="Y92" s="250"/>
      <c r="Z92" s="250"/>
      <c r="AA92" s="250"/>
      <c r="AB92" s="251"/>
      <c r="AC92" s="153"/>
      <c r="AD92" s="155"/>
      <c r="AE92" s="156"/>
      <c r="AF92" s="156"/>
      <c r="AG92" s="156"/>
      <c r="AH92" s="156"/>
      <c r="AI92" s="157"/>
      <c r="AJ92" s="199"/>
    </row>
    <row r="93" spans="1:36" s="41" customFormat="1" x14ac:dyDescent="0.25">
      <c r="A93" s="172">
        <f>+A86+1</f>
        <v>13</v>
      </c>
      <c r="B93" s="49" t="s">
        <v>37</v>
      </c>
      <c r="C93" s="50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2"/>
      <c r="O93" s="50"/>
      <c r="P93" s="51"/>
      <c r="Q93" s="51"/>
      <c r="R93" s="51"/>
      <c r="S93" s="51"/>
      <c r="T93" s="51"/>
      <c r="U93" s="52"/>
      <c r="V93" s="244"/>
      <c r="W93" s="245"/>
      <c r="X93" s="246"/>
      <c r="Y93" s="246"/>
      <c r="Z93" s="246"/>
      <c r="AA93" s="246"/>
      <c r="AB93" s="247"/>
      <c r="AC93" s="53"/>
      <c r="AD93" s="54"/>
      <c r="AE93" s="55"/>
      <c r="AF93" s="55"/>
      <c r="AG93" s="55"/>
      <c r="AH93" s="55"/>
      <c r="AI93" s="56"/>
      <c r="AJ93" s="53"/>
    </row>
    <row r="94" spans="1:36" s="41" customFormat="1" x14ac:dyDescent="0.25">
      <c r="A94" s="172"/>
      <c r="B94" s="42" t="s">
        <v>30</v>
      </c>
      <c r="C94" s="113">
        <v>35010854.549999997</v>
      </c>
      <c r="D94" s="114">
        <v>25373381.18</v>
      </c>
      <c r="E94" s="114">
        <v>18235807.030000001</v>
      </c>
      <c r="F94" s="114">
        <v>11664183.460000001</v>
      </c>
      <c r="G94" s="114">
        <v>10271171.23</v>
      </c>
      <c r="H94" s="114">
        <v>9375011.1699999999</v>
      </c>
      <c r="I94" s="114">
        <v>9776353.0199999996</v>
      </c>
      <c r="J94" s="114">
        <v>13100990.1</v>
      </c>
      <c r="K94" s="114">
        <v>17644830.98</v>
      </c>
      <c r="L94" s="114">
        <v>31544476.550000001</v>
      </c>
      <c r="M94" s="114">
        <v>41236779.899999999</v>
      </c>
      <c r="N94" s="115">
        <v>32296773.079999998</v>
      </c>
      <c r="O94" s="113">
        <v>31973555.09</v>
      </c>
      <c r="P94" s="114">
        <v>26914356.510000002</v>
      </c>
      <c r="Q94" s="114">
        <v>23384632.41</v>
      </c>
      <c r="R94" s="185">
        <v>11644057.08</v>
      </c>
      <c r="S94" s="114">
        <v>11039342.789999999</v>
      </c>
      <c r="T94" s="114">
        <v>9241523.2699999996</v>
      </c>
      <c r="U94" s="115">
        <v>8203395</v>
      </c>
      <c r="V94" s="236">
        <f>IF(ISERROR((O94-C94)/C94)=TRUE,0,(O94-C94)/C94)</f>
        <v>-8.6753079838778099E-2</v>
      </c>
      <c r="W94" s="237">
        <f t="shared" ref="W94:AA99" si="69">IF(ISERROR((P94-D94)/D94)=TRUE,0,(P94-D94)/D94)</f>
        <v>6.0731966270803565E-2</v>
      </c>
      <c r="X94" s="238">
        <f t="shared" si="69"/>
        <v>0.28234699849201017</v>
      </c>
      <c r="Y94" s="238">
        <f t="shared" si="69"/>
        <v>-1.7254855489044938E-3</v>
      </c>
      <c r="Z94" s="238">
        <f t="shared" si="69"/>
        <v>7.4789091019758863E-2</v>
      </c>
      <c r="AA94" s="238">
        <f t="shared" si="69"/>
        <v>-1.4238692368406039E-2</v>
      </c>
      <c r="AB94" s="206"/>
      <c r="AC94" s="38">
        <f t="shared" ref="AC94:AH109" si="70">O94-C94</f>
        <v>-3037299.4599999972</v>
      </c>
      <c r="AD94" s="72">
        <f t="shared" si="70"/>
        <v>1540975.3300000019</v>
      </c>
      <c r="AE94" s="73">
        <f t="shared" si="70"/>
        <v>5148825.379999999</v>
      </c>
      <c r="AF94" s="73">
        <f t="shared" si="70"/>
        <v>-20126.38000000082</v>
      </c>
      <c r="AG94" s="73">
        <f t="shared" si="70"/>
        <v>768171.55999999866</v>
      </c>
      <c r="AH94" s="73">
        <f t="shared" si="70"/>
        <v>-133487.90000000037</v>
      </c>
      <c r="AI94" s="118"/>
      <c r="AJ94" s="71">
        <f>IF(ISERROR(GETPIVOTDATA("VALUE",'CSS WK pvt'!$J$2,"DT_FILE",AJ$8,"COMMODITY",AJ$6,"TRIM_CAT",TRIM(B94),"TRIM_LINE",A93))=TRUE,0,GETPIVOTDATA("VALUE",'CSS WK pvt'!$J$2,"DT_FILE",AJ$8,"COMMODITY",AJ$6,"TRIM_CAT",TRIM(B94),"TRIM_LINE",A93))</f>
        <v>8203395</v>
      </c>
    </row>
    <row r="95" spans="1:36" s="41" customFormat="1" x14ac:dyDescent="0.25">
      <c r="A95" s="172"/>
      <c r="B95" s="42" t="s">
        <v>31</v>
      </c>
      <c r="C95" s="113">
        <v>3815460.1</v>
      </c>
      <c r="D95" s="114">
        <v>1981289.28</v>
      </c>
      <c r="E95" s="114">
        <v>1259002.44</v>
      </c>
      <c r="F95" s="114">
        <v>823287</v>
      </c>
      <c r="G95" s="114">
        <v>586925.21</v>
      </c>
      <c r="H95" s="114">
        <v>503590.98</v>
      </c>
      <c r="I95" s="114">
        <v>540984.42000000004</v>
      </c>
      <c r="J95" s="114">
        <v>767284.11</v>
      </c>
      <c r="K95" s="114">
        <v>1169352.3</v>
      </c>
      <c r="L95" s="114">
        <v>1991161.17</v>
      </c>
      <c r="M95" s="114">
        <v>2386866.59</v>
      </c>
      <c r="N95" s="115">
        <v>1917841.73</v>
      </c>
      <c r="O95" s="113">
        <v>1358879.61</v>
      </c>
      <c r="P95" s="114">
        <v>1297533.43</v>
      </c>
      <c r="Q95" s="114">
        <v>979342.28</v>
      </c>
      <c r="R95" s="185">
        <v>553840.9</v>
      </c>
      <c r="S95" s="114">
        <v>498709.01</v>
      </c>
      <c r="T95" s="114">
        <v>403280.13</v>
      </c>
      <c r="U95" s="115">
        <v>435257</v>
      </c>
      <c r="V95" s="236">
        <f t="shared" ref="V95:V99" si="71">IF(ISERROR((O95-C95)/C95)=TRUE,0,(O95-C95)/C95)</f>
        <v>-0.64384908388899154</v>
      </c>
      <c r="W95" s="237">
        <f t="shared" si="69"/>
        <v>-0.34510652073986897</v>
      </c>
      <c r="X95" s="238">
        <f t="shared" si="69"/>
        <v>-0.22212837014041048</v>
      </c>
      <c r="Y95" s="238">
        <f t="shared" si="69"/>
        <v>-0.3272808874669465</v>
      </c>
      <c r="Z95" s="238">
        <f t="shared" si="69"/>
        <v>-0.15030228468121171</v>
      </c>
      <c r="AA95" s="238">
        <f t="shared" si="69"/>
        <v>-0.19919111736274542</v>
      </c>
      <c r="AB95" s="206"/>
      <c r="AC95" s="38">
        <f t="shared" si="70"/>
        <v>-2456580.4900000002</v>
      </c>
      <c r="AD95" s="72">
        <f t="shared" si="70"/>
        <v>-683755.85000000009</v>
      </c>
      <c r="AE95" s="73">
        <f t="shared" si="70"/>
        <v>-279660.15999999992</v>
      </c>
      <c r="AF95" s="73">
        <f t="shared" si="70"/>
        <v>-269446.09999999998</v>
      </c>
      <c r="AG95" s="73">
        <f t="shared" si="70"/>
        <v>-88216.199999999953</v>
      </c>
      <c r="AH95" s="73">
        <f t="shared" si="70"/>
        <v>-100310.84999999998</v>
      </c>
      <c r="AI95" s="118"/>
      <c r="AJ95" s="71">
        <f>IF(ISERROR(GETPIVOTDATA("VALUE",'CSS WK pvt'!$J$2,"DT_FILE",AJ$8,"COMMODITY",AJ$6,"TRIM_CAT",TRIM(B95),"TRIM_LINE",A93))=TRUE,0,GETPIVOTDATA("VALUE",'CSS WK pvt'!$J$2,"DT_FILE",AJ$8,"COMMODITY",AJ$6,"TRIM_CAT",TRIM(B95),"TRIM_LINE",A93))</f>
        <v>435257</v>
      </c>
    </row>
    <row r="96" spans="1:36" s="41" customFormat="1" x14ac:dyDescent="0.25">
      <c r="A96" s="172"/>
      <c r="B96" s="42" t="s">
        <v>32</v>
      </c>
      <c r="C96" s="113">
        <v>5139355.42</v>
      </c>
      <c r="D96" s="114">
        <v>3392083.57</v>
      </c>
      <c r="E96" s="114">
        <v>2062323.67</v>
      </c>
      <c r="F96" s="114">
        <v>1218502.22</v>
      </c>
      <c r="G96" s="114">
        <v>1166155.3400000001</v>
      </c>
      <c r="H96" s="114">
        <v>1025342.24</v>
      </c>
      <c r="I96" s="114">
        <v>1081396.98</v>
      </c>
      <c r="J96" s="114">
        <v>1428173.94</v>
      </c>
      <c r="K96" s="114">
        <v>2957440.95</v>
      </c>
      <c r="L96" s="114">
        <v>4560232.72</v>
      </c>
      <c r="M96" s="114">
        <v>5497423.21</v>
      </c>
      <c r="N96" s="115">
        <v>5069783.54</v>
      </c>
      <c r="O96" s="113">
        <v>4245889.05</v>
      </c>
      <c r="P96" s="114">
        <v>3223618.3</v>
      </c>
      <c r="Q96" s="114">
        <v>2523686.5</v>
      </c>
      <c r="R96" s="185">
        <v>1194096.1399999999</v>
      </c>
      <c r="S96" s="114">
        <v>1165446.1000000001</v>
      </c>
      <c r="T96" s="114">
        <v>1099289.9099999999</v>
      </c>
      <c r="U96" s="115">
        <v>850492</v>
      </c>
      <c r="V96" s="236">
        <f t="shared" si="71"/>
        <v>-0.17384794336718595</v>
      </c>
      <c r="W96" s="237">
        <f t="shared" si="69"/>
        <v>-4.9664245153016685E-2</v>
      </c>
      <c r="X96" s="238">
        <f t="shared" si="69"/>
        <v>0.22371019482116505</v>
      </c>
      <c r="Y96" s="238">
        <f t="shared" si="69"/>
        <v>-2.0029573684322115E-2</v>
      </c>
      <c r="Z96" s="238">
        <f t="shared" si="69"/>
        <v>-6.0818655600375728E-4</v>
      </c>
      <c r="AA96" s="238">
        <f t="shared" si="69"/>
        <v>7.2119987956411433E-2</v>
      </c>
      <c r="AB96" s="206"/>
      <c r="AC96" s="38">
        <f t="shared" si="70"/>
        <v>-893466.37000000011</v>
      </c>
      <c r="AD96" s="72">
        <f t="shared" si="70"/>
        <v>-168465.27000000002</v>
      </c>
      <c r="AE96" s="73">
        <f t="shared" si="70"/>
        <v>461362.83000000007</v>
      </c>
      <c r="AF96" s="73">
        <f t="shared" si="70"/>
        <v>-24406.080000000075</v>
      </c>
      <c r="AG96" s="73">
        <f t="shared" si="70"/>
        <v>-709.23999999999069</v>
      </c>
      <c r="AH96" s="73">
        <f t="shared" si="70"/>
        <v>73947.669999999925</v>
      </c>
      <c r="AI96" s="118"/>
      <c r="AJ96" s="71">
        <f>IF(ISERROR(GETPIVOTDATA("VALUE",'CSS WK pvt'!$J$2,"DT_FILE",AJ$8,"COMMODITY",AJ$6,"TRIM_CAT",TRIM(B96),"TRIM_LINE",A93))=TRUE,0,GETPIVOTDATA("VALUE",'CSS WK pvt'!$J$2,"DT_FILE",AJ$8,"COMMODITY",AJ$6,"TRIM_CAT",TRIM(B96),"TRIM_LINE",A93))</f>
        <v>850492</v>
      </c>
    </row>
    <row r="97" spans="1:36" s="41" customFormat="1" x14ac:dyDescent="0.25">
      <c r="A97" s="172"/>
      <c r="B97" s="42" t="s">
        <v>33</v>
      </c>
      <c r="C97" s="113">
        <v>7151330.8499999996</v>
      </c>
      <c r="D97" s="114">
        <v>5645637.5800000001</v>
      </c>
      <c r="E97" s="114">
        <v>3898857.65</v>
      </c>
      <c r="F97" s="114">
        <v>2737896.27</v>
      </c>
      <c r="G97" s="114">
        <v>2328065.31</v>
      </c>
      <c r="H97" s="114">
        <v>2110454.15</v>
      </c>
      <c r="I97" s="114">
        <v>2212347.54</v>
      </c>
      <c r="J97" s="114">
        <v>2787688.32</v>
      </c>
      <c r="K97" s="114">
        <v>3444815.29</v>
      </c>
      <c r="L97" s="114">
        <v>5749623.5899999999</v>
      </c>
      <c r="M97" s="114">
        <v>7209833.8499999996</v>
      </c>
      <c r="N97" s="115">
        <v>5935939.5199999996</v>
      </c>
      <c r="O97" s="113">
        <v>5711672.3899999997</v>
      </c>
      <c r="P97" s="114">
        <v>4662597.63</v>
      </c>
      <c r="Q97" s="114">
        <v>3869396.89</v>
      </c>
      <c r="R97" s="185">
        <v>2694414.26</v>
      </c>
      <c r="S97" s="114">
        <v>3205047.91</v>
      </c>
      <c r="T97" s="114">
        <v>2044997.13</v>
      </c>
      <c r="U97" s="115">
        <v>2833917</v>
      </c>
      <c r="V97" s="236">
        <f t="shared" si="71"/>
        <v>-0.20131336253307314</v>
      </c>
      <c r="W97" s="237">
        <f t="shared" si="69"/>
        <v>-0.17412381437350433</v>
      </c>
      <c r="X97" s="238">
        <f t="shared" si="69"/>
        <v>-7.5562543300342804E-3</v>
      </c>
      <c r="Y97" s="238">
        <f t="shared" si="69"/>
        <v>-1.5881540318545464E-2</v>
      </c>
      <c r="Z97" s="238">
        <f t="shared" si="69"/>
        <v>0.37670017083842039</v>
      </c>
      <c r="AA97" s="238">
        <f t="shared" si="69"/>
        <v>-3.1015608654658536E-2</v>
      </c>
      <c r="AB97" s="206"/>
      <c r="AC97" s="38">
        <f t="shared" si="70"/>
        <v>-1439658.46</v>
      </c>
      <c r="AD97" s="72">
        <f t="shared" si="70"/>
        <v>-983039.95000000019</v>
      </c>
      <c r="AE97" s="73">
        <f t="shared" si="70"/>
        <v>-29460.759999999776</v>
      </c>
      <c r="AF97" s="73">
        <f t="shared" si="70"/>
        <v>-43482.010000000242</v>
      </c>
      <c r="AG97" s="73">
        <f t="shared" si="70"/>
        <v>876982.60000000009</v>
      </c>
      <c r="AH97" s="73">
        <f t="shared" si="70"/>
        <v>-65457.020000000019</v>
      </c>
      <c r="AI97" s="118"/>
      <c r="AJ97" s="71">
        <f>IF(ISERROR(GETPIVOTDATA("VALUE",'CSS WK pvt'!$J$2,"DT_FILE",AJ$8,"COMMODITY",AJ$6,"TRIM_CAT",TRIM(B97),"TRIM_LINE",A93))=TRUE,0,GETPIVOTDATA("VALUE",'CSS WK pvt'!$J$2,"DT_FILE",AJ$8,"COMMODITY",AJ$6,"TRIM_CAT",TRIM(B97),"TRIM_LINE",A93))</f>
        <v>2833917</v>
      </c>
    </row>
    <row r="98" spans="1:36" s="41" customFormat="1" x14ac:dyDescent="0.25">
      <c r="A98" s="172"/>
      <c r="B98" s="42" t="s">
        <v>34</v>
      </c>
      <c r="C98" s="113">
        <v>5096794.8499999996</v>
      </c>
      <c r="D98" s="114">
        <v>4395181.9000000004</v>
      </c>
      <c r="E98" s="114">
        <v>4214261.4800000004</v>
      </c>
      <c r="F98" s="114">
        <v>2641807.2200000002</v>
      </c>
      <c r="G98" s="114">
        <v>2584602.34</v>
      </c>
      <c r="H98" s="114">
        <v>2254854.6800000002</v>
      </c>
      <c r="I98" s="114">
        <v>2317623.4500000002</v>
      </c>
      <c r="J98" s="114">
        <v>2623803.62</v>
      </c>
      <c r="K98" s="114">
        <v>3186487.91</v>
      </c>
      <c r="L98" s="114">
        <v>5033011.22</v>
      </c>
      <c r="M98" s="114">
        <v>5831380.7300000004</v>
      </c>
      <c r="N98" s="115">
        <v>5110497.51</v>
      </c>
      <c r="O98" s="113">
        <v>5032683.05</v>
      </c>
      <c r="P98" s="114">
        <v>4125935.65</v>
      </c>
      <c r="Q98" s="114">
        <v>3845959.44</v>
      </c>
      <c r="R98" s="185">
        <v>3359671.59</v>
      </c>
      <c r="S98" s="114">
        <v>2666135.7999999998</v>
      </c>
      <c r="T98" s="114">
        <v>2630181.17</v>
      </c>
      <c r="U98" s="115">
        <v>2407858</v>
      </c>
      <c r="V98" s="236">
        <f t="shared" si="71"/>
        <v>-1.2578846488200289E-2</v>
      </c>
      <c r="W98" s="237">
        <f t="shared" si="69"/>
        <v>-6.1259409991654828E-2</v>
      </c>
      <c r="X98" s="238">
        <f t="shared" si="69"/>
        <v>-8.7394206967907576E-2</v>
      </c>
      <c r="Y98" s="238">
        <f t="shared" si="69"/>
        <v>0.27173230679564864</v>
      </c>
      <c r="Z98" s="238">
        <f t="shared" si="69"/>
        <v>3.1545843141192839E-2</v>
      </c>
      <c r="AA98" s="238">
        <f t="shared" si="69"/>
        <v>0.16645262922220766</v>
      </c>
      <c r="AB98" s="206"/>
      <c r="AC98" s="38">
        <f t="shared" si="70"/>
        <v>-64111.799999999814</v>
      </c>
      <c r="AD98" s="72">
        <f t="shared" si="70"/>
        <v>-269246.25000000047</v>
      </c>
      <c r="AE98" s="73">
        <f t="shared" si="70"/>
        <v>-368302.0400000005</v>
      </c>
      <c r="AF98" s="73">
        <f t="shared" si="70"/>
        <v>717864.36999999965</v>
      </c>
      <c r="AG98" s="73">
        <f t="shared" si="70"/>
        <v>81533.459999999963</v>
      </c>
      <c r="AH98" s="73">
        <f t="shared" si="70"/>
        <v>375326.48999999976</v>
      </c>
      <c r="AI98" s="118"/>
      <c r="AJ98" s="71">
        <f>IF(ISERROR(GETPIVOTDATA("VALUE",'CSS WK pvt'!$J$2,"DT_FILE",AJ$8,"COMMODITY",AJ$6,"TRIM_CAT",TRIM(B98),"TRIM_LINE",A93))=TRUE,0,GETPIVOTDATA("VALUE",'CSS WK pvt'!$J$2,"DT_FILE",AJ$8,"COMMODITY",AJ$6,"TRIM_CAT",TRIM(B98),"TRIM_LINE",A93))</f>
        <v>2407858</v>
      </c>
    </row>
    <row r="99" spans="1:36" s="150" customFormat="1" ht="15.75" thickBot="1" x14ac:dyDescent="0.3">
      <c r="A99" s="173"/>
      <c r="B99" s="57" t="s">
        <v>35</v>
      </c>
      <c r="C99" s="144">
        <f>SUM(C94:C98)</f>
        <v>56213795.770000003</v>
      </c>
      <c r="D99" s="145">
        <f t="shared" ref="D99:AJ99" si="72">SUM(D94:D98)</f>
        <v>40787573.509999998</v>
      </c>
      <c r="E99" s="145">
        <f t="shared" si="72"/>
        <v>29670252.27</v>
      </c>
      <c r="F99" s="145">
        <f t="shared" si="72"/>
        <v>19085676.170000002</v>
      </c>
      <c r="G99" s="145">
        <f t="shared" si="72"/>
        <v>16936919.43</v>
      </c>
      <c r="H99" s="145">
        <f t="shared" si="72"/>
        <v>15269253.220000001</v>
      </c>
      <c r="I99" s="145">
        <f t="shared" si="72"/>
        <v>15928705.41</v>
      </c>
      <c r="J99" s="145">
        <f t="shared" si="72"/>
        <v>20707940.09</v>
      </c>
      <c r="K99" s="145">
        <f t="shared" si="72"/>
        <v>28402927.43</v>
      </c>
      <c r="L99" s="145">
        <f t="shared" si="72"/>
        <v>48878505.25</v>
      </c>
      <c r="M99" s="145">
        <f t="shared" si="72"/>
        <v>62162284.280000001</v>
      </c>
      <c r="N99" s="146">
        <f t="shared" si="72"/>
        <v>50330835.379999988</v>
      </c>
      <c r="O99" s="144">
        <f t="shared" si="72"/>
        <v>48322679.189999998</v>
      </c>
      <c r="P99" s="145">
        <f t="shared" si="72"/>
        <v>40224041.520000003</v>
      </c>
      <c r="Q99" s="145">
        <f t="shared" si="72"/>
        <v>34603017.520000003</v>
      </c>
      <c r="R99" s="145">
        <f t="shared" si="72"/>
        <v>19446079.969999999</v>
      </c>
      <c r="S99" s="145">
        <f t="shared" si="72"/>
        <v>18574681.609999999</v>
      </c>
      <c r="T99" s="145">
        <f t="shared" si="72"/>
        <v>15419271.610000001</v>
      </c>
      <c r="U99" s="146">
        <v>14730919</v>
      </c>
      <c r="V99" s="208">
        <f t="shared" si="71"/>
        <v>-0.14037686784729295</v>
      </c>
      <c r="W99" s="212">
        <f t="shared" si="69"/>
        <v>-1.3816266610266286E-2</v>
      </c>
      <c r="X99" s="213">
        <f t="shared" si="69"/>
        <v>0.16625289212615124</v>
      </c>
      <c r="Y99" s="213">
        <f t="shared" si="69"/>
        <v>1.8883470346547172E-2</v>
      </c>
      <c r="Z99" s="213">
        <f t="shared" si="69"/>
        <v>9.6697760579711259E-2</v>
      </c>
      <c r="AA99" s="213">
        <f t="shared" si="69"/>
        <v>9.8248675189630905E-3</v>
      </c>
      <c r="AB99" s="214"/>
      <c r="AC99" s="39">
        <f t="shared" ref="AC99:AF106" si="73">SUM(AC94:AC98)</f>
        <v>-7891116.5799999973</v>
      </c>
      <c r="AD99" s="147">
        <f t="shared" si="73"/>
        <v>-563531.98999999883</v>
      </c>
      <c r="AE99" s="148">
        <f t="shared" si="73"/>
        <v>4932765.2499999981</v>
      </c>
      <c r="AF99" s="148">
        <f t="shared" si="73"/>
        <v>360403.79999999853</v>
      </c>
      <c r="AG99" s="148">
        <f t="shared" ref="AG99:AH99" si="74">SUM(AG94:AG98)</f>
        <v>1637762.1799999988</v>
      </c>
      <c r="AH99" s="148">
        <f t="shared" si="74"/>
        <v>150018.38999999932</v>
      </c>
      <c r="AI99" s="149"/>
      <c r="AJ99" s="39">
        <f t="shared" si="72"/>
        <v>14730919</v>
      </c>
    </row>
    <row r="100" spans="1:36" s="41" customFormat="1" x14ac:dyDescent="0.25">
      <c r="A100" s="172">
        <f>+A93+1</f>
        <v>14</v>
      </c>
      <c r="B100" s="119" t="s">
        <v>167</v>
      </c>
      <c r="C100" s="106"/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  <c r="N100" s="108"/>
      <c r="O100" s="106"/>
      <c r="P100" s="107"/>
      <c r="Q100" s="107"/>
      <c r="R100" s="107"/>
      <c r="S100" s="107"/>
      <c r="T100" s="107"/>
      <c r="U100" s="108"/>
      <c r="V100" s="232"/>
      <c r="W100" s="233"/>
      <c r="X100" s="234"/>
      <c r="Y100" s="234"/>
      <c r="Z100" s="234"/>
      <c r="AA100" s="234"/>
      <c r="AB100" s="235"/>
      <c r="AC100" s="109"/>
      <c r="AD100" s="110"/>
      <c r="AE100" s="111"/>
      <c r="AF100" s="111"/>
      <c r="AG100" s="111"/>
      <c r="AH100" s="111"/>
      <c r="AI100" s="112"/>
      <c r="AJ100" s="109"/>
    </row>
    <row r="101" spans="1:36" s="41" customFormat="1" x14ac:dyDescent="0.25">
      <c r="A101" s="172"/>
      <c r="B101" s="42" t="s">
        <v>30</v>
      </c>
      <c r="C101" s="113">
        <v>36180267.140000001</v>
      </c>
      <c r="D101" s="114">
        <v>32057050.129999999</v>
      </c>
      <c r="E101" s="114">
        <v>23869209.27</v>
      </c>
      <c r="F101" s="38">
        <v>15823810.369999999</v>
      </c>
      <c r="G101" s="114">
        <v>12853389.76</v>
      </c>
      <c r="H101" s="114">
        <v>10820953.890000001</v>
      </c>
      <c r="I101" s="114">
        <v>10070266.32</v>
      </c>
      <c r="J101" s="114">
        <v>11290062.07</v>
      </c>
      <c r="K101" s="114">
        <v>12353209.26</v>
      </c>
      <c r="L101" s="114">
        <v>22396494.809999999</v>
      </c>
      <c r="M101" s="114">
        <v>32303135.98</v>
      </c>
      <c r="N101" s="115">
        <v>31488029.489999998</v>
      </c>
      <c r="O101" s="113">
        <v>32809496.09</v>
      </c>
      <c r="P101" s="114">
        <v>27018896.420000002</v>
      </c>
      <c r="Q101" s="114">
        <v>24346388.050000001</v>
      </c>
      <c r="R101" s="114">
        <v>18987160.219999999</v>
      </c>
      <c r="S101" s="114">
        <v>12706789.699999999</v>
      </c>
      <c r="T101" s="114">
        <v>10181670.630000001</v>
      </c>
      <c r="U101" s="115">
        <v>8407405</v>
      </c>
      <c r="V101" s="236">
        <f>IF(ISERROR((O101-C101)/C101)=TRUE,0,(O101-C101)/C101)</f>
        <v>-9.3166007784208985E-2</v>
      </c>
      <c r="W101" s="237">
        <f t="shared" ref="W101:AA106" si="75">IF(ISERROR((P101-D101)/D101)=TRUE,0,(P101-D101)/D101)</f>
        <v>-0.15716211222083512</v>
      </c>
      <c r="X101" s="238">
        <f t="shared" si="75"/>
        <v>1.9991394545262251E-2</v>
      </c>
      <c r="Y101" s="238">
        <f t="shared" si="75"/>
        <v>0.1999107532277638</v>
      </c>
      <c r="Z101" s="238">
        <f t="shared" si="75"/>
        <v>-1.1405556256935644E-2</v>
      </c>
      <c r="AA101" s="238">
        <f t="shared" si="75"/>
        <v>-5.9078272257567094E-2</v>
      </c>
      <c r="AB101" s="206"/>
      <c r="AC101" s="38">
        <f t="shared" ref="AC101:AH105" si="76">O101-C101</f>
        <v>-3370771.0500000007</v>
      </c>
      <c r="AD101" s="72">
        <f t="shared" si="76"/>
        <v>-5038153.7099999972</v>
      </c>
      <c r="AE101" s="73">
        <f t="shared" si="76"/>
        <v>477178.78000000119</v>
      </c>
      <c r="AF101" s="73">
        <f t="shared" si="76"/>
        <v>3163349.8499999996</v>
      </c>
      <c r="AG101" s="73">
        <f t="shared" si="76"/>
        <v>-146600.06000000052</v>
      </c>
      <c r="AH101" s="73">
        <f t="shared" si="76"/>
        <v>-639283.25999999978</v>
      </c>
      <c r="AI101" s="118"/>
      <c r="AJ101" s="71">
        <f>IF(ISERROR(GETPIVOTDATA("VALUE",'CSS WK pvt'!$J$2,"DT_FILE",AJ$8,"COMMODITY",AJ$6,"TRIM_CAT",TRIM(B101),"TRIM_LINE",A100))=TRUE,0,GETPIVOTDATA("VALUE",'CSS WK pvt'!$J$2,"DT_FILE",AJ$8,"COMMODITY",AJ$6,"TRIM_CAT",TRIM(B101),"TRIM_LINE",A100))</f>
        <v>8407405</v>
      </c>
    </row>
    <row r="102" spans="1:36" s="41" customFormat="1" x14ac:dyDescent="0.25">
      <c r="A102" s="172"/>
      <c r="B102" s="42" t="s">
        <v>31</v>
      </c>
      <c r="C102" s="113">
        <v>1391044.96</v>
      </c>
      <c r="D102" s="114">
        <v>2684382.66</v>
      </c>
      <c r="E102" s="114">
        <v>1487031.09</v>
      </c>
      <c r="F102" s="38">
        <v>2127939.02</v>
      </c>
      <c r="G102" s="114">
        <v>1088858.58</v>
      </c>
      <c r="H102" s="114">
        <v>500832.47</v>
      </c>
      <c r="I102" s="114">
        <v>477199.2</v>
      </c>
      <c r="J102" s="114">
        <v>553952.81999999995</v>
      </c>
      <c r="K102" s="114">
        <v>453458.14</v>
      </c>
      <c r="L102" s="114">
        <v>724433.6</v>
      </c>
      <c r="M102" s="114">
        <v>1354511.6</v>
      </c>
      <c r="N102" s="115">
        <v>2931678</v>
      </c>
      <c r="O102" s="113">
        <v>1078180.97</v>
      </c>
      <c r="P102" s="114">
        <v>919696.49</v>
      </c>
      <c r="Q102" s="114">
        <v>1029701.93</v>
      </c>
      <c r="R102" s="114">
        <v>674670.46</v>
      </c>
      <c r="S102" s="114">
        <v>550538.9</v>
      </c>
      <c r="T102" s="114">
        <v>396151.71</v>
      </c>
      <c r="U102" s="115">
        <v>595914</v>
      </c>
      <c r="V102" s="236">
        <f t="shared" ref="V102:V106" si="77">IF(ISERROR((O102-C102)/C102)=TRUE,0,(O102-C102)/C102)</f>
        <v>-0.2249129244535705</v>
      </c>
      <c r="W102" s="237">
        <f t="shared" si="75"/>
        <v>-0.65738994529192796</v>
      </c>
      <c r="X102" s="238">
        <f t="shared" si="75"/>
        <v>-0.30754512335044726</v>
      </c>
      <c r="Y102" s="238">
        <f t="shared" si="75"/>
        <v>-0.68294652541312018</v>
      </c>
      <c r="Z102" s="238">
        <f t="shared" si="75"/>
        <v>-0.49438897749237554</v>
      </c>
      <c r="AA102" s="238">
        <f t="shared" si="75"/>
        <v>-0.20901352502165035</v>
      </c>
      <c r="AB102" s="206"/>
      <c r="AC102" s="38">
        <f t="shared" si="70"/>
        <v>-312863.99</v>
      </c>
      <c r="AD102" s="72">
        <f t="shared" si="76"/>
        <v>-1764686.1700000002</v>
      </c>
      <c r="AE102" s="73">
        <f t="shared" si="76"/>
        <v>-457329.16000000003</v>
      </c>
      <c r="AF102" s="73">
        <f t="shared" si="76"/>
        <v>-1453268.56</v>
      </c>
      <c r="AG102" s="73">
        <f t="shared" si="76"/>
        <v>-538319.68000000005</v>
      </c>
      <c r="AH102" s="73">
        <f t="shared" si="76"/>
        <v>-104680.75999999995</v>
      </c>
      <c r="AI102" s="118"/>
      <c r="AJ102" s="71">
        <f>IF(ISERROR(GETPIVOTDATA("VALUE",'CSS WK pvt'!$J$2,"DT_FILE",AJ$8,"COMMODITY",AJ$6,"TRIM_CAT",TRIM(B102),"TRIM_LINE",A100))=TRUE,0,GETPIVOTDATA("VALUE",'CSS WK pvt'!$J$2,"DT_FILE",AJ$8,"COMMODITY",AJ$6,"TRIM_CAT",TRIM(B102),"TRIM_LINE",A100))</f>
        <v>595914</v>
      </c>
    </row>
    <row r="103" spans="1:36" s="41" customFormat="1" x14ac:dyDescent="0.25">
      <c r="A103" s="172"/>
      <c r="B103" s="42" t="s">
        <v>32</v>
      </c>
      <c r="C103" s="113">
        <v>5478935.8700000001</v>
      </c>
      <c r="D103" s="114">
        <v>4677909.72</v>
      </c>
      <c r="E103" s="114">
        <v>3281357.8</v>
      </c>
      <c r="F103" s="38">
        <v>1816353.84</v>
      </c>
      <c r="G103" s="114">
        <v>1315954.1599999999</v>
      </c>
      <c r="H103" s="114">
        <v>1094889.77</v>
      </c>
      <c r="I103" s="114">
        <v>965720.14</v>
      </c>
      <c r="J103" s="114">
        <v>1084195.71</v>
      </c>
      <c r="K103" s="114">
        <v>1198135.97</v>
      </c>
      <c r="L103" s="114">
        <v>2647049.7200000002</v>
      </c>
      <c r="M103" s="114">
        <v>4724915.26</v>
      </c>
      <c r="N103" s="115">
        <v>4495689.4000000004</v>
      </c>
      <c r="O103" s="113">
        <v>4676193.21</v>
      </c>
      <c r="P103" s="114">
        <v>3131551.44</v>
      </c>
      <c r="Q103" s="114">
        <v>3225247.06</v>
      </c>
      <c r="R103" s="114">
        <v>2183351.14</v>
      </c>
      <c r="S103" s="114">
        <v>1314597.08</v>
      </c>
      <c r="T103" s="114">
        <v>1121860.6100000001</v>
      </c>
      <c r="U103" s="115">
        <v>1057000</v>
      </c>
      <c r="V103" s="236">
        <f t="shared" si="77"/>
        <v>-0.14651433764637223</v>
      </c>
      <c r="W103" s="237">
        <f t="shared" si="75"/>
        <v>-0.33056608027057005</v>
      </c>
      <c r="X103" s="238">
        <f t="shared" si="75"/>
        <v>-1.7099854212789523E-2</v>
      </c>
      <c r="Y103" s="238">
        <f t="shared" si="75"/>
        <v>0.20205165530962846</v>
      </c>
      <c r="Z103" s="238">
        <f t="shared" si="75"/>
        <v>-1.0312517268837402E-3</v>
      </c>
      <c r="AA103" s="238">
        <f t="shared" si="75"/>
        <v>2.4633383870232055E-2</v>
      </c>
      <c r="AB103" s="206"/>
      <c r="AC103" s="38">
        <f t="shared" si="70"/>
        <v>-802742.66000000015</v>
      </c>
      <c r="AD103" s="72">
        <f t="shared" si="76"/>
        <v>-1546358.2799999998</v>
      </c>
      <c r="AE103" s="73">
        <f t="shared" si="76"/>
        <v>-56110.739999999758</v>
      </c>
      <c r="AF103" s="73">
        <f t="shared" si="76"/>
        <v>366997.30000000005</v>
      </c>
      <c r="AG103" s="73">
        <f t="shared" si="76"/>
        <v>-1357.0799999998417</v>
      </c>
      <c r="AH103" s="73">
        <f t="shared" si="76"/>
        <v>26970.840000000084</v>
      </c>
      <c r="AI103" s="118"/>
      <c r="AJ103" s="71">
        <f>IF(ISERROR(GETPIVOTDATA("VALUE",'CSS WK pvt'!$J$2,"DT_FILE",AJ$8,"COMMODITY",AJ$6,"TRIM_CAT",TRIM(B103),"TRIM_LINE",A100))=TRUE,0,GETPIVOTDATA("VALUE",'CSS WK pvt'!$J$2,"DT_FILE",AJ$8,"COMMODITY",AJ$6,"TRIM_CAT",TRIM(B103),"TRIM_LINE",A100))</f>
        <v>1057000</v>
      </c>
    </row>
    <row r="104" spans="1:36" s="41" customFormat="1" x14ac:dyDescent="0.25">
      <c r="A104" s="172"/>
      <c r="B104" s="42" t="s">
        <v>33</v>
      </c>
      <c r="C104" s="113">
        <v>7250632.9000000004</v>
      </c>
      <c r="D104" s="114">
        <v>6679212.4500000002</v>
      </c>
      <c r="E104" s="114">
        <v>5376709.6699999999</v>
      </c>
      <c r="F104" s="38">
        <v>3311699.8</v>
      </c>
      <c r="G104" s="114">
        <v>2619689.5699999998</v>
      </c>
      <c r="H104" s="114">
        <v>2347388.83</v>
      </c>
      <c r="I104" s="114">
        <v>1988217.92</v>
      </c>
      <c r="J104" s="114">
        <v>2434945.7400000002</v>
      </c>
      <c r="K104" s="114">
        <v>2361970.15</v>
      </c>
      <c r="L104" s="114">
        <v>4233004.59</v>
      </c>
      <c r="M104" s="114">
        <v>6358230.6500000004</v>
      </c>
      <c r="N104" s="115">
        <v>5867967.5599999996</v>
      </c>
      <c r="O104" s="113">
        <v>6152802.6200000001</v>
      </c>
      <c r="P104" s="114">
        <v>4269375.71</v>
      </c>
      <c r="Q104" s="114">
        <v>4731681.5599999996</v>
      </c>
      <c r="R104" s="114">
        <v>3414896.16</v>
      </c>
      <c r="S104" s="114">
        <v>2423654.29</v>
      </c>
      <c r="T104" s="114">
        <v>2131641.79</v>
      </c>
      <c r="U104" s="115">
        <v>1861469</v>
      </c>
      <c r="V104" s="236">
        <f t="shared" si="77"/>
        <v>-0.15141164849209235</v>
      </c>
      <c r="W104" s="237">
        <f t="shared" si="75"/>
        <v>-0.36079653971779263</v>
      </c>
      <c r="X104" s="238">
        <f t="shared" si="75"/>
        <v>-0.11996707086473582</v>
      </c>
      <c r="Y104" s="238">
        <f t="shared" si="75"/>
        <v>3.1161145705296218E-2</v>
      </c>
      <c r="Z104" s="238">
        <f t="shared" si="75"/>
        <v>-7.4831492343575584E-2</v>
      </c>
      <c r="AA104" s="238">
        <f t="shared" si="75"/>
        <v>-9.1909374894656892E-2</v>
      </c>
      <c r="AB104" s="206"/>
      <c r="AC104" s="38">
        <f t="shared" si="70"/>
        <v>-1097830.2800000003</v>
      </c>
      <c r="AD104" s="72">
        <f t="shared" si="76"/>
        <v>-2409836.7400000002</v>
      </c>
      <c r="AE104" s="73">
        <f t="shared" si="76"/>
        <v>-645028.11000000034</v>
      </c>
      <c r="AF104" s="73">
        <f t="shared" si="76"/>
        <v>103196.36000000034</v>
      </c>
      <c r="AG104" s="73">
        <f t="shared" si="76"/>
        <v>-196035.2799999998</v>
      </c>
      <c r="AH104" s="73">
        <f t="shared" si="76"/>
        <v>-215747.04000000004</v>
      </c>
      <c r="AI104" s="118"/>
      <c r="AJ104" s="71">
        <f>IF(ISERROR(GETPIVOTDATA("VALUE",'CSS WK pvt'!$J$2,"DT_FILE",AJ$8,"COMMODITY",AJ$6,"TRIM_CAT",TRIM(B104),"TRIM_LINE",A100))=TRUE,0,GETPIVOTDATA("VALUE",'CSS WK pvt'!$J$2,"DT_FILE",AJ$8,"COMMODITY",AJ$6,"TRIM_CAT",TRIM(B104),"TRIM_LINE",A100))</f>
        <v>1861469</v>
      </c>
    </row>
    <row r="105" spans="1:36" s="41" customFormat="1" x14ac:dyDescent="0.25">
      <c r="A105" s="172"/>
      <c r="B105" s="42" t="s">
        <v>34</v>
      </c>
      <c r="C105" s="113">
        <v>5033692.87</v>
      </c>
      <c r="D105" s="114">
        <v>4438890.76</v>
      </c>
      <c r="E105" s="114">
        <v>4351068.5999999996</v>
      </c>
      <c r="F105" s="38">
        <v>2838548.63</v>
      </c>
      <c r="G105" s="114">
        <v>2347740.23</v>
      </c>
      <c r="H105" s="114">
        <v>2741400.04</v>
      </c>
      <c r="I105" s="114">
        <v>1832766.26</v>
      </c>
      <c r="J105" s="114">
        <v>2841882</v>
      </c>
      <c r="K105" s="114">
        <v>1984507.15</v>
      </c>
      <c r="L105" s="114">
        <v>3803116.56</v>
      </c>
      <c r="M105" s="114">
        <v>4943783.0599999996</v>
      </c>
      <c r="N105" s="115">
        <v>5258266</v>
      </c>
      <c r="O105" s="113">
        <v>4693410.74</v>
      </c>
      <c r="P105" s="114">
        <v>3294334.76</v>
      </c>
      <c r="Q105" s="114">
        <v>4926114.49</v>
      </c>
      <c r="R105" s="114">
        <v>3008563.31</v>
      </c>
      <c r="S105" s="114">
        <v>2785843.95</v>
      </c>
      <c r="T105" s="114">
        <v>2669934.02</v>
      </c>
      <c r="U105" s="115">
        <v>2271728</v>
      </c>
      <c r="V105" s="236">
        <f t="shared" si="77"/>
        <v>-6.7600892384202985E-2</v>
      </c>
      <c r="W105" s="237">
        <f t="shared" si="75"/>
        <v>-0.25784730057200145</v>
      </c>
      <c r="X105" s="238">
        <f t="shared" si="75"/>
        <v>0.13216199119453106</v>
      </c>
      <c r="Y105" s="238">
        <f t="shared" si="75"/>
        <v>5.9894932996092505E-2</v>
      </c>
      <c r="Z105" s="238">
        <f t="shared" si="75"/>
        <v>0.18660655655246841</v>
      </c>
      <c r="AA105" s="238">
        <f t="shared" si="75"/>
        <v>-2.6069168657340509E-2</v>
      </c>
      <c r="AB105" s="206"/>
      <c r="AC105" s="38">
        <f t="shared" si="70"/>
        <v>-340282.12999999989</v>
      </c>
      <c r="AD105" s="72">
        <f t="shared" si="76"/>
        <v>-1144556</v>
      </c>
      <c r="AE105" s="73">
        <f t="shared" si="76"/>
        <v>575045.8900000006</v>
      </c>
      <c r="AF105" s="73">
        <f t="shared" si="76"/>
        <v>170014.68000000017</v>
      </c>
      <c r="AG105" s="73">
        <f t="shared" si="76"/>
        <v>438103.7200000002</v>
      </c>
      <c r="AH105" s="73">
        <f t="shared" si="76"/>
        <v>-71466.020000000019</v>
      </c>
      <c r="AI105" s="118"/>
      <c r="AJ105" s="71">
        <f>IF(ISERROR(GETPIVOTDATA("VALUE",'CSS WK pvt'!$J$2,"DT_FILE",AJ$8,"COMMODITY",AJ$6,"TRIM_CAT",TRIM(B105),"TRIM_LINE",A100))=TRUE,0,GETPIVOTDATA("VALUE",'CSS WK pvt'!$J$2,"DT_FILE",AJ$8,"COMMODITY",AJ$6,"TRIM_CAT",TRIM(B105),"TRIM_LINE",A100))</f>
        <v>2271728</v>
      </c>
    </row>
    <row r="106" spans="1:36" s="150" customFormat="1" x14ac:dyDescent="0.25">
      <c r="A106" s="173"/>
      <c r="B106" s="42" t="s">
        <v>35</v>
      </c>
      <c r="C106" s="151">
        <f>SUM(C101:C105)</f>
        <v>55334573.739999995</v>
      </c>
      <c r="D106" s="152">
        <f t="shared" ref="D106:AJ106" si="78">SUM(D101:D105)</f>
        <v>50537445.719999999</v>
      </c>
      <c r="E106" s="152">
        <f t="shared" si="78"/>
        <v>38365376.43</v>
      </c>
      <c r="F106" s="153">
        <f t="shared" si="78"/>
        <v>25918351.66</v>
      </c>
      <c r="G106" s="152">
        <f t="shared" si="78"/>
        <v>20225632.300000001</v>
      </c>
      <c r="H106" s="152">
        <f t="shared" si="78"/>
        <v>17505465</v>
      </c>
      <c r="I106" s="152">
        <f t="shared" si="78"/>
        <v>15334169.84</v>
      </c>
      <c r="J106" s="152">
        <f t="shared" si="78"/>
        <v>18205038.340000004</v>
      </c>
      <c r="K106" s="152">
        <f t="shared" si="78"/>
        <v>18351280.670000002</v>
      </c>
      <c r="L106" s="152">
        <f t="shared" si="78"/>
        <v>33804099.280000001</v>
      </c>
      <c r="M106" s="152">
        <f t="shared" si="78"/>
        <v>49684576.549999997</v>
      </c>
      <c r="N106" s="154">
        <f t="shared" si="78"/>
        <v>50041630.449999996</v>
      </c>
      <c r="O106" s="151">
        <f t="shared" si="78"/>
        <v>49410083.630000003</v>
      </c>
      <c r="P106" s="152">
        <f t="shared" si="78"/>
        <v>38633854.82</v>
      </c>
      <c r="Q106" s="152">
        <f t="shared" si="78"/>
        <v>38259133.089999996</v>
      </c>
      <c r="R106" s="152">
        <f t="shared" si="78"/>
        <v>28268641.289999999</v>
      </c>
      <c r="S106" s="152">
        <f t="shared" si="78"/>
        <v>19781423.919999998</v>
      </c>
      <c r="T106" s="152">
        <f t="shared" si="78"/>
        <v>16501258.760000002</v>
      </c>
      <c r="U106" s="154">
        <v>14193516</v>
      </c>
      <c r="V106" s="240">
        <f t="shared" si="77"/>
        <v>-0.1070666982606089</v>
      </c>
      <c r="W106" s="241">
        <f t="shared" si="75"/>
        <v>-0.23554001850333323</v>
      </c>
      <c r="X106" s="242">
        <f t="shared" si="75"/>
        <v>-2.7692505557413497E-3</v>
      </c>
      <c r="Y106" s="242">
        <f t="shared" si="75"/>
        <v>9.0680520923219807E-2</v>
      </c>
      <c r="Z106" s="242">
        <f t="shared" si="75"/>
        <v>-2.1962644895902841E-2</v>
      </c>
      <c r="AA106" s="242">
        <f t="shared" si="75"/>
        <v>-5.7365299350802638E-2</v>
      </c>
      <c r="AB106" s="251"/>
      <c r="AC106" s="153">
        <f t="shared" si="73"/>
        <v>-5924490.1100000013</v>
      </c>
      <c r="AD106" s="155">
        <f t="shared" si="73"/>
        <v>-11903590.899999997</v>
      </c>
      <c r="AE106" s="156">
        <f t="shared" si="73"/>
        <v>-106243.33999999834</v>
      </c>
      <c r="AF106" s="156">
        <f t="shared" si="73"/>
        <v>2350289.6300000004</v>
      </c>
      <c r="AG106" s="156">
        <f t="shared" ref="AG106:AH106" si="79">SUM(AG101:AG105)</f>
        <v>-444208.38</v>
      </c>
      <c r="AH106" s="156">
        <f t="shared" si="79"/>
        <v>-1004206.2399999998</v>
      </c>
      <c r="AI106" s="157"/>
      <c r="AJ106" s="48">
        <f t="shared" si="78"/>
        <v>14193516</v>
      </c>
    </row>
    <row r="107" spans="1:36" s="66" customFormat="1" x14ac:dyDescent="0.25">
      <c r="A107" s="172">
        <f>+A100+1</f>
        <v>15</v>
      </c>
      <c r="B107" s="98" t="s">
        <v>26</v>
      </c>
      <c r="C107" s="99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1"/>
      <c r="O107" s="99"/>
      <c r="P107" s="100"/>
      <c r="Q107" s="100"/>
      <c r="R107" s="100"/>
      <c r="S107" s="100"/>
      <c r="T107" s="100"/>
      <c r="U107" s="101"/>
      <c r="V107" s="244"/>
      <c r="W107" s="245"/>
      <c r="X107" s="246"/>
      <c r="Y107" s="246"/>
      <c r="Z107" s="246"/>
      <c r="AA107" s="246"/>
      <c r="AB107" s="247"/>
      <c r="AC107" s="102"/>
      <c r="AD107" s="103"/>
      <c r="AE107" s="104"/>
      <c r="AF107" s="104"/>
      <c r="AG107" s="104"/>
      <c r="AH107" s="104"/>
      <c r="AI107" s="105"/>
      <c r="AJ107" s="102"/>
    </row>
    <row r="108" spans="1:36" s="66" customFormat="1" x14ac:dyDescent="0.25">
      <c r="A108" s="172"/>
      <c r="B108" s="67" t="s">
        <v>30</v>
      </c>
      <c r="C108" s="120">
        <v>185198</v>
      </c>
      <c r="D108" s="121">
        <v>185039</v>
      </c>
      <c r="E108" s="121">
        <v>189379</v>
      </c>
      <c r="F108" s="37">
        <v>171162</v>
      </c>
      <c r="G108" s="121">
        <v>194813</v>
      </c>
      <c r="H108" s="121">
        <v>188339</v>
      </c>
      <c r="I108" s="121">
        <v>183726</v>
      </c>
      <c r="J108" s="121">
        <v>205501</v>
      </c>
      <c r="K108" s="121">
        <v>183651</v>
      </c>
      <c r="L108" s="121">
        <v>206003</v>
      </c>
      <c r="M108" s="121">
        <v>210961</v>
      </c>
      <c r="N108" s="122">
        <v>195069</v>
      </c>
      <c r="O108" s="120">
        <v>209156</v>
      </c>
      <c r="P108" s="121">
        <v>196489</v>
      </c>
      <c r="Q108" s="121">
        <v>194099</v>
      </c>
      <c r="R108" s="121">
        <v>202340</v>
      </c>
      <c r="S108" s="121">
        <v>203429</v>
      </c>
      <c r="T108" s="121">
        <v>197356</v>
      </c>
      <c r="U108" s="122">
        <v>172598</v>
      </c>
      <c r="V108" s="236">
        <f>IF(ISERROR((O108-C108)/C108)=TRUE,0,(O108-C108)/C108)</f>
        <v>0.12936424799403881</v>
      </c>
      <c r="W108" s="237">
        <f t="shared" ref="W108:AA113" si="80">IF(ISERROR((P108-D108)/D108)=TRUE,0,(P108-D108)/D108)</f>
        <v>6.1878847161949642E-2</v>
      </c>
      <c r="X108" s="238">
        <f t="shared" si="80"/>
        <v>2.4923565970883785E-2</v>
      </c>
      <c r="Y108" s="238">
        <f t="shared" si="80"/>
        <v>0.18215491756347787</v>
      </c>
      <c r="Z108" s="238">
        <f t="shared" si="80"/>
        <v>4.4227027970412655E-2</v>
      </c>
      <c r="AA108" s="238">
        <f t="shared" si="80"/>
        <v>4.7876435576274697E-2</v>
      </c>
      <c r="AB108" s="206"/>
      <c r="AC108" s="37">
        <f t="shared" ref="AC108:AH112" si="81">O108-C108</f>
        <v>23958</v>
      </c>
      <c r="AD108" s="72">
        <f t="shared" si="81"/>
        <v>11450</v>
      </c>
      <c r="AE108" s="73">
        <f t="shared" si="81"/>
        <v>4720</v>
      </c>
      <c r="AF108" s="73">
        <f t="shared" si="81"/>
        <v>31178</v>
      </c>
      <c r="AG108" s="73">
        <f t="shared" si="81"/>
        <v>8616</v>
      </c>
      <c r="AH108" s="73">
        <f t="shared" si="81"/>
        <v>9017</v>
      </c>
      <c r="AI108" s="123"/>
      <c r="AJ108" s="71">
        <f>IF(ISERROR(GETPIVOTDATA("VALUE",'CSS WK pvt'!$J$2,"DT_FILE",AJ$8,"COMMODITY",AJ$6,"TRIM_CAT",TRIM(B108),"TRIM_LINE",A107))=TRUE,0,GETPIVOTDATA("VALUE",'CSS WK pvt'!$J$2,"DT_FILE",AJ$8,"COMMODITY",AJ$6,"TRIM_CAT",TRIM(B108),"TRIM_LINE",A107))</f>
        <v>172598</v>
      </c>
    </row>
    <row r="109" spans="1:36" s="66" customFormat="1" x14ac:dyDescent="0.25">
      <c r="A109" s="172"/>
      <c r="B109" s="67" t="s">
        <v>31</v>
      </c>
      <c r="C109" s="120">
        <v>15994</v>
      </c>
      <c r="D109" s="121">
        <v>22455</v>
      </c>
      <c r="E109" s="121">
        <v>18968</v>
      </c>
      <c r="F109" s="37">
        <v>23829</v>
      </c>
      <c r="G109" s="121">
        <v>20927</v>
      </c>
      <c r="H109" s="121">
        <v>17772</v>
      </c>
      <c r="I109" s="121">
        <v>17573</v>
      </c>
      <c r="J109" s="121">
        <v>18774</v>
      </c>
      <c r="K109" s="121">
        <v>16967</v>
      </c>
      <c r="L109" s="121">
        <v>18889</v>
      </c>
      <c r="M109" s="121">
        <v>21791</v>
      </c>
      <c r="N109" s="122">
        <v>34516</v>
      </c>
      <c r="O109" s="120">
        <v>23605</v>
      </c>
      <c r="P109" s="121">
        <v>20744</v>
      </c>
      <c r="Q109" s="121">
        <v>22874</v>
      </c>
      <c r="R109" s="121">
        <v>18940</v>
      </c>
      <c r="S109" s="121">
        <v>19243</v>
      </c>
      <c r="T109" s="121">
        <v>17692</v>
      </c>
      <c r="U109" s="122">
        <v>18120</v>
      </c>
      <c r="V109" s="236">
        <f t="shared" ref="V109:V113" si="82">IF(ISERROR((O109-C109)/C109)=TRUE,0,(O109-C109)/C109)</f>
        <v>0.47586594973114921</v>
      </c>
      <c r="W109" s="237">
        <f t="shared" si="80"/>
        <v>-7.6196838120685811E-2</v>
      </c>
      <c r="X109" s="238">
        <f t="shared" si="80"/>
        <v>0.2059257697174188</v>
      </c>
      <c r="Y109" s="238">
        <f t="shared" si="80"/>
        <v>-0.20517017080028538</v>
      </c>
      <c r="Z109" s="238">
        <f t="shared" si="80"/>
        <v>-8.0470205954030677E-2</v>
      </c>
      <c r="AA109" s="238">
        <f t="shared" si="80"/>
        <v>-4.5014629754670269E-3</v>
      </c>
      <c r="AB109" s="206"/>
      <c r="AC109" s="37">
        <f t="shared" si="70"/>
        <v>7611</v>
      </c>
      <c r="AD109" s="72">
        <f t="shared" si="81"/>
        <v>-1711</v>
      </c>
      <c r="AE109" s="73">
        <f t="shared" si="81"/>
        <v>3906</v>
      </c>
      <c r="AF109" s="73">
        <f t="shared" si="81"/>
        <v>-4889</v>
      </c>
      <c r="AG109" s="73">
        <f t="shared" si="81"/>
        <v>-1684</v>
      </c>
      <c r="AH109" s="73">
        <f t="shared" si="81"/>
        <v>-80</v>
      </c>
      <c r="AI109" s="123"/>
      <c r="AJ109" s="71">
        <f>IF(ISERROR(GETPIVOTDATA("VALUE",'CSS WK pvt'!$J$2,"DT_FILE",AJ$8,"COMMODITY",AJ$6,"TRIM_CAT",TRIM(B109),"TRIM_LINE",A107))=TRUE,0,GETPIVOTDATA("VALUE",'CSS WK pvt'!$J$2,"DT_FILE",AJ$8,"COMMODITY",AJ$6,"TRIM_CAT",TRIM(B109),"TRIM_LINE",A107))</f>
        <v>18120</v>
      </c>
    </row>
    <row r="110" spans="1:36" s="66" customFormat="1" x14ac:dyDescent="0.25">
      <c r="A110" s="172"/>
      <c r="B110" s="67" t="s">
        <v>32</v>
      </c>
      <c r="C110" s="120">
        <v>16683</v>
      </c>
      <c r="D110" s="121">
        <v>16589</v>
      </c>
      <c r="E110" s="121">
        <v>18041</v>
      </c>
      <c r="F110" s="37">
        <v>15542</v>
      </c>
      <c r="G110" s="121">
        <v>17534</v>
      </c>
      <c r="H110" s="121">
        <v>17422</v>
      </c>
      <c r="I110" s="121">
        <v>16048</v>
      </c>
      <c r="J110" s="121">
        <v>18739</v>
      </c>
      <c r="K110" s="121">
        <v>15825</v>
      </c>
      <c r="L110" s="121">
        <v>18222</v>
      </c>
      <c r="M110" s="121">
        <v>24689</v>
      </c>
      <c r="N110" s="122">
        <v>17758</v>
      </c>
      <c r="O110" s="120">
        <v>18240</v>
      </c>
      <c r="P110" s="121">
        <v>15411</v>
      </c>
      <c r="Q110" s="121">
        <v>17293</v>
      </c>
      <c r="R110" s="121">
        <v>17714</v>
      </c>
      <c r="S110" s="121">
        <v>18388</v>
      </c>
      <c r="T110" s="121">
        <v>18100</v>
      </c>
      <c r="U110" s="122">
        <v>16428</v>
      </c>
      <c r="V110" s="236">
        <f t="shared" si="82"/>
        <v>9.332853803272792E-2</v>
      </c>
      <c r="W110" s="237">
        <f t="shared" si="80"/>
        <v>-7.1010910844535535E-2</v>
      </c>
      <c r="X110" s="238">
        <f t="shared" si="80"/>
        <v>-4.146111634610055E-2</v>
      </c>
      <c r="Y110" s="238">
        <f t="shared" si="80"/>
        <v>0.13975035387980955</v>
      </c>
      <c r="Z110" s="238">
        <f t="shared" si="80"/>
        <v>4.8705372419299647E-2</v>
      </c>
      <c r="AA110" s="238">
        <f t="shared" si="80"/>
        <v>3.8916312708070257E-2</v>
      </c>
      <c r="AB110" s="206"/>
      <c r="AC110" s="37">
        <f t="shared" ref="AC110:AC140" si="83">O110-C110</f>
        <v>1557</v>
      </c>
      <c r="AD110" s="72">
        <f t="shared" si="81"/>
        <v>-1178</v>
      </c>
      <c r="AE110" s="73">
        <f t="shared" si="81"/>
        <v>-748</v>
      </c>
      <c r="AF110" s="73">
        <f t="shared" si="81"/>
        <v>2172</v>
      </c>
      <c r="AG110" s="73">
        <f t="shared" si="81"/>
        <v>854</v>
      </c>
      <c r="AH110" s="73">
        <f t="shared" si="81"/>
        <v>678</v>
      </c>
      <c r="AI110" s="123"/>
      <c r="AJ110" s="71">
        <f>IF(ISERROR(GETPIVOTDATA("VALUE",'CSS WK pvt'!$J$2,"DT_FILE",AJ$8,"COMMODITY",AJ$6,"TRIM_CAT",TRIM(B110),"TRIM_LINE",A107))=TRUE,0,GETPIVOTDATA("VALUE",'CSS WK pvt'!$J$2,"DT_FILE",AJ$8,"COMMODITY",AJ$6,"TRIM_CAT",TRIM(B110),"TRIM_LINE",A107))</f>
        <v>16428</v>
      </c>
    </row>
    <row r="111" spans="1:36" s="66" customFormat="1" x14ac:dyDescent="0.25">
      <c r="A111" s="172"/>
      <c r="B111" s="67" t="s">
        <v>33</v>
      </c>
      <c r="C111" s="120">
        <v>5123</v>
      </c>
      <c r="D111" s="121">
        <v>5031</v>
      </c>
      <c r="E111" s="121">
        <v>5639</v>
      </c>
      <c r="F111" s="37">
        <v>4740</v>
      </c>
      <c r="G111" s="121">
        <v>5503</v>
      </c>
      <c r="H111" s="121">
        <v>5439</v>
      </c>
      <c r="I111" s="121">
        <v>4789</v>
      </c>
      <c r="J111" s="121">
        <v>6099</v>
      </c>
      <c r="K111" s="121">
        <v>4633</v>
      </c>
      <c r="L111" s="121">
        <v>5677</v>
      </c>
      <c r="M111" s="121">
        <v>7328</v>
      </c>
      <c r="N111" s="122">
        <v>5151</v>
      </c>
      <c r="O111" s="120">
        <v>5422</v>
      </c>
      <c r="P111" s="121">
        <v>4284</v>
      </c>
      <c r="Q111" s="121">
        <v>5329</v>
      </c>
      <c r="R111" s="121">
        <v>5155</v>
      </c>
      <c r="S111" s="121">
        <v>5360</v>
      </c>
      <c r="T111" s="121">
        <v>5502</v>
      </c>
      <c r="U111" s="122">
        <v>5048</v>
      </c>
      <c r="V111" s="236">
        <f t="shared" si="82"/>
        <v>5.8364239703298848E-2</v>
      </c>
      <c r="W111" s="237">
        <f t="shared" si="80"/>
        <v>-0.14847942754919499</v>
      </c>
      <c r="X111" s="238">
        <f t="shared" si="80"/>
        <v>-5.4974286220961163E-2</v>
      </c>
      <c r="Y111" s="238">
        <f t="shared" si="80"/>
        <v>8.7552742616033755E-2</v>
      </c>
      <c r="Z111" s="238">
        <f t="shared" si="80"/>
        <v>-2.5985825913138288E-2</v>
      </c>
      <c r="AA111" s="238">
        <f t="shared" si="80"/>
        <v>1.1583011583011582E-2</v>
      </c>
      <c r="AB111" s="206"/>
      <c r="AC111" s="37">
        <f t="shared" si="83"/>
        <v>299</v>
      </c>
      <c r="AD111" s="72">
        <f t="shared" si="81"/>
        <v>-747</v>
      </c>
      <c r="AE111" s="73">
        <f t="shared" si="81"/>
        <v>-310</v>
      </c>
      <c r="AF111" s="73">
        <f t="shared" si="81"/>
        <v>415</v>
      </c>
      <c r="AG111" s="73">
        <f t="shared" si="81"/>
        <v>-143</v>
      </c>
      <c r="AH111" s="73">
        <f t="shared" si="81"/>
        <v>63</v>
      </c>
      <c r="AI111" s="123"/>
      <c r="AJ111" s="71">
        <f>IF(ISERROR(GETPIVOTDATA("VALUE",'CSS WK pvt'!$J$2,"DT_FILE",AJ$8,"COMMODITY",AJ$6,"TRIM_CAT",TRIM(B111),"TRIM_LINE",A107))=TRUE,0,GETPIVOTDATA("VALUE",'CSS WK pvt'!$J$2,"DT_FILE",AJ$8,"COMMODITY",AJ$6,"TRIM_CAT",TRIM(B111),"TRIM_LINE",A107))</f>
        <v>5048</v>
      </c>
    </row>
    <row r="112" spans="1:36" s="66" customFormat="1" x14ac:dyDescent="0.25">
      <c r="A112" s="172"/>
      <c r="B112" s="67" t="s">
        <v>34</v>
      </c>
      <c r="C112" s="120">
        <v>791</v>
      </c>
      <c r="D112" s="121">
        <v>801</v>
      </c>
      <c r="E112" s="121">
        <v>915</v>
      </c>
      <c r="F112" s="37">
        <v>825</v>
      </c>
      <c r="G112" s="121">
        <v>856</v>
      </c>
      <c r="H112" s="121">
        <v>890</v>
      </c>
      <c r="I112" s="121">
        <v>771</v>
      </c>
      <c r="J112" s="121">
        <v>961</v>
      </c>
      <c r="K112" s="121">
        <v>654</v>
      </c>
      <c r="L112" s="121">
        <v>941</v>
      </c>
      <c r="M112" s="121">
        <v>1020</v>
      </c>
      <c r="N112" s="122">
        <v>829</v>
      </c>
      <c r="O112" s="120">
        <v>849</v>
      </c>
      <c r="P112" s="121">
        <v>649</v>
      </c>
      <c r="Q112" s="121">
        <v>891</v>
      </c>
      <c r="R112" s="121">
        <v>754</v>
      </c>
      <c r="S112" s="121">
        <v>859</v>
      </c>
      <c r="T112" s="121">
        <v>836</v>
      </c>
      <c r="U112" s="122">
        <v>801</v>
      </c>
      <c r="V112" s="236">
        <f t="shared" si="82"/>
        <v>7.3324905183312264E-2</v>
      </c>
      <c r="W112" s="237">
        <f t="shared" si="80"/>
        <v>-0.18976279650436953</v>
      </c>
      <c r="X112" s="238">
        <f t="shared" si="80"/>
        <v>-2.6229508196721311E-2</v>
      </c>
      <c r="Y112" s="238">
        <f t="shared" si="80"/>
        <v>-8.606060606060606E-2</v>
      </c>
      <c r="Z112" s="238">
        <f t="shared" si="80"/>
        <v>3.5046728971962616E-3</v>
      </c>
      <c r="AA112" s="238">
        <f t="shared" si="80"/>
        <v>-6.0674157303370786E-2</v>
      </c>
      <c r="AB112" s="206"/>
      <c r="AC112" s="37">
        <f t="shared" si="83"/>
        <v>58</v>
      </c>
      <c r="AD112" s="72">
        <f t="shared" si="81"/>
        <v>-152</v>
      </c>
      <c r="AE112" s="73">
        <f t="shared" si="81"/>
        <v>-24</v>
      </c>
      <c r="AF112" s="73">
        <f t="shared" si="81"/>
        <v>-71</v>
      </c>
      <c r="AG112" s="73">
        <f t="shared" si="81"/>
        <v>3</v>
      </c>
      <c r="AH112" s="73">
        <f t="shared" si="81"/>
        <v>-54</v>
      </c>
      <c r="AI112" s="123"/>
      <c r="AJ112" s="71">
        <f>IF(ISERROR(GETPIVOTDATA("VALUE",'CSS WK pvt'!$J$2,"DT_FILE",AJ$8,"COMMODITY",AJ$6,"TRIM_CAT",TRIM(B112),"TRIM_LINE",A107))=TRUE,0,GETPIVOTDATA("VALUE",'CSS WK pvt'!$J$2,"DT_FILE",AJ$8,"COMMODITY",AJ$6,"TRIM_CAT",TRIM(B112),"TRIM_LINE",A107))</f>
        <v>801</v>
      </c>
    </row>
    <row r="113" spans="1:36" s="83" customFormat="1" ht="15.75" thickBot="1" x14ac:dyDescent="0.3">
      <c r="A113" s="173"/>
      <c r="B113" s="75" t="s">
        <v>35</v>
      </c>
      <c r="C113" s="76">
        <f>SUM(C108:C112)</f>
        <v>223789</v>
      </c>
      <c r="D113" s="77">
        <f t="shared" ref="D113:AJ113" si="84">SUM(D108:D112)</f>
        <v>229915</v>
      </c>
      <c r="E113" s="77">
        <f t="shared" si="84"/>
        <v>232942</v>
      </c>
      <c r="F113" s="79">
        <f t="shared" si="84"/>
        <v>216098</v>
      </c>
      <c r="G113" s="77">
        <f t="shared" si="84"/>
        <v>239633</v>
      </c>
      <c r="H113" s="77">
        <f t="shared" si="84"/>
        <v>229862</v>
      </c>
      <c r="I113" s="77">
        <f t="shared" si="84"/>
        <v>222907</v>
      </c>
      <c r="J113" s="77">
        <f t="shared" si="84"/>
        <v>250074</v>
      </c>
      <c r="K113" s="77">
        <f t="shared" si="84"/>
        <v>221730</v>
      </c>
      <c r="L113" s="77">
        <f t="shared" si="84"/>
        <v>249732</v>
      </c>
      <c r="M113" s="77">
        <f t="shared" si="84"/>
        <v>265789</v>
      </c>
      <c r="N113" s="78">
        <f t="shared" si="84"/>
        <v>253323</v>
      </c>
      <c r="O113" s="76">
        <f t="shared" si="84"/>
        <v>257272</v>
      </c>
      <c r="P113" s="77">
        <f t="shared" si="84"/>
        <v>237577</v>
      </c>
      <c r="Q113" s="77">
        <f t="shared" si="84"/>
        <v>240486</v>
      </c>
      <c r="R113" s="77">
        <f t="shared" si="84"/>
        <v>244903</v>
      </c>
      <c r="S113" s="77">
        <f t="shared" si="84"/>
        <v>247279</v>
      </c>
      <c r="T113" s="77">
        <f t="shared" si="84"/>
        <v>239486</v>
      </c>
      <c r="U113" s="78">
        <v>212995</v>
      </c>
      <c r="V113" s="208">
        <f t="shared" si="82"/>
        <v>0.14961861396225909</v>
      </c>
      <c r="W113" s="212">
        <f t="shared" si="80"/>
        <v>3.3325359371941803E-2</v>
      </c>
      <c r="X113" s="213">
        <f t="shared" si="80"/>
        <v>3.238574409080372E-2</v>
      </c>
      <c r="Y113" s="213">
        <f t="shared" si="80"/>
        <v>0.13329600459050986</v>
      </c>
      <c r="Z113" s="213">
        <f t="shared" si="80"/>
        <v>3.1907124644769295E-2</v>
      </c>
      <c r="AA113" s="213">
        <f t="shared" si="80"/>
        <v>4.1868599420521881E-2</v>
      </c>
      <c r="AB113" s="214"/>
      <c r="AC113" s="79">
        <f t="shared" ref="AC113:AF127" si="85">SUM(AC108:AC112)</f>
        <v>33483</v>
      </c>
      <c r="AD113" s="80">
        <f t="shared" si="85"/>
        <v>7662</v>
      </c>
      <c r="AE113" s="81">
        <f t="shared" si="85"/>
        <v>7544</v>
      </c>
      <c r="AF113" s="81">
        <f t="shared" si="85"/>
        <v>28805</v>
      </c>
      <c r="AG113" s="81">
        <f t="shared" ref="AG113:AH113" si="86">SUM(AG108:AG112)</f>
        <v>7646</v>
      </c>
      <c r="AH113" s="81">
        <f t="shared" si="86"/>
        <v>9624</v>
      </c>
      <c r="AI113" s="82"/>
      <c r="AJ113" s="79">
        <f t="shared" si="84"/>
        <v>212995</v>
      </c>
    </row>
    <row r="114" spans="1:36" s="41" customFormat="1" x14ac:dyDescent="0.25">
      <c r="A114" s="172">
        <f>+A107+1</f>
        <v>16</v>
      </c>
      <c r="B114" s="119" t="s">
        <v>38</v>
      </c>
      <c r="C114" s="106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8"/>
      <c r="O114" s="106"/>
      <c r="P114" s="107"/>
      <c r="Q114" s="107"/>
      <c r="R114" s="107"/>
      <c r="S114" s="107"/>
      <c r="T114" s="107"/>
      <c r="U114" s="108"/>
      <c r="V114" s="232"/>
      <c r="W114" s="233"/>
      <c r="X114" s="234"/>
      <c r="Y114" s="234"/>
      <c r="Z114" s="234"/>
      <c r="AA114" s="234"/>
      <c r="AB114" s="235"/>
      <c r="AC114" s="109"/>
      <c r="AD114" s="110"/>
      <c r="AE114" s="111"/>
      <c r="AF114" s="111"/>
      <c r="AG114" s="111"/>
      <c r="AH114" s="111"/>
      <c r="AI114" s="112"/>
      <c r="AJ114" s="109"/>
    </row>
    <row r="115" spans="1:36" s="41" customFormat="1" x14ac:dyDescent="0.25">
      <c r="A115" s="172"/>
      <c r="B115" s="42" t="s">
        <v>30</v>
      </c>
      <c r="C115" s="113">
        <f>+C94-C101</f>
        <v>-1169412.5900000036</v>
      </c>
      <c r="D115" s="114">
        <f>+D94-D101</f>
        <v>-6683668.9499999993</v>
      </c>
      <c r="E115" s="114">
        <f t="shared" ref="E115:S119" si="87">+E94-E101</f>
        <v>-5633402.2399999984</v>
      </c>
      <c r="F115" s="114">
        <f t="shared" si="87"/>
        <v>-4159626.9099999983</v>
      </c>
      <c r="G115" s="114">
        <f t="shared" si="87"/>
        <v>-2582218.5299999993</v>
      </c>
      <c r="H115" s="114">
        <f t="shared" si="87"/>
        <v>-1445942.7200000007</v>
      </c>
      <c r="I115" s="114">
        <f t="shared" si="87"/>
        <v>-293913.30000000075</v>
      </c>
      <c r="J115" s="114">
        <f t="shared" si="87"/>
        <v>1810928.0299999993</v>
      </c>
      <c r="K115" s="114">
        <f t="shared" si="87"/>
        <v>5291621.7200000007</v>
      </c>
      <c r="L115" s="114">
        <f t="shared" si="87"/>
        <v>9147981.7400000021</v>
      </c>
      <c r="M115" s="114">
        <f t="shared" si="87"/>
        <v>8933643.9199999981</v>
      </c>
      <c r="N115" s="115">
        <f>+N94-N101</f>
        <v>808743.58999999985</v>
      </c>
      <c r="O115" s="113">
        <f>+O94-O101</f>
        <v>-835941</v>
      </c>
      <c r="P115" s="114">
        <f t="shared" ref="P115:S115" si="88">+P94-P101</f>
        <v>-104539.91000000015</v>
      </c>
      <c r="Q115" s="114">
        <f t="shared" si="88"/>
        <v>-961755.6400000006</v>
      </c>
      <c r="R115" s="114">
        <f t="shared" si="88"/>
        <v>-7343103.1399999987</v>
      </c>
      <c r="S115" s="114">
        <f t="shared" si="88"/>
        <v>-1667446.9100000001</v>
      </c>
      <c r="T115" s="114">
        <v>-571782</v>
      </c>
      <c r="U115" s="115">
        <v>-204010</v>
      </c>
      <c r="V115" s="236">
        <f>IF(ISERROR((O115-C115)/C115)=TRUE,0,(O115-C115)/C115)</f>
        <v>-0.28516162118624239</v>
      </c>
      <c r="W115" s="237">
        <f t="shared" ref="W115:AA120" si="89">IF(ISERROR((P115-D115)/D115)=TRUE,0,(P115-D115)/D115)</f>
        <v>-0.98435890365276091</v>
      </c>
      <c r="X115" s="238">
        <f t="shared" si="89"/>
        <v>-0.82927623503057346</v>
      </c>
      <c r="Y115" s="238">
        <f t="shared" si="89"/>
        <v>0.76532734759137366</v>
      </c>
      <c r="Z115" s="238">
        <f t="shared" si="89"/>
        <v>-0.35425801858838007</v>
      </c>
      <c r="AA115" s="238">
        <f t="shared" si="89"/>
        <v>-0.60456109907313638</v>
      </c>
      <c r="AB115" s="206"/>
      <c r="AC115" s="38">
        <f t="shared" ref="AC115:AH119" si="90">O115-C115</f>
        <v>333471.59000000358</v>
      </c>
      <c r="AD115" s="72">
        <f t="shared" si="90"/>
        <v>6579129.0399999991</v>
      </c>
      <c r="AE115" s="73">
        <f t="shared" si="90"/>
        <v>4671646.5999999978</v>
      </c>
      <c r="AF115" s="73">
        <f t="shared" si="90"/>
        <v>-3183476.2300000004</v>
      </c>
      <c r="AG115" s="73">
        <f t="shared" si="90"/>
        <v>914771.61999999918</v>
      </c>
      <c r="AH115" s="73">
        <f t="shared" si="90"/>
        <v>874160.72000000067</v>
      </c>
      <c r="AI115" s="118"/>
      <c r="AJ115" s="38">
        <f t="shared" ref="AJ115:AJ119" si="91">+AJ94-AJ101</f>
        <v>-204010</v>
      </c>
    </row>
    <row r="116" spans="1:36" s="41" customFormat="1" x14ac:dyDescent="0.25">
      <c r="A116" s="172"/>
      <c r="B116" s="42" t="s">
        <v>31</v>
      </c>
      <c r="C116" s="113">
        <f t="shared" ref="C116:D119" si="92">+C95-C102</f>
        <v>2424415.14</v>
      </c>
      <c r="D116" s="114">
        <f t="shared" si="92"/>
        <v>-703093.38000000012</v>
      </c>
      <c r="E116" s="114">
        <f t="shared" si="87"/>
        <v>-228028.65000000014</v>
      </c>
      <c r="F116" s="114">
        <f t="shared" si="87"/>
        <v>-1304652.02</v>
      </c>
      <c r="G116" s="114">
        <f t="shared" si="87"/>
        <v>-501933.37000000011</v>
      </c>
      <c r="H116" s="114">
        <f t="shared" si="87"/>
        <v>2758.5100000000093</v>
      </c>
      <c r="I116" s="114">
        <f t="shared" si="87"/>
        <v>63785.22000000003</v>
      </c>
      <c r="J116" s="114">
        <f t="shared" si="87"/>
        <v>213331.29000000004</v>
      </c>
      <c r="K116" s="114">
        <f t="shared" si="87"/>
        <v>715894.16</v>
      </c>
      <c r="L116" s="114">
        <f t="shared" si="87"/>
        <v>1266727.5699999998</v>
      </c>
      <c r="M116" s="114">
        <f t="shared" si="87"/>
        <v>1032354.9899999998</v>
      </c>
      <c r="N116" s="115">
        <f t="shared" si="87"/>
        <v>-1013836.27</v>
      </c>
      <c r="O116" s="113">
        <f t="shared" si="87"/>
        <v>280698.64000000013</v>
      </c>
      <c r="P116" s="114">
        <f t="shared" si="87"/>
        <v>377836.93999999994</v>
      </c>
      <c r="Q116" s="114">
        <f t="shared" si="87"/>
        <v>-50359.650000000023</v>
      </c>
      <c r="R116" s="114">
        <f t="shared" si="87"/>
        <v>-120829.55999999994</v>
      </c>
      <c r="S116" s="114">
        <f t="shared" si="87"/>
        <v>-51829.890000000014</v>
      </c>
      <c r="T116" s="114">
        <v>28688</v>
      </c>
      <c r="U116" s="115">
        <v>-160657</v>
      </c>
      <c r="V116" s="236">
        <f t="shared" ref="V116:V120" si="93">IF(ISERROR((O116-C116)/C116)=TRUE,0,(O116-C116)/C116)</f>
        <v>-0.88422005977078655</v>
      </c>
      <c r="W116" s="237">
        <f t="shared" si="89"/>
        <v>-1.5373922593326079</v>
      </c>
      <c r="X116" s="238">
        <f t="shared" si="89"/>
        <v>-0.77915209338826508</v>
      </c>
      <c r="Y116" s="238">
        <f t="shared" si="89"/>
        <v>-0.90738560309744509</v>
      </c>
      <c r="Z116" s="238">
        <f t="shared" si="89"/>
        <v>-0.89673950149996995</v>
      </c>
      <c r="AA116" s="238">
        <f t="shared" si="89"/>
        <v>9.3998172926688337</v>
      </c>
      <c r="AB116" s="206"/>
      <c r="AC116" s="38">
        <f t="shared" si="83"/>
        <v>-2143716.5</v>
      </c>
      <c r="AD116" s="72">
        <f t="shared" si="90"/>
        <v>1080930.32</v>
      </c>
      <c r="AE116" s="73">
        <f t="shared" si="90"/>
        <v>177669.00000000012</v>
      </c>
      <c r="AF116" s="73">
        <f t="shared" si="90"/>
        <v>1183822.46</v>
      </c>
      <c r="AG116" s="73">
        <f t="shared" si="90"/>
        <v>450103.4800000001</v>
      </c>
      <c r="AH116" s="73">
        <f t="shared" si="90"/>
        <v>25929.489999999991</v>
      </c>
      <c r="AI116" s="118"/>
      <c r="AJ116" s="38">
        <f t="shared" si="91"/>
        <v>-160657</v>
      </c>
    </row>
    <row r="117" spans="1:36" s="41" customFormat="1" x14ac:dyDescent="0.25">
      <c r="A117" s="172"/>
      <c r="B117" s="42" t="s">
        <v>32</v>
      </c>
      <c r="C117" s="113">
        <f t="shared" si="92"/>
        <v>-339580.45000000019</v>
      </c>
      <c r="D117" s="114">
        <f t="shared" si="92"/>
        <v>-1285826.1499999999</v>
      </c>
      <c r="E117" s="114">
        <f t="shared" si="87"/>
        <v>-1219034.1299999999</v>
      </c>
      <c r="F117" s="114">
        <f t="shared" si="87"/>
        <v>-597851.62000000011</v>
      </c>
      <c r="G117" s="114">
        <f t="shared" si="87"/>
        <v>-149798.81999999983</v>
      </c>
      <c r="H117" s="114">
        <f t="shared" si="87"/>
        <v>-69547.530000000028</v>
      </c>
      <c r="I117" s="114">
        <f t="shared" si="87"/>
        <v>115676.83999999997</v>
      </c>
      <c r="J117" s="114">
        <f t="shared" si="87"/>
        <v>343978.23</v>
      </c>
      <c r="K117" s="114">
        <f t="shared" si="87"/>
        <v>1759304.9800000002</v>
      </c>
      <c r="L117" s="114">
        <f t="shared" si="87"/>
        <v>1913182.9999999995</v>
      </c>
      <c r="M117" s="114">
        <f t="shared" si="87"/>
        <v>772507.95000000019</v>
      </c>
      <c r="N117" s="115">
        <f t="shared" si="87"/>
        <v>574094.13999999966</v>
      </c>
      <c r="O117" s="113">
        <f t="shared" si="87"/>
        <v>-430304.16000000015</v>
      </c>
      <c r="P117" s="114">
        <f t="shared" si="87"/>
        <v>92066.85999999987</v>
      </c>
      <c r="Q117" s="114">
        <f t="shared" si="87"/>
        <v>-701560.56</v>
      </c>
      <c r="R117" s="114">
        <f t="shared" si="87"/>
        <v>-989255.00000000023</v>
      </c>
      <c r="S117" s="114">
        <f t="shared" si="87"/>
        <v>-149150.97999999998</v>
      </c>
      <c r="T117" s="114">
        <v>24221</v>
      </c>
      <c r="U117" s="115">
        <v>-206508</v>
      </c>
      <c r="V117" s="236">
        <f t="shared" si="93"/>
        <v>0.26716411383517491</v>
      </c>
      <c r="W117" s="237">
        <f t="shared" si="89"/>
        <v>-1.071601328064451</v>
      </c>
      <c r="X117" s="238">
        <f t="shared" si="89"/>
        <v>-0.42449473502435892</v>
      </c>
      <c r="Y117" s="238">
        <f t="shared" si="89"/>
        <v>0.65468314696546281</v>
      </c>
      <c r="Z117" s="238">
        <f t="shared" si="89"/>
        <v>-4.3247336661253518E-3</v>
      </c>
      <c r="AA117" s="238">
        <f t="shared" si="89"/>
        <v>-1.3482654236606244</v>
      </c>
      <c r="AB117" s="206"/>
      <c r="AC117" s="38">
        <f t="shared" si="83"/>
        <v>-90723.709999999963</v>
      </c>
      <c r="AD117" s="72">
        <f t="shared" si="90"/>
        <v>1377893.0099999998</v>
      </c>
      <c r="AE117" s="73">
        <f t="shared" si="90"/>
        <v>517473.56999999983</v>
      </c>
      <c r="AF117" s="73">
        <f t="shared" si="90"/>
        <v>-391403.38000000012</v>
      </c>
      <c r="AG117" s="73">
        <f t="shared" si="90"/>
        <v>647.83999999985099</v>
      </c>
      <c r="AH117" s="73">
        <f t="shared" si="90"/>
        <v>93768.530000000028</v>
      </c>
      <c r="AI117" s="118"/>
      <c r="AJ117" s="38">
        <f t="shared" si="91"/>
        <v>-206508</v>
      </c>
    </row>
    <row r="118" spans="1:36" s="41" customFormat="1" x14ac:dyDescent="0.25">
      <c r="A118" s="172"/>
      <c r="B118" s="42" t="s">
        <v>33</v>
      </c>
      <c r="C118" s="113">
        <f t="shared" si="92"/>
        <v>-99302.050000000745</v>
      </c>
      <c r="D118" s="114">
        <f t="shared" si="92"/>
        <v>-1033574.8700000001</v>
      </c>
      <c r="E118" s="114">
        <f t="shared" si="87"/>
        <v>-1477852.02</v>
      </c>
      <c r="F118" s="114">
        <f t="shared" si="87"/>
        <v>-573803.5299999998</v>
      </c>
      <c r="G118" s="114">
        <f t="shared" si="87"/>
        <v>-291624.25999999978</v>
      </c>
      <c r="H118" s="114">
        <f t="shared" si="87"/>
        <v>-236934.68000000017</v>
      </c>
      <c r="I118" s="114">
        <f t="shared" si="87"/>
        <v>224129.62000000011</v>
      </c>
      <c r="J118" s="114">
        <f t="shared" si="87"/>
        <v>352742.57999999961</v>
      </c>
      <c r="K118" s="114">
        <f t="shared" si="87"/>
        <v>1082845.1400000001</v>
      </c>
      <c r="L118" s="114">
        <f t="shared" si="87"/>
        <v>1516619</v>
      </c>
      <c r="M118" s="114">
        <f t="shared" si="87"/>
        <v>851603.19999999925</v>
      </c>
      <c r="N118" s="115">
        <f t="shared" si="87"/>
        <v>67971.959999999963</v>
      </c>
      <c r="O118" s="113">
        <f t="shared" si="87"/>
        <v>-441130.23000000045</v>
      </c>
      <c r="P118" s="114">
        <f t="shared" si="87"/>
        <v>393221.91999999993</v>
      </c>
      <c r="Q118" s="114">
        <f t="shared" si="87"/>
        <v>-862284.66999999946</v>
      </c>
      <c r="R118" s="114">
        <f t="shared" si="87"/>
        <v>-720481.90000000037</v>
      </c>
      <c r="S118" s="114">
        <f t="shared" si="87"/>
        <v>781393.62000000011</v>
      </c>
      <c r="T118" s="114">
        <v>4247</v>
      </c>
      <c r="U118" s="115">
        <v>972448</v>
      </c>
      <c r="V118" s="236">
        <f t="shared" si="93"/>
        <v>3.4423073843893168</v>
      </c>
      <c r="W118" s="237">
        <f t="shared" si="89"/>
        <v>-1.3804484139596001</v>
      </c>
      <c r="X118" s="238">
        <f t="shared" si="89"/>
        <v>-0.41652840857503481</v>
      </c>
      <c r="Y118" s="238">
        <f t="shared" si="89"/>
        <v>0.25562472576632744</v>
      </c>
      <c r="Z118" s="238">
        <f t="shared" si="89"/>
        <v>-3.6794534172157034</v>
      </c>
      <c r="AA118" s="238">
        <f t="shared" si="89"/>
        <v>-1.0179247715024242</v>
      </c>
      <c r="AB118" s="206"/>
      <c r="AC118" s="38">
        <f t="shared" si="83"/>
        <v>-341828.1799999997</v>
      </c>
      <c r="AD118" s="72">
        <f t="shared" si="90"/>
        <v>1426796.79</v>
      </c>
      <c r="AE118" s="73">
        <f t="shared" si="90"/>
        <v>615567.35000000056</v>
      </c>
      <c r="AF118" s="73">
        <f t="shared" si="90"/>
        <v>-146678.37000000058</v>
      </c>
      <c r="AG118" s="73">
        <f t="shared" si="90"/>
        <v>1073017.8799999999</v>
      </c>
      <c r="AH118" s="73">
        <f t="shared" si="90"/>
        <v>241181.68000000017</v>
      </c>
      <c r="AI118" s="118"/>
      <c r="AJ118" s="38">
        <f t="shared" si="91"/>
        <v>972448</v>
      </c>
    </row>
    <row r="119" spans="1:36" s="41" customFormat="1" x14ac:dyDescent="0.25">
      <c r="A119" s="172"/>
      <c r="B119" s="42" t="s">
        <v>34</v>
      </c>
      <c r="C119" s="113">
        <f t="shared" si="92"/>
        <v>63101.979999999516</v>
      </c>
      <c r="D119" s="114">
        <f t="shared" si="92"/>
        <v>-43708.859999999404</v>
      </c>
      <c r="E119" s="114">
        <f t="shared" si="87"/>
        <v>-136807.11999999918</v>
      </c>
      <c r="F119" s="114">
        <f t="shared" si="87"/>
        <v>-196741.40999999968</v>
      </c>
      <c r="G119" s="114">
        <f t="shared" si="87"/>
        <v>236862.10999999987</v>
      </c>
      <c r="H119" s="114">
        <f t="shared" si="87"/>
        <v>-486545.35999999987</v>
      </c>
      <c r="I119" s="114">
        <f t="shared" si="87"/>
        <v>484857.19000000018</v>
      </c>
      <c r="J119" s="114">
        <f t="shared" si="87"/>
        <v>-218078.37999999989</v>
      </c>
      <c r="K119" s="114">
        <f t="shared" si="87"/>
        <v>1201980.7600000002</v>
      </c>
      <c r="L119" s="114">
        <f t="shared" si="87"/>
        <v>1229894.6599999997</v>
      </c>
      <c r="M119" s="114">
        <f t="shared" si="87"/>
        <v>887597.67000000086</v>
      </c>
      <c r="N119" s="115">
        <f t="shared" si="87"/>
        <v>-147768.49000000022</v>
      </c>
      <c r="O119" s="113">
        <f t="shared" si="87"/>
        <v>339272.30999999959</v>
      </c>
      <c r="P119" s="114">
        <f t="shared" si="87"/>
        <v>831600.89000000013</v>
      </c>
      <c r="Q119" s="114">
        <f t="shared" si="87"/>
        <v>-1080155.0500000003</v>
      </c>
      <c r="R119" s="114">
        <f t="shared" si="87"/>
        <v>351108.2799999998</v>
      </c>
      <c r="S119" s="114">
        <f t="shared" si="87"/>
        <v>-119708.15000000037</v>
      </c>
      <c r="T119" s="114">
        <v>280943</v>
      </c>
      <c r="U119" s="115">
        <v>136130</v>
      </c>
      <c r="V119" s="236">
        <f t="shared" si="93"/>
        <v>4.3765715433969294</v>
      </c>
      <c r="W119" s="237">
        <f t="shared" si="89"/>
        <v>-20.025911222576187</v>
      </c>
      <c r="X119" s="238">
        <f t="shared" si="89"/>
        <v>6.8954593152754535</v>
      </c>
      <c r="Y119" s="238">
        <f t="shared" si="89"/>
        <v>-2.7846180933642812</v>
      </c>
      <c r="Z119" s="238">
        <f t="shared" si="89"/>
        <v>-1.5053917234799623</v>
      </c>
      <c r="AA119" s="238">
        <f t="shared" si="89"/>
        <v>-1.5774240658671579</v>
      </c>
      <c r="AB119" s="206"/>
      <c r="AC119" s="38">
        <f t="shared" si="83"/>
        <v>276170.33000000007</v>
      </c>
      <c r="AD119" s="72">
        <f t="shared" si="90"/>
        <v>875309.74999999953</v>
      </c>
      <c r="AE119" s="73">
        <f t="shared" si="90"/>
        <v>-943347.9300000011</v>
      </c>
      <c r="AF119" s="73">
        <f t="shared" si="90"/>
        <v>547849.68999999948</v>
      </c>
      <c r="AG119" s="73">
        <f t="shared" si="90"/>
        <v>-356570.26000000024</v>
      </c>
      <c r="AH119" s="73">
        <f t="shared" si="90"/>
        <v>767488.35999999987</v>
      </c>
      <c r="AI119" s="118"/>
      <c r="AJ119" s="38">
        <f t="shared" si="91"/>
        <v>136130</v>
      </c>
    </row>
    <row r="120" spans="1:36" s="150" customFormat="1" ht="15.75" thickBot="1" x14ac:dyDescent="0.3">
      <c r="A120" s="173"/>
      <c r="B120" s="57" t="s">
        <v>35</v>
      </c>
      <c r="C120" s="144">
        <f>SUM(C115:C119)</f>
        <v>879222.02999999514</v>
      </c>
      <c r="D120" s="145">
        <f t="shared" ref="D120:AJ120" si="94">SUM(D115:D119)</f>
        <v>-9749872.2099999972</v>
      </c>
      <c r="E120" s="145">
        <f t="shared" si="94"/>
        <v>-8695124.1599999983</v>
      </c>
      <c r="F120" s="39">
        <f t="shared" si="94"/>
        <v>-6832675.4899999984</v>
      </c>
      <c r="G120" s="145">
        <f t="shared" si="94"/>
        <v>-3288712.8699999992</v>
      </c>
      <c r="H120" s="145">
        <f t="shared" si="94"/>
        <v>-2236211.7800000007</v>
      </c>
      <c r="I120" s="145">
        <f t="shared" si="94"/>
        <v>594535.5699999996</v>
      </c>
      <c r="J120" s="145">
        <f t="shared" si="94"/>
        <v>2502901.7499999991</v>
      </c>
      <c r="K120" s="145">
        <f t="shared" si="94"/>
        <v>10051646.760000002</v>
      </c>
      <c r="L120" s="145">
        <f t="shared" si="94"/>
        <v>15074405.970000003</v>
      </c>
      <c r="M120" s="145">
        <f t="shared" si="94"/>
        <v>12477707.73</v>
      </c>
      <c r="N120" s="146">
        <f t="shared" si="94"/>
        <v>289204.92999999924</v>
      </c>
      <c r="O120" s="184">
        <f t="shared" si="94"/>
        <v>-1087404.4400000009</v>
      </c>
      <c r="P120" s="39">
        <f t="shared" si="94"/>
        <v>1590186.6999999997</v>
      </c>
      <c r="Q120" s="39">
        <f t="shared" si="94"/>
        <v>-3656115.5700000003</v>
      </c>
      <c r="R120" s="39">
        <f t="shared" si="94"/>
        <v>-8822561.3200000003</v>
      </c>
      <c r="S120" s="39">
        <f t="shared" si="94"/>
        <v>-1206742.3100000005</v>
      </c>
      <c r="T120" s="145">
        <v>-233683</v>
      </c>
      <c r="U120" s="146">
        <v>537403</v>
      </c>
      <c r="V120" s="208">
        <f t="shared" si="93"/>
        <v>-2.2367802476468963</v>
      </c>
      <c r="W120" s="212">
        <f t="shared" si="89"/>
        <v>-1.1630982094687372</v>
      </c>
      <c r="X120" s="213">
        <f t="shared" si="89"/>
        <v>-0.57952117730311958</v>
      </c>
      <c r="Y120" s="213">
        <f t="shared" si="89"/>
        <v>0.2912308411122862</v>
      </c>
      <c r="Z120" s="213">
        <f t="shared" si="89"/>
        <v>-0.63306547038264216</v>
      </c>
      <c r="AA120" s="213">
        <f t="shared" si="89"/>
        <v>-0.89550050577052231</v>
      </c>
      <c r="AB120" s="214"/>
      <c r="AC120" s="39">
        <f t="shared" si="85"/>
        <v>-1966626.469999996</v>
      </c>
      <c r="AD120" s="147">
        <f t="shared" si="85"/>
        <v>11340058.91</v>
      </c>
      <c r="AE120" s="148">
        <f t="shared" si="85"/>
        <v>5039008.589999998</v>
      </c>
      <c r="AF120" s="148">
        <f t="shared" si="85"/>
        <v>-1989885.8300000015</v>
      </c>
      <c r="AG120" s="148">
        <f t="shared" ref="AG120:AH120" si="95">SUM(AG115:AG119)</f>
        <v>2081970.5599999987</v>
      </c>
      <c r="AH120" s="148">
        <f t="shared" si="95"/>
        <v>2002528.7800000007</v>
      </c>
      <c r="AI120" s="149"/>
      <c r="AJ120" s="39">
        <f t="shared" si="94"/>
        <v>537403</v>
      </c>
    </row>
    <row r="121" spans="1:36" s="66" customFormat="1" x14ac:dyDescent="0.25">
      <c r="A121" s="172">
        <f>+A114+1</f>
        <v>17</v>
      </c>
      <c r="B121" s="124" t="s">
        <v>39</v>
      </c>
      <c r="C121" s="85"/>
      <c r="D121" s="86"/>
      <c r="E121" s="86"/>
      <c r="F121" s="86"/>
      <c r="G121" s="86"/>
      <c r="H121" s="86"/>
      <c r="I121" s="86"/>
      <c r="J121" s="86"/>
      <c r="K121" s="86"/>
      <c r="L121" s="86"/>
      <c r="M121" s="86"/>
      <c r="N121" s="87"/>
      <c r="O121" s="85"/>
      <c r="P121" s="86"/>
      <c r="Q121" s="86"/>
      <c r="R121" s="86"/>
      <c r="S121" s="86"/>
      <c r="T121" s="86"/>
      <c r="U121" s="87"/>
      <c r="V121" s="232"/>
      <c r="W121" s="233"/>
      <c r="X121" s="234"/>
      <c r="Y121" s="234"/>
      <c r="Z121" s="234"/>
      <c r="AA121" s="234"/>
      <c r="AB121" s="235"/>
      <c r="AC121" s="88"/>
      <c r="AD121" s="89"/>
      <c r="AE121" s="90"/>
      <c r="AF121" s="90"/>
      <c r="AG121" s="90"/>
      <c r="AH121" s="90"/>
      <c r="AI121" s="91"/>
      <c r="AJ121" s="88"/>
    </row>
    <row r="122" spans="1:36" s="66" customFormat="1" x14ac:dyDescent="0.25">
      <c r="A122" s="172"/>
      <c r="B122" s="67" t="s">
        <v>30</v>
      </c>
      <c r="C122" s="68">
        <v>261</v>
      </c>
      <c r="D122" s="69">
        <v>282</v>
      </c>
      <c r="E122" s="69">
        <v>321</v>
      </c>
      <c r="F122" s="71">
        <v>312</v>
      </c>
      <c r="G122" s="69">
        <v>304</v>
      </c>
      <c r="H122" s="71">
        <v>313</v>
      </c>
      <c r="I122" s="69">
        <v>292</v>
      </c>
      <c r="J122" s="71">
        <v>284</v>
      </c>
      <c r="K122" s="69">
        <v>259</v>
      </c>
      <c r="L122" s="71">
        <v>235</v>
      </c>
      <c r="M122" s="71">
        <v>223</v>
      </c>
      <c r="N122" s="125">
        <v>204</v>
      </c>
      <c r="O122" s="68">
        <v>195</v>
      </c>
      <c r="P122" s="71">
        <v>187</v>
      </c>
      <c r="Q122" s="69">
        <v>161</v>
      </c>
      <c r="R122" s="71">
        <v>131</v>
      </c>
      <c r="S122" s="69">
        <v>98</v>
      </c>
      <c r="T122" s="71">
        <v>77</v>
      </c>
      <c r="U122" s="125">
        <v>66</v>
      </c>
      <c r="V122" s="236">
        <f>IF(ISERROR((O122-C122)/C122)=TRUE,0,(O122-C122)/C122)</f>
        <v>-0.25287356321839083</v>
      </c>
      <c r="W122" s="237">
        <f t="shared" ref="W122:AA127" si="96">IF(ISERROR((P122-D122)/D122)=TRUE,0,(P122-D122)/D122)</f>
        <v>-0.33687943262411346</v>
      </c>
      <c r="X122" s="238">
        <f t="shared" si="96"/>
        <v>-0.49844236760124611</v>
      </c>
      <c r="Y122" s="238">
        <f t="shared" si="96"/>
        <v>-0.58012820512820518</v>
      </c>
      <c r="Z122" s="238">
        <f t="shared" si="96"/>
        <v>-0.67763157894736847</v>
      </c>
      <c r="AA122" s="238">
        <f t="shared" si="96"/>
        <v>-0.7539936102236422</v>
      </c>
      <c r="AB122" s="252"/>
      <c r="AC122" s="71">
        <f t="shared" ref="AC122:AH126" si="97">O122-C122</f>
        <v>-66</v>
      </c>
      <c r="AD122" s="72">
        <f t="shared" si="97"/>
        <v>-95</v>
      </c>
      <c r="AE122" s="73">
        <f t="shared" si="97"/>
        <v>-160</v>
      </c>
      <c r="AF122" s="73">
        <f t="shared" si="97"/>
        <v>-181</v>
      </c>
      <c r="AG122" s="73">
        <f t="shared" si="97"/>
        <v>-206</v>
      </c>
      <c r="AH122" s="73">
        <f t="shared" si="97"/>
        <v>-236</v>
      </c>
      <c r="AI122" s="127"/>
      <c r="AJ122" s="71">
        <f>IF(ISERROR(GETPIVOTDATA("VALUE",'CSS WK pvt'!$J$2,"DT_FILE",AJ$8,"COMMODITY",AJ$6,"TRIM_CAT",TRIM(B122),"TRIM_LINE",A121))=TRUE,0,GETPIVOTDATA("VALUE",'CSS WK pvt'!$J$2,"DT_FILE",AJ$8,"COMMODITY",AJ$6,"TRIM_CAT",TRIM(B122),"TRIM_LINE",A121))</f>
        <v>66</v>
      </c>
    </row>
    <row r="123" spans="1:36" s="66" customFormat="1" x14ac:dyDescent="0.25">
      <c r="A123" s="172"/>
      <c r="B123" s="67" t="s">
        <v>31</v>
      </c>
      <c r="C123" s="68">
        <v>653</v>
      </c>
      <c r="D123" s="69">
        <v>758</v>
      </c>
      <c r="E123" s="69">
        <v>1013</v>
      </c>
      <c r="F123" s="71">
        <v>1149</v>
      </c>
      <c r="G123" s="69">
        <v>1159</v>
      </c>
      <c r="H123" s="71">
        <v>1172</v>
      </c>
      <c r="I123" s="69">
        <v>1108</v>
      </c>
      <c r="J123" s="71">
        <v>1054</v>
      </c>
      <c r="K123" s="69">
        <v>960</v>
      </c>
      <c r="L123" s="71">
        <v>878</v>
      </c>
      <c r="M123" s="71">
        <v>826</v>
      </c>
      <c r="N123" s="125">
        <v>788</v>
      </c>
      <c r="O123" s="68">
        <v>764</v>
      </c>
      <c r="P123" s="71">
        <v>760</v>
      </c>
      <c r="Q123" s="69">
        <v>715</v>
      </c>
      <c r="R123" s="71">
        <v>608</v>
      </c>
      <c r="S123" s="69">
        <v>652</v>
      </c>
      <c r="T123" s="71">
        <v>536</v>
      </c>
      <c r="U123" s="125">
        <v>499</v>
      </c>
      <c r="V123" s="236">
        <f t="shared" ref="V123:V127" si="98">IF(ISERROR((O123-C123)/C123)=TRUE,0,(O123-C123)/C123)</f>
        <v>0.16998468606431852</v>
      </c>
      <c r="W123" s="237">
        <f t="shared" si="96"/>
        <v>2.6385224274406332E-3</v>
      </c>
      <c r="X123" s="238">
        <f t="shared" si="96"/>
        <v>-0.29417571569595263</v>
      </c>
      <c r="Y123" s="238">
        <f t="shared" si="96"/>
        <v>-0.47084421235857266</v>
      </c>
      <c r="Z123" s="238">
        <f t="shared" si="96"/>
        <v>-0.43744607420189818</v>
      </c>
      <c r="AA123" s="238">
        <f t="shared" si="96"/>
        <v>-0.5426621160409556</v>
      </c>
      <c r="AB123" s="252"/>
      <c r="AC123" s="71">
        <f t="shared" si="83"/>
        <v>111</v>
      </c>
      <c r="AD123" s="72">
        <f t="shared" si="97"/>
        <v>2</v>
      </c>
      <c r="AE123" s="73">
        <f t="shared" si="97"/>
        <v>-298</v>
      </c>
      <c r="AF123" s="73">
        <f t="shared" si="97"/>
        <v>-541</v>
      </c>
      <c r="AG123" s="73">
        <f t="shared" si="97"/>
        <v>-507</v>
      </c>
      <c r="AH123" s="73">
        <f t="shared" si="97"/>
        <v>-636</v>
      </c>
      <c r="AI123" s="127"/>
      <c r="AJ123" s="71">
        <f>IF(ISERROR(GETPIVOTDATA("VALUE",'CSS WK pvt'!$J$2,"DT_FILE",AJ$8,"COMMODITY",AJ$6,"TRIM_CAT",TRIM(B123),"TRIM_LINE",A121))=TRUE,0,GETPIVOTDATA("VALUE",'CSS WK pvt'!$J$2,"DT_FILE",AJ$8,"COMMODITY",AJ$6,"TRIM_CAT",TRIM(B123),"TRIM_LINE",A121))</f>
        <v>499</v>
      </c>
    </row>
    <row r="124" spans="1:36" s="66" customFormat="1" x14ac:dyDescent="0.25">
      <c r="A124" s="172"/>
      <c r="B124" s="67" t="s">
        <v>32</v>
      </c>
      <c r="C124" s="68"/>
      <c r="D124" s="69"/>
      <c r="E124" s="69"/>
      <c r="F124" s="71"/>
      <c r="G124" s="69"/>
      <c r="H124" s="71"/>
      <c r="I124" s="69"/>
      <c r="J124" s="71"/>
      <c r="K124" s="69"/>
      <c r="L124" s="71"/>
      <c r="M124" s="71"/>
      <c r="N124" s="125"/>
      <c r="O124" s="68"/>
      <c r="P124" s="71"/>
      <c r="Q124" s="69"/>
      <c r="R124" s="71"/>
      <c r="S124" s="69"/>
      <c r="T124" s="71"/>
      <c r="U124" s="125"/>
      <c r="V124" s="236">
        <f t="shared" si="98"/>
        <v>0</v>
      </c>
      <c r="W124" s="237">
        <f t="shared" si="96"/>
        <v>0</v>
      </c>
      <c r="X124" s="238">
        <f t="shared" si="96"/>
        <v>0</v>
      </c>
      <c r="Y124" s="238">
        <f t="shared" si="96"/>
        <v>0</v>
      </c>
      <c r="Z124" s="238">
        <f t="shared" si="96"/>
        <v>0</v>
      </c>
      <c r="AA124" s="238">
        <f t="shared" si="96"/>
        <v>0</v>
      </c>
      <c r="AB124" s="252"/>
      <c r="AC124" s="71">
        <f t="shared" si="83"/>
        <v>0</v>
      </c>
      <c r="AD124" s="72">
        <f t="shared" si="97"/>
        <v>0</v>
      </c>
      <c r="AE124" s="73">
        <f t="shared" si="97"/>
        <v>0</v>
      </c>
      <c r="AF124" s="73">
        <f t="shared" si="97"/>
        <v>0</v>
      </c>
      <c r="AG124" s="73">
        <f t="shared" si="97"/>
        <v>0</v>
      </c>
      <c r="AH124" s="73">
        <f t="shared" si="97"/>
        <v>0</v>
      </c>
      <c r="AI124" s="127"/>
      <c r="AJ124" s="71"/>
    </row>
    <row r="125" spans="1:36" s="66" customFormat="1" x14ac:dyDescent="0.25">
      <c r="A125" s="172"/>
      <c r="B125" s="67" t="s">
        <v>33</v>
      </c>
      <c r="C125" s="68"/>
      <c r="D125" s="69"/>
      <c r="E125" s="69"/>
      <c r="F125" s="71"/>
      <c r="G125" s="69"/>
      <c r="H125" s="71"/>
      <c r="I125" s="69"/>
      <c r="J125" s="71"/>
      <c r="K125" s="69"/>
      <c r="L125" s="71"/>
      <c r="M125" s="71"/>
      <c r="N125" s="125"/>
      <c r="O125" s="68"/>
      <c r="P125" s="71"/>
      <c r="Q125" s="69"/>
      <c r="R125" s="71"/>
      <c r="S125" s="69"/>
      <c r="T125" s="71"/>
      <c r="U125" s="125"/>
      <c r="V125" s="236">
        <f t="shared" si="98"/>
        <v>0</v>
      </c>
      <c r="W125" s="237">
        <f t="shared" si="96"/>
        <v>0</v>
      </c>
      <c r="X125" s="238">
        <f t="shared" si="96"/>
        <v>0</v>
      </c>
      <c r="Y125" s="238">
        <f t="shared" si="96"/>
        <v>0</v>
      </c>
      <c r="Z125" s="238">
        <f t="shared" si="96"/>
        <v>0</v>
      </c>
      <c r="AA125" s="238">
        <f t="shared" si="96"/>
        <v>0</v>
      </c>
      <c r="AB125" s="252"/>
      <c r="AC125" s="71">
        <f t="shared" si="83"/>
        <v>0</v>
      </c>
      <c r="AD125" s="72">
        <f t="shared" si="97"/>
        <v>0</v>
      </c>
      <c r="AE125" s="73">
        <f t="shared" si="97"/>
        <v>0</v>
      </c>
      <c r="AF125" s="73">
        <f t="shared" si="97"/>
        <v>0</v>
      </c>
      <c r="AG125" s="73">
        <f t="shared" si="97"/>
        <v>0</v>
      </c>
      <c r="AH125" s="73">
        <f t="shared" si="97"/>
        <v>0</v>
      </c>
      <c r="AI125" s="127"/>
      <c r="AJ125" s="71"/>
    </row>
    <row r="126" spans="1:36" s="66" customFormat="1" x14ac:dyDescent="0.25">
      <c r="A126" s="172"/>
      <c r="B126" s="67" t="s">
        <v>34</v>
      </c>
      <c r="C126" s="68"/>
      <c r="D126" s="69"/>
      <c r="E126" s="69"/>
      <c r="F126" s="71"/>
      <c r="G126" s="69"/>
      <c r="H126" s="71"/>
      <c r="I126" s="69"/>
      <c r="J126" s="71"/>
      <c r="K126" s="69"/>
      <c r="L126" s="71"/>
      <c r="M126" s="71"/>
      <c r="N126" s="125"/>
      <c r="O126" s="68"/>
      <c r="P126" s="71"/>
      <c r="Q126" s="69"/>
      <c r="R126" s="71"/>
      <c r="S126" s="69"/>
      <c r="T126" s="71"/>
      <c r="U126" s="125"/>
      <c r="V126" s="236">
        <f t="shared" si="98"/>
        <v>0</v>
      </c>
      <c r="W126" s="237">
        <f t="shared" si="96"/>
        <v>0</v>
      </c>
      <c r="X126" s="238">
        <f t="shared" si="96"/>
        <v>0</v>
      </c>
      <c r="Y126" s="238">
        <f t="shared" si="96"/>
        <v>0</v>
      </c>
      <c r="Z126" s="238">
        <f t="shared" si="96"/>
        <v>0</v>
      </c>
      <c r="AA126" s="238">
        <f t="shared" si="96"/>
        <v>0</v>
      </c>
      <c r="AB126" s="252"/>
      <c r="AC126" s="71">
        <f t="shared" si="83"/>
        <v>0</v>
      </c>
      <c r="AD126" s="72">
        <f t="shared" si="97"/>
        <v>0</v>
      </c>
      <c r="AE126" s="73">
        <f t="shared" si="97"/>
        <v>0</v>
      </c>
      <c r="AF126" s="73">
        <f t="shared" si="97"/>
        <v>0</v>
      </c>
      <c r="AG126" s="73">
        <f t="shared" si="97"/>
        <v>0</v>
      </c>
      <c r="AH126" s="73">
        <f t="shared" si="97"/>
        <v>0</v>
      </c>
      <c r="AI126" s="127"/>
      <c r="AJ126" s="71"/>
    </row>
    <row r="127" spans="1:36" s="83" customFormat="1" x14ac:dyDescent="0.25">
      <c r="A127" s="173"/>
      <c r="B127" s="67" t="s">
        <v>35</v>
      </c>
      <c r="C127" s="139">
        <f>SUM(C122:C126)</f>
        <v>914</v>
      </c>
      <c r="D127" s="140">
        <f t="shared" ref="D127:AJ127" si="99">SUM(D122:D126)</f>
        <v>1040</v>
      </c>
      <c r="E127" s="140">
        <f t="shared" si="99"/>
        <v>1334</v>
      </c>
      <c r="F127" s="141">
        <f t="shared" si="99"/>
        <v>1461</v>
      </c>
      <c r="G127" s="140">
        <f t="shared" si="99"/>
        <v>1463</v>
      </c>
      <c r="H127" s="141">
        <f t="shared" si="99"/>
        <v>1485</v>
      </c>
      <c r="I127" s="140">
        <f t="shared" si="99"/>
        <v>1400</v>
      </c>
      <c r="J127" s="141">
        <f t="shared" si="99"/>
        <v>1338</v>
      </c>
      <c r="K127" s="140">
        <f t="shared" si="99"/>
        <v>1219</v>
      </c>
      <c r="L127" s="141">
        <f t="shared" si="99"/>
        <v>1113</v>
      </c>
      <c r="M127" s="141">
        <f t="shared" si="99"/>
        <v>1049</v>
      </c>
      <c r="N127" s="142">
        <f t="shared" si="99"/>
        <v>992</v>
      </c>
      <c r="O127" s="139">
        <f t="shared" si="99"/>
        <v>959</v>
      </c>
      <c r="P127" s="141">
        <v>947</v>
      </c>
      <c r="Q127" s="140">
        <v>876</v>
      </c>
      <c r="R127" s="141">
        <v>739</v>
      </c>
      <c r="S127" s="140">
        <v>750</v>
      </c>
      <c r="T127" s="141">
        <v>613</v>
      </c>
      <c r="U127" s="142">
        <v>565</v>
      </c>
      <c r="V127" s="240">
        <f t="shared" si="98"/>
        <v>4.923413566739606E-2</v>
      </c>
      <c r="W127" s="241">
        <f t="shared" si="96"/>
        <v>-8.9423076923076925E-2</v>
      </c>
      <c r="X127" s="242">
        <f t="shared" si="96"/>
        <v>-0.34332833583208394</v>
      </c>
      <c r="Y127" s="242">
        <f t="shared" si="96"/>
        <v>-0.4941820670773443</v>
      </c>
      <c r="Z127" s="242">
        <f t="shared" si="96"/>
        <v>-0.48735475051264526</v>
      </c>
      <c r="AA127" s="242">
        <f t="shared" si="96"/>
        <v>-0.58720538720538717</v>
      </c>
      <c r="AB127" s="253"/>
      <c r="AC127" s="141">
        <f t="shared" si="85"/>
        <v>45</v>
      </c>
      <c r="AD127" s="143">
        <f t="shared" si="85"/>
        <v>-93</v>
      </c>
      <c r="AE127" s="136">
        <f t="shared" si="85"/>
        <v>-458</v>
      </c>
      <c r="AF127" s="136">
        <f t="shared" ref="AF127:AG127" si="100">SUM(AF122:AF126)</f>
        <v>-722</v>
      </c>
      <c r="AG127" s="136">
        <f t="shared" si="100"/>
        <v>-713</v>
      </c>
      <c r="AH127" s="136">
        <f t="shared" ref="AH127" si="101">SUM(AH122:AH126)</f>
        <v>-872</v>
      </c>
      <c r="AI127" s="138"/>
      <c r="AJ127" s="97">
        <f t="shared" si="99"/>
        <v>565</v>
      </c>
    </row>
    <row r="128" spans="1:36" s="66" customFormat="1" x14ac:dyDescent="0.25">
      <c r="A128" s="172">
        <f>+A121+1</f>
        <v>18</v>
      </c>
      <c r="B128" s="128" t="s">
        <v>21</v>
      </c>
      <c r="C128" s="99"/>
      <c r="D128" s="100"/>
      <c r="E128" s="100"/>
      <c r="F128" s="100"/>
      <c r="G128" s="100"/>
      <c r="H128" s="100"/>
      <c r="I128" s="100"/>
      <c r="J128" s="100"/>
      <c r="K128" s="100"/>
      <c r="L128" s="100"/>
      <c r="M128" s="100"/>
      <c r="N128" s="101"/>
      <c r="O128" s="99"/>
      <c r="P128" s="100"/>
      <c r="Q128" s="100"/>
      <c r="R128" s="100"/>
      <c r="S128" s="100"/>
      <c r="T128" s="100"/>
      <c r="U128" s="101"/>
      <c r="V128" s="244"/>
      <c r="W128" s="245"/>
      <c r="X128" s="246"/>
      <c r="Y128" s="246"/>
      <c r="Z128" s="246"/>
      <c r="AA128" s="246"/>
      <c r="AB128" s="247"/>
      <c r="AC128" s="102"/>
      <c r="AD128" s="103"/>
      <c r="AE128" s="104"/>
      <c r="AF128" s="104"/>
      <c r="AG128" s="104"/>
      <c r="AH128" s="104"/>
      <c r="AI128" s="105"/>
      <c r="AJ128" s="102"/>
    </row>
    <row r="129" spans="1:36" s="66" customFormat="1" x14ac:dyDescent="0.25">
      <c r="A129" s="172"/>
      <c r="B129" s="67" t="s">
        <v>30</v>
      </c>
      <c r="C129" s="129">
        <v>1</v>
      </c>
      <c r="D129" s="73">
        <v>50</v>
      </c>
      <c r="E129" s="73">
        <v>36</v>
      </c>
      <c r="F129" s="73">
        <v>134</v>
      </c>
      <c r="G129" s="73">
        <v>62</v>
      </c>
      <c r="H129" s="126">
        <v>120</v>
      </c>
      <c r="I129" s="73">
        <v>153</v>
      </c>
      <c r="J129" s="126">
        <v>60</v>
      </c>
      <c r="K129" s="73">
        <v>1</v>
      </c>
      <c r="L129" s="126"/>
      <c r="M129" s="126"/>
      <c r="N129" s="127">
        <v>17</v>
      </c>
      <c r="O129" s="129">
        <v>15</v>
      </c>
      <c r="P129" s="126"/>
      <c r="Q129" s="73"/>
      <c r="R129" s="126"/>
      <c r="S129" s="73"/>
      <c r="T129" s="126"/>
      <c r="U129" s="127"/>
      <c r="V129" s="236">
        <f>IF(ISERROR((O129-C129)/C129)=TRUE,0,(O129-C129)/C129)</f>
        <v>14</v>
      </c>
      <c r="W129" s="237">
        <f t="shared" ref="W129:AA134" si="102">IF(ISERROR((P129-D129)/D129)=TRUE,0,(P129-D129)/D129)</f>
        <v>-1</v>
      </c>
      <c r="X129" s="238">
        <f t="shared" si="102"/>
        <v>-1</v>
      </c>
      <c r="Y129" s="238">
        <f t="shared" si="102"/>
        <v>-1</v>
      </c>
      <c r="Z129" s="238">
        <f t="shared" si="102"/>
        <v>-1</v>
      </c>
      <c r="AA129" s="238">
        <f t="shared" si="102"/>
        <v>-1</v>
      </c>
      <c r="AB129" s="252"/>
      <c r="AC129" s="129">
        <f t="shared" ref="AC129:AH133" si="103">O129-C129</f>
        <v>14</v>
      </c>
      <c r="AD129" s="72">
        <f t="shared" si="103"/>
        <v>-50</v>
      </c>
      <c r="AE129" s="73">
        <f t="shared" si="103"/>
        <v>-36</v>
      </c>
      <c r="AF129" s="73">
        <f t="shared" si="103"/>
        <v>-134</v>
      </c>
      <c r="AG129" s="73">
        <f t="shared" si="103"/>
        <v>-62</v>
      </c>
      <c r="AH129" s="73">
        <f t="shared" si="103"/>
        <v>-120</v>
      </c>
      <c r="AI129" s="127"/>
      <c r="AJ129" s="71"/>
    </row>
    <row r="130" spans="1:36" s="66" customFormat="1" x14ac:dyDescent="0.25">
      <c r="A130" s="172"/>
      <c r="B130" s="67" t="s">
        <v>31</v>
      </c>
      <c r="C130" s="129">
        <v>3</v>
      </c>
      <c r="D130" s="73">
        <v>13</v>
      </c>
      <c r="E130" s="73">
        <v>14</v>
      </c>
      <c r="F130" s="73">
        <v>32</v>
      </c>
      <c r="G130" s="73">
        <v>13</v>
      </c>
      <c r="H130" s="126">
        <v>37</v>
      </c>
      <c r="I130" s="73">
        <v>38</v>
      </c>
      <c r="J130" s="126">
        <v>35</v>
      </c>
      <c r="K130" s="73"/>
      <c r="L130" s="126"/>
      <c r="M130" s="126"/>
      <c r="N130" s="127">
        <v>3</v>
      </c>
      <c r="O130" s="129">
        <v>2</v>
      </c>
      <c r="P130" s="126"/>
      <c r="Q130" s="73"/>
      <c r="R130" s="126"/>
      <c r="S130" s="73"/>
      <c r="T130" s="126"/>
      <c r="U130" s="127"/>
      <c r="V130" s="236">
        <f t="shared" ref="V130:V134" si="104">IF(ISERROR((O130-C130)/C130)=TRUE,0,(O130-C130)/C130)</f>
        <v>-0.33333333333333331</v>
      </c>
      <c r="W130" s="237">
        <f t="shared" si="102"/>
        <v>-1</v>
      </c>
      <c r="X130" s="238">
        <f t="shared" si="102"/>
        <v>-1</v>
      </c>
      <c r="Y130" s="238">
        <f t="shared" si="102"/>
        <v>-1</v>
      </c>
      <c r="Z130" s="238">
        <f t="shared" si="102"/>
        <v>-1</v>
      </c>
      <c r="AA130" s="238">
        <f t="shared" si="102"/>
        <v>-1</v>
      </c>
      <c r="AB130" s="252"/>
      <c r="AC130" s="129">
        <f t="shared" si="83"/>
        <v>-1</v>
      </c>
      <c r="AD130" s="72">
        <f t="shared" si="103"/>
        <v>-13</v>
      </c>
      <c r="AE130" s="73">
        <f t="shared" si="103"/>
        <v>-14</v>
      </c>
      <c r="AF130" s="73">
        <f t="shared" si="103"/>
        <v>-32</v>
      </c>
      <c r="AG130" s="73">
        <f t="shared" si="103"/>
        <v>-13</v>
      </c>
      <c r="AH130" s="73">
        <f t="shared" si="103"/>
        <v>-37</v>
      </c>
      <c r="AI130" s="127"/>
      <c r="AJ130" s="71"/>
    </row>
    <row r="131" spans="1:36" s="66" customFormat="1" x14ac:dyDescent="0.25">
      <c r="A131" s="172"/>
      <c r="B131" s="67" t="s">
        <v>32</v>
      </c>
      <c r="C131" s="129">
        <v>19</v>
      </c>
      <c r="D131" s="73">
        <v>10</v>
      </c>
      <c r="E131" s="73">
        <v>1</v>
      </c>
      <c r="F131" s="73">
        <v>6</v>
      </c>
      <c r="G131" s="73">
        <v>3</v>
      </c>
      <c r="H131" s="126">
        <v>5</v>
      </c>
      <c r="I131" s="73">
        <v>2</v>
      </c>
      <c r="J131" s="126">
        <v>3</v>
      </c>
      <c r="K131" s="73">
        <v>10</v>
      </c>
      <c r="L131" s="126">
        <v>4</v>
      </c>
      <c r="M131" s="126">
        <v>6</v>
      </c>
      <c r="N131" s="127">
        <v>10</v>
      </c>
      <c r="O131" s="129">
        <v>4</v>
      </c>
      <c r="P131" s="126"/>
      <c r="Q131" s="73"/>
      <c r="R131" s="126"/>
      <c r="S131" s="73"/>
      <c r="T131" s="126"/>
      <c r="U131" s="127"/>
      <c r="V131" s="236">
        <f t="shared" si="104"/>
        <v>-0.78947368421052633</v>
      </c>
      <c r="W131" s="237">
        <f t="shared" si="102"/>
        <v>-1</v>
      </c>
      <c r="X131" s="238">
        <f t="shared" si="102"/>
        <v>-1</v>
      </c>
      <c r="Y131" s="238">
        <f t="shared" si="102"/>
        <v>-1</v>
      </c>
      <c r="Z131" s="238">
        <f t="shared" si="102"/>
        <v>-1</v>
      </c>
      <c r="AA131" s="238">
        <f t="shared" si="102"/>
        <v>-1</v>
      </c>
      <c r="AB131" s="252"/>
      <c r="AC131" s="129">
        <f t="shared" si="83"/>
        <v>-15</v>
      </c>
      <c r="AD131" s="72">
        <f t="shared" si="103"/>
        <v>-10</v>
      </c>
      <c r="AE131" s="73">
        <f t="shared" si="103"/>
        <v>-1</v>
      </c>
      <c r="AF131" s="73">
        <f t="shared" si="103"/>
        <v>-6</v>
      </c>
      <c r="AG131" s="73">
        <f t="shared" si="103"/>
        <v>-3</v>
      </c>
      <c r="AH131" s="73">
        <f t="shared" si="103"/>
        <v>-5</v>
      </c>
      <c r="AI131" s="127"/>
      <c r="AJ131" s="71"/>
    </row>
    <row r="132" spans="1:36" s="66" customFormat="1" x14ac:dyDescent="0.25">
      <c r="A132" s="172"/>
      <c r="B132" s="67" t="s">
        <v>33</v>
      </c>
      <c r="C132" s="129">
        <v>4</v>
      </c>
      <c r="D132" s="73">
        <v>3</v>
      </c>
      <c r="E132" s="73">
        <v>1</v>
      </c>
      <c r="F132" s="73"/>
      <c r="G132" s="73"/>
      <c r="H132" s="126">
        <v>1</v>
      </c>
      <c r="I132" s="73"/>
      <c r="J132" s="126"/>
      <c r="K132" s="73"/>
      <c r="L132" s="126">
        <v>2</v>
      </c>
      <c r="M132" s="126"/>
      <c r="N132" s="127">
        <v>3</v>
      </c>
      <c r="O132" s="129"/>
      <c r="P132" s="126"/>
      <c r="Q132" s="73"/>
      <c r="R132" s="126"/>
      <c r="S132" s="73"/>
      <c r="T132" s="126"/>
      <c r="U132" s="127"/>
      <c r="V132" s="236">
        <f t="shared" si="104"/>
        <v>-1</v>
      </c>
      <c r="W132" s="237">
        <f t="shared" si="102"/>
        <v>-1</v>
      </c>
      <c r="X132" s="238">
        <f t="shared" si="102"/>
        <v>-1</v>
      </c>
      <c r="Y132" s="238">
        <f t="shared" si="102"/>
        <v>0</v>
      </c>
      <c r="Z132" s="238">
        <f t="shared" si="102"/>
        <v>0</v>
      </c>
      <c r="AA132" s="238">
        <f t="shared" si="102"/>
        <v>-1</v>
      </c>
      <c r="AB132" s="252"/>
      <c r="AC132" s="129">
        <f t="shared" si="83"/>
        <v>-4</v>
      </c>
      <c r="AD132" s="72">
        <f t="shared" si="103"/>
        <v>-3</v>
      </c>
      <c r="AE132" s="73">
        <f t="shared" si="103"/>
        <v>-1</v>
      </c>
      <c r="AF132" s="73">
        <f t="shared" si="103"/>
        <v>0</v>
      </c>
      <c r="AG132" s="73">
        <f t="shared" si="103"/>
        <v>0</v>
      </c>
      <c r="AH132" s="73">
        <f t="shared" si="103"/>
        <v>-1</v>
      </c>
      <c r="AI132" s="127"/>
      <c r="AJ132" s="71"/>
    </row>
    <row r="133" spans="1:36" s="66" customFormat="1" x14ac:dyDescent="0.25">
      <c r="A133" s="172"/>
      <c r="B133" s="67" t="s">
        <v>34</v>
      </c>
      <c r="C133" s="129"/>
      <c r="D133" s="73"/>
      <c r="E133" s="73"/>
      <c r="F133" s="73"/>
      <c r="G133" s="73">
        <v>1</v>
      </c>
      <c r="H133" s="126"/>
      <c r="I133" s="73"/>
      <c r="J133" s="126"/>
      <c r="K133" s="73"/>
      <c r="L133" s="126"/>
      <c r="M133" s="126"/>
      <c r="N133" s="127">
        <v>1</v>
      </c>
      <c r="O133" s="129"/>
      <c r="P133" s="126"/>
      <c r="Q133" s="73"/>
      <c r="R133" s="126"/>
      <c r="S133" s="73"/>
      <c r="T133" s="126"/>
      <c r="U133" s="127"/>
      <c r="V133" s="236">
        <f t="shared" si="104"/>
        <v>0</v>
      </c>
      <c r="W133" s="237">
        <f t="shared" si="102"/>
        <v>0</v>
      </c>
      <c r="X133" s="238">
        <f t="shared" si="102"/>
        <v>0</v>
      </c>
      <c r="Y133" s="238">
        <f t="shared" si="102"/>
        <v>0</v>
      </c>
      <c r="Z133" s="238">
        <f t="shared" si="102"/>
        <v>-1</v>
      </c>
      <c r="AA133" s="238">
        <f t="shared" si="102"/>
        <v>0</v>
      </c>
      <c r="AB133" s="252"/>
      <c r="AC133" s="129">
        <f t="shared" si="83"/>
        <v>0</v>
      </c>
      <c r="AD133" s="72">
        <f t="shared" si="103"/>
        <v>0</v>
      </c>
      <c r="AE133" s="73">
        <f t="shared" si="103"/>
        <v>0</v>
      </c>
      <c r="AF133" s="73">
        <f t="shared" si="103"/>
        <v>0</v>
      </c>
      <c r="AG133" s="73">
        <f t="shared" si="103"/>
        <v>-1</v>
      </c>
      <c r="AH133" s="73">
        <f t="shared" si="103"/>
        <v>0</v>
      </c>
      <c r="AI133" s="127"/>
      <c r="AJ133" s="71"/>
    </row>
    <row r="134" spans="1:36" s="83" customFormat="1" x14ac:dyDescent="0.25">
      <c r="A134" s="173"/>
      <c r="B134" s="67" t="s">
        <v>35</v>
      </c>
      <c r="C134" s="135">
        <f>SUM(C129:C133)</f>
        <v>27</v>
      </c>
      <c r="D134" s="136">
        <f t="shared" ref="D134:AJ134" si="105">SUM(D129:D133)</f>
        <v>76</v>
      </c>
      <c r="E134" s="136">
        <f t="shared" si="105"/>
        <v>52</v>
      </c>
      <c r="F134" s="136">
        <f t="shared" si="105"/>
        <v>172</v>
      </c>
      <c r="G134" s="136">
        <f t="shared" si="105"/>
        <v>79</v>
      </c>
      <c r="H134" s="137">
        <f t="shared" si="105"/>
        <v>163</v>
      </c>
      <c r="I134" s="136">
        <f t="shared" si="105"/>
        <v>193</v>
      </c>
      <c r="J134" s="137">
        <f t="shared" si="105"/>
        <v>98</v>
      </c>
      <c r="K134" s="136">
        <f t="shared" si="105"/>
        <v>11</v>
      </c>
      <c r="L134" s="137">
        <f t="shared" si="105"/>
        <v>6</v>
      </c>
      <c r="M134" s="137">
        <f t="shared" si="105"/>
        <v>6</v>
      </c>
      <c r="N134" s="138">
        <f t="shared" si="105"/>
        <v>34</v>
      </c>
      <c r="O134" s="135">
        <f t="shared" si="105"/>
        <v>21</v>
      </c>
      <c r="P134" s="137">
        <v>0</v>
      </c>
      <c r="Q134" s="136">
        <v>0</v>
      </c>
      <c r="R134" s="137">
        <v>0</v>
      </c>
      <c r="S134" s="136">
        <v>0</v>
      </c>
      <c r="T134" s="137">
        <v>0</v>
      </c>
      <c r="U134" s="138">
        <v>0</v>
      </c>
      <c r="V134" s="240">
        <f t="shared" si="104"/>
        <v>-0.22222222222222221</v>
      </c>
      <c r="W134" s="241">
        <f t="shared" si="102"/>
        <v>-1</v>
      </c>
      <c r="X134" s="242">
        <f t="shared" si="102"/>
        <v>-1</v>
      </c>
      <c r="Y134" s="242">
        <f t="shared" si="102"/>
        <v>-1</v>
      </c>
      <c r="Z134" s="242">
        <f t="shared" si="102"/>
        <v>-1</v>
      </c>
      <c r="AA134" s="242">
        <f t="shared" si="102"/>
        <v>-1</v>
      </c>
      <c r="AB134" s="253"/>
      <c r="AC134" s="135">
        <f t="shared" ref="AC134:AF141" si="106">SUM(AC129:AC133)</f>
        <v>-6</v>
      </c>
      <c r="AD134" s="137">
        <f t="shared" si="106"/>
        <v>-76</v>
      </c>
      <c r="AE134" s="136">
        <f t="shared" si="106"/>
        <v>-52</v>
      </c>
      <c r="AF134" s="136">
        <f t="shared" ref="AF134:AG134" si="107">SUM(AF129:AF133)</f>
        <v>-172</v>
      </c>
      <c r="AG134" s="136">
        <f t="shared" si="107"/>
        <v>-79</v>
      </c>
      <c r="AH134" s="136">
        <f t="shared" ref="AH134" si="108">SUM(AH129:AH133)</f>
        <v>-163</v>
      </c>
      <c r="AI134" s="138"/>
      <c r="AJ134" s="97">
        <f t="shared" si="105"/>
        <v>0</v>
      </c>
    </row>
    <row r="135" spans="1:36" s="66" customFormat="1" x14ac:dyDescent="0.25">
      <c r="A135" s="172">
        <f>+A128+1</f>
        <v>19</v>
      </c>
      <c r="B135" s="128" t="s">
        <v>20</v>
      </c>
      <c r="C135" s="99"/>
      <c r="D135" s="100"/>
      <c r="E135" s="100"/>
      <c r="F135" s="100"/>
      <c r="G135" s="100"/>
      <c r="H135" s="100"/>
      <c r="I135" s="100"/>
      <c r="J135" s="100"/>
      <c r="K135" s="100"/>
      <c r="L135" s="100"/>
      <c r="M135" s="100"/>
      <c r="N135" s="101"/>
      <c r="O135" s="99"/>
      <c r="P135" s="100"/>
      <c r="Q135" s="100"/>
      <c r="R135" s="100"/>
      <c r="S135" s="100"/>
      <c r="T135" s="100"/>
      <c r="U135" s="101"/>
      <c r="V135" s="244"/>
      <c r="W135" s="245"/>
      <c r="X135" s="246"/>
      <c r="Y135" s="246"/>
      <c r="Z135" s="246"/>
      <c r="AA135" s="246"/>
      <c r="AB135" s="247"/>
      <c r="AC135" s="102"/>
      <c r="AD135" s="103"/>
      <c r="AE135" s="104"/>
      <c r="AF135" s="104"/>
      <c r="AG135" s="104"/>
      <c r="AH135" s="104"/>
      <c r="AI135" s="105"/>
      <c r="AJ135" s="102"/>
    </row>
    <row r="136" spans="1:36" s="66" customFormat="1" x14ac:dyDescent="0.25">
      <c r="A136" s="172"/>
      <c r="B136" s="67" t="s">
        <v>30</v>
      </c>
      <c r="C136" s="129">
        <v>4871</v>
      </c>
      <c r="D136" s="73">
        <v>5617</v>
      </c>
      <c r="E136" s="73">
        <v>6513</v>
      </c>
      <c r="F136" s="73">
        <v>6784</v>
      </c>
      <c r="G136" s="73">
        <v>6595</v>
      </c>
      <c r="H136" s="126">
        <v>6311</v>
      </c>
      <c r="I136" s="73">
        <v>5977</v>
      </c>
      <c r="J136" s="126">
        <v>5519</v>
      </c>
      <c r="K136" s="73">
        <v>4639</v>
      </c>
      <c r="L136" s="126">
        <v>4496</v>
      </c>
      <c r="M136" s="126">
        <v>4299</v>
      </c>
      <c r="N136" s="127">
        <v>4878</v>
      </c>
      <c r="O136" s="129">
        <v>4677</v>
      </c>
      <c r="P136" s="126">
        <v>3358</v>
      </c>
      <c r="Q136" s="73">
        <v>2929</v>
      </c>
      <c r="R136" s="126">
        <v>3220</v>
      </c>
      <c r="S136" s="73">
        <v>3412</v>
      </c>
      <c r="T136" s="126">
        <v>2984</v>
      </c>
      <c r="U136" s="127">
        <v>2910</v>
      </c>
      <c r="V136" s="236">
        <f>IF(ISERROR((O136-C136)/C136)=TRUE,0,(O136-C136)/C136)</f>
        <v>-3.9827550810921784E-2</v>
      </c>
      <c r="W136" s="237">
        <f t="shared" ref="W136:AA141" si="109">IF(ISERROR((P136-D136)/D136)=TRUE,0,(P136-D136)/D136)</f>
        <v>-0.40217197792415882</v>
      </c>
      <c r="X136" s="238">
        <f t="shared" si="109"/>
        <v>-0.55028404729003533</v>
      </c>
      <c r="Y136" s="238">
        <f t="shared" si="109"/>
        <v>-0.52535377358490565</v>
      </c>
      <c r="Z136" s="238">
        <f t="shared" si="109"/>
        <v>-0.48263836239575436</v>
      </c>
      <c r="AA136" s="238">
        <f t="shared" si="109"/>
        <v>-0.52717477420377123</v>
      </c>
      <c r="AB136" s="252"/>
      <c r="AC136" s="129">
        <f t="shared" ref="AC136:AH140" si="110">O136-C136</f>
        <v>-194</v>
      </c>
      <c r="AD136" s="72">
        <f t="shared" si="110"/>
        <v>-2259</v>
      </c>
      <c r="AE136" s="73">
        <f t="shared" si="110"/>
        <v>-3584</v>
      </c>
      <c r="AF136" s="73">
        <f t="shared" si="110"/>
        <v>-3564</v>
      </c>
      <c r="AG136" s="73">
        <f t="shared" si="110"/>
        <v>-3183</v>
      </c>
      <c r="AH136" s="73">
        <f t="shared" si="110"/>
        <v>-3327</v>
      </c>
      <c r="AI136" s="127"/>
      <c r="AJ136" s="71">
        <f>IF(ISERROR(GETPIVOTDATA("VALUE",'CSS WK pvt'!$J$2,"DT_FILE",AJ$8,"COMMODITY",AJ$6,"TRIM_CAT",TRIM(B136),"TRIM_LINE",A135))=TRUE,0,GETPIVOTDATA("VALUE",'CSS WK pvt'!$J$2,"DT_FILE",AJ$8,"COMMODITY",AJ$6,"TRIM_CAT",TRIM(B136),"TRIM_LINE",A135))</f>
        <v>2910</v>
      </c>
    </row>
    <row r="137" spans="1:36" s="66" customFormat="1" x14ac:dyDescent="0.25">
      <c r="A137" s="172"/>
      <c r="B137" s="67" t="s">
        <v>31</v>
      </c>
      <c r="C137" s="129">
        <v>1334</v>
      </c>
      <c r="D137" s="73">
        <v>1474</v>
      </c>
      <c r="E137" s="73">
        <v>1843</v>
      </c>
      <c r="F137" s="73">
        <v>1783</v>
      </c>
      <c r="G137" s="73">
        <v>1614</v>
      </c>
      <c r="H137" s="126">
        <v>1627</v>
      </c>
      <c r="I137" s="73">
        <v>1643</v>
      </c>
      <c r="J137" s="126">
        <v>1705</v>
      </c>
      <c r="K137" s="73">
        <v>1554</v>
      </c>
      <c r="L137" s="126">
        <v>1454</v>
      </c>
      <c r="M137" s="126">
        <v>1267</v>
      </c>
      <c r="N137" s="127">
        <v>858</v>
      </c>
      <c r="O137" s="129">
        <v>767</v>
      </c>
      <c r="P137" s="126">
        <v>592</v>
      </c>
      <c r="Q137" s="73">
        <v>606</v>
      </c>
      <c r="R137" s="126">
        <v>654</v>
      </c>
      <c r="S137" s="73">
        <v>723</v>
      </c>
      <c r="T137" s="126">
        <v>644</v>
      </c>
      <c r="U137" s="127">
        <v>606</v>
      </c>
      <c r="V137" s="236">
        <f t="shared" ref="V137:V141" si="111">IF(ISERROR((O137-C137)/C137)=TRUE,0,(O137-C137)/C137)</f>
        <v>-0.4250374812593703</v>
      </c>
      <c r="W137" s="237">
        <f t="shared" si="109"/>
        <v>-0.59837177747625514</v>
      </c>
      <c r="X137" s="238">
        <f t="shared" si="109"/>
        <v>-0.67118827997829622</v>
      </c>
      <c r="Y137" s="238">
        <f t="shared" si="109"/>
        <v>-0.63320246775098155</v>
      </c>
      <c r="Z137" s="238">
        <f t="shared" si="109"/>
        <v>-0.55204460966542745</v>
      </c>
      <c r="AA137" s="238">
        <f t="shared" si="109"/>
        <v>-0.604179471419791</v>
      </c>
      <c r="AB137" s="252"/>
      <c r="AC137" s="129">
        <f t="shared" si="83"/>
        <v>-567</v>
      </c>
      <c r="AD137" s="72">
        <f t="shared" si="110"/>
        <v>-882</v>
      </c>
      <c r="AE137" s="73">
        <f t="shared" si="110"/>
        <v>-1237</v>
      </c>
      <c r="AF137" s="73">
        <f t="shared" si="110"/>
        <v>-1129</v>
      </c>
      <c r="AG137" s="73">
        <f t="shared" si="110"/>
        <v>-891</v>
      </c>
      <c r="AH137" s="73">
        <f t="shared" si="110"/>
        <v>-983</v>
      </c>
      <c r="AI137" s="127"/>
      <c r="AJ137" s="71">
        <f>IF(ISERROR(GETPIVOTDATA("VALUE",'CSS WK pvt'!$J$2,"DT_FILE",AJ$8,"COMMODITY",AJ$6,"TRIM_CAT",TRIM(B137),"TRIM_LINE",A135))=TRUE,0,GETPIVOTDATA("VALUE",'CSS WK pvt'!$J$2,"DT_FILE",AJ$8,"COMMODITY",AJ$6,"TRIM_CAT",TRIM(B137),"TRIM_LINE",A135))</f>
        <v>606</v>
      </c>
    </row>
    <row r="138" spans="1:36" s="66" customFormat="1" x14ac:dyDescent="0.25">
      <c r="A138" s="172"/>
      <c r="B138" s="67" t="s">
        <v>32</v>
      </c>
      <c r="C138" s="129">
        <v>54</v>
      </c>
      <c r="D138" s="73">
        <v>57</v>
      </c>
      <c r="E138" s="73">
        <v>68</v>
      </c>
      <c r="F138" s="73">
        <v>65</v>
      </c>
      <c r="G138" s="73">
        <v>56</v>
      </c>
      <c r="H138" s="126">
        <v>46</v>
      </c>
      <c r="I138" s="73">
        <v>29</v>
      </c>
      <c r="J138" s="126">
        <v>29</v>
      </c>
      <c r="K138" s="73">
        <v>40</v>
      </c>
      <c r="L138" s="126">
        <v>43</v>
      </c>
      <c r="M138" s="126">
        <v>48</v>
      </c>
      <c r="N138" s="127">
        <v>46</v>
      </c>
      <c r="O138" s="129">
        <v>34</v>
      </c>
      <c r="P138" s="126">
        <v>39</v>
      </c>
      <c r="Q138" s="73">
        <v>82</v>
      </c>
      <c r="R138" s="126">
        <v>108</v>
      </c>
      <c r="S138" s="73">
        <v>126</v>
      </c>
      <c r="T138" s="126">
        <v>109</v>
      </c>
      <c r="U138" s="127">
        <v>144</v>
      </c>
      <c r="V138" s="236">
        <f t="shared" si="111"/>
        <v>-0.37037037037037035</v>
      </c>
      <c r="W138" s="237">
        <f t="shared" si="109"/>
        <v>-0.31578947368421051</v>
      </c>
      <c r="X138" s="238">
        <f t="shared" si="109"/>
        <v>0.20588235294117646</v>
      </c>
      <c r="Y138" s="238">
        <f t="shared" si="109"/>
        <v>0.66153846153846152</v>
      </c>
      <c r="Z138" s="238">
        <f t="shared" si="109"/>
        <v>1.25</v>
      </c>
      <c r="AA138" s="238">
        <f t="shared" si="109"/>
        <v>1.3695652173913044</v>
      </c>
      <c r="AB138" s="252"/>
      <c r="AC138" s="129">
        <f t="shared" si="83"/>
        <v>-20</v>
      </c>
      <c r="AD138" s="72">
        <f t="shared" si="110"/>
        <v>-18</v>
      </c>
      <c r="AE138" s="73">
        <f t="shared" si="110"/>
        <v>14</v>
      </c>
      <c r="AF138" s="73">
        <f t="shared" si="110"/>
        <v>43</v>
      </c>
      <c r="AG138" s="73">
        <f t="shared" si="110"/>
        <v>70</v>
      </c>
      <c r="AH138" s="73">
        <f t="shared" si="110"/>
        <v>63</v>
      </c>
      <c r="AI138" s="127"/>
      <c r="AJ138" s="71">
        <f>IF(ISERROR(GETPIVOTDATA("VALUE",'CSS WK pvt'!$J$2,"DT_FILE",AJ$8,"COMMODITY",AJ$6,"TRIM_CAT",TRIM(B138),"TRIM_LINE",A135))=TRUE,0,GETPIVOTDATA("VALUE",'CSS WK pvt'!$J$2,"DT_FILE",AJ$8,"COMMODITY",AJ$6,"TRIM_CAT",TRIM(B138),"TRIM_LINE",A135))</f>
        <v>144</v>
      </c>
    </row>
    <row r="139" spans="1:36" s="66" customFormat="1" x14ac:dyDescent="0.25">
      <c r="A139" s="172"/>
      <c r="B139" s="67" t="s">
        <v>33</v>
      </c>
      <c r="C139" s="129">
        <v>10</v>
      </c>
      <c r="D139" s="73">
        <v>11</v>
      </c>
      <c r="E139" s="73">
        <v>11</v>
      </c>
      <c r="F139" s="73">
        <v>15</v>
      </c>
      <c r="G139" s="73">
        <v>18</v>
      </c>
      <c r="H139" s="126">
        <v>20</v>
      </c>
      <c r="I139" s="73">
        <v>20</v>
      </c>
      <c r="J139" s="126">
        <v>15</v>
      </c>
      <c r="K139" s="73">
        <v>14</v>
      </c>
      <c r="L139" s="126">
        <v>16</v>
      </c>
      <c r="M139" s="126">
        <v>19</v>
      </c>
      <c r="N139" s="127">
        <v>14</v>
      </c>
      <c r="O139" s="129">
        <v>13</v>
      </c>
      <c r="P139" s="126">
        <v>12</v>
      </c>
      <c r="Q139" s="73">
        <v>21</v>
      </c>
      <c r="R139" s="126">
        <v>23</v>
      </c>
      <c r="S139" s="73">
        <v>33</v>
      </c>
      <c r="T139" s="126">
        <v>37</v>
      </c>
      <c r="U139" s="127">
        <v>44</v>
      </c>
      <c r="V139" s="236">
        <f t="shared" si="111"/>
        <v>0.3</v>
      </c>
      <c r="W139" s="237">
        <f t="shared" si="109"/>
        <v>9.0909090909090912E-2</v>
      </c>
      <c r="X139" s="238">
        <f t="shared" si="109"/>
        <v>0.90909090909090906</v>
      </c>
      <c r="Y139" s="238">
        <f t="shared" si="109"/>
        <v>0.53333333333333333</v>
      </c>
      <c r="Z139" s="238">
        <f t="shared" si="109"/>
        <v>0.83333333333333337</v>
      </c>
      <c r="AA139" s="238">
        <f t="shared" si="109"/>
        <v>0.85</v>
      </c>
      <c r="AB139" s="252"/>
      <c r="AC139" s="129">
        <f t="shared" si="83"/>
        <v>3</v>
      </c>
      <c r="AD139" s="72">
        <f t="shared" si="110"/>
        <v>1</v>
      </c>
      <c r="AE139" s="73">
        <f t="shared" si="110"/>
        <v>10</v>
      </c>
      <c r="AF139" s="73">
        <f t="shared" si="110"/>
        <v>8</v>
      </c>
      <c r="AG139" s="73">
        <f t="shared" si="110"/>
        <v>15</v>
      </c>
      <c r="AH139" s="73">
        <f t="shared" si="110"/>
        <v>17</v>
      </c>
      <c r="AI139" s="127"/>
      <c r="AJ139" s="71">
        <f>IF(ISERROR(GETPIVOTDATA("VALUE",'CSS WK pvt'!$J$2,"DT_FILE",AJ$8,"COMMODITY",AJ$6,"TRIM_CAT",TRIM(B139),"TRIM_LINE",A135))=TRUE,0,GETPIVOTDATA("VALUE",'CSS WK pvt'!$J$2,"DT_FILE",AJ$8,"COMMODITY",AJ$6,"TRIM_CAT",TRIM(B139),"TRIM_LINE",A135))</f>
        <v>44</v>
      </c>
    </row>
    <row r="140" spans="1:36" s="66" customFormat="1" x14ac:dyDescent="0.25">
      <c r="A140" s="172"/>
      <c r="B140" s="67" t="s">
        <v>34</v>
      </c>
      <c r="C140" s="129">
        <v>1</v>
      </c>
      <c r="D140" s="73">
        <v>1</v>
      </c>
      <c r="E140" s="73"/>
      <c r="F140" s="73">
        <v>1</v>
      </c>
      <c r="G140" s="73">
        <v>1</v>
      </c>
      <c r="H140" s="126">
        <v>1</v>
      </c>
      <c r="I140" s="73"/>
      <c r="J140" s="126"/>
      <c r="K140" s="73"/>
      <c r="L140" s="126">
        <v>1</v>
      </c>
      <c r="M140" s="126">
        <v>1</v>
      </c>
      <c r="N140" s="127">
        <v>1</v>
      </c>
      <c r="O140" s="129">
        <v>2</v>
      </c>
      <c r="P140" s="126">
        <v>4</v>
      </c>
      <c r="Q140" s="73">
        <v>2</v>
      </c>
      <c r="R140" s="126">
        <v>2</v>
      </c>
      <c r="S140" s="73">
        <v>7</v>
      </c>
      <c r="T140" s="126">
        <v>5</v>
      </c>
      <c r="U140" s="127">
        <v>8</v>
      </c>
      <c r="V140" s="236">
        <f t="shared" si="111"/>
        <v>1</v>
      </c>
      <c r="W140" s="237">
        <f t="shared" si="109"/>
        <v>3</v>
      </c>
      <c r="X140" s="238">
        <f t="shared" si="109"/>
        <v>0</v>
      </c>
      <c r="Y140" s="238">
        <f t="shared" si="109"/>
        <v>1</v>
      </c>
      <c r="Z140" s="238">
        <f t="shared" si="109"/>
        <v>6</v>
      </c>
      <c r="AA140" s="238">
        <f t="shared" si="109"/>
        <v>4</v>
      </c>
      <c r="AB140" s="252"/>
      <c r="AC140" s="129">
        <f t="shared" si="83"/>
        <v>1</v>
      </c>
      <c r="AD140" s="72">
        <f t="shared" si="110"/>
        <v>3</v>
      </c>
      <c r="AE140" s="73">
        <f t="shared" si="110"/>
        <v>2</v>
      </c>
      <c r="AF140" s="73">
        <f t="shared" si="110"/>
        <v>1</v>
      </c>
      <c r="AG140" s="73">
        <f t="shared" si="110"/>
        <v>6</v>
      </c>
      <c r="AH140" s="73">
        <f t="shared" si="110"/>
        <v>4</v>
      </c>
      <c r="AI140" s="127"/>
      <c r="AJ140" s="71">
        <f>IF(ISERROR(GETPIVOTDATA("VALUE",'CSS WK pvt'!$J$2,"DT_FILE",AJ$8,"COMMODITY",AJ$6,"TRIM_CAT",TRIM(B140),"TRIM_LINE",A135))=TRUE,0,GETPIVOTDATA("VALUE",'CSS WK pvt'!$J$2,"DT_FILE",AJ$8,"COMMODITY",AJ$6,"TRIM_CAT",TRIM(B140),"TRIM_LINE",A135))</f>
        <v>8</v>
      </c>
    </row>
    <row r="141" spans="1:36" s="83" customFormat="1" ht="15.75" thickBot="1" x14ac:dyDescent="0.3">
      <c r="A141" s="173"/>
      <c r="B141" s="130" t="s">
        <v>35</v>
      </c>
      <c r="C141" s="131">
        <f>SUM(C136:C140)</f>
        <v>6270</v>
      </c>
      <c r="D141" s="132">
        <f t="shared" ref="D141:AJ141" si="112">SUM(D136:D140)</f>
        <v>7160</v>
      </c>
      <c r="E141" s="132">
        <f t="shared" si="112"/>
        <v>8435</v>
      </c>
      <c r="F141" s="132">
        <f t="shared" si="112"/>
        <v>8648</v>
      </c>
      <c r="G141" s="132">
        <f t="shared" si="112"/>
        <v>8284</v>
      </c>
      <c r="H141" s="133">
        <f t="shared" si="112"/>
        <v>8005</v>
      </c>
      <c r="I141" s="132">
        <f t="shared" si="112"/>
        <v>7669</v>
      </c>
      <c r="J141" s="133">
        <f t="shared" si="112"/>
        <v>7268</v>
      </c>
      <c r="K141" s="132">
        <f t="shared" si="112"/>
        <v>6247</v>
      </c>
      <c r="L141" s="133">
        <f t="shared" si="112"/>
        <v>6010</v>
      </c>
      <c r="M141" s="133">
        <f t="shared" si="112"/>
        <v>5634</v>
      </c>
      <c r="N141" s="134">
        <f t="shared" si="112"/>
        <v>5797</v>
      </c>
      <c r="O141" s="131">
        <f t="shared" si="112"/>
        <v>5493</v>
      </c>
      <c r="P141" s="133">
        <v>4005</v>
      </c>
      <c r="Q141" s="132">
        <v>3640</v>
      </c>
      <c r="R141" s="133">
        <v>4007</v>
      </c>
      <c r="S141" s="132">
        <v>4301</v>
      </c>
      <c r="T141" s="133">
        <v>3779</v>
      </c>
      <c r="U141" s="134">
        <v>3712</v>
      </c>
      <c r="V141" s="254">
        <f t="shared" si="111"/>
        <v>-0.12392344497607656</v>
      </c>
      <c r="W141" s="254">
        <f t="shared" si="109"/>
        <v>-0.44064245810055863</v>
      </c>
      <c r="X141" s="254">
        <f t="shared" si="109"/>
        <v>-0.56846473029045641</v>
      </c>
      <c r="Y141" s="254">
        <f t="shared" si="109"/>
        <v>-0.53665587419056426</v>
      </c>
      <c r="Z141" s="254">
        <f t="shared" si="109"/>
        <v>-0.48080637373249641</v>
      </c>
      <c r="AA141" s="254">
        <f t="shared" si="109"/>
        <v>-0.52792004996876951</v>
      </c>
      <c r="AB141" s="255"/>
      <c r="AC141" s="131">
        <f t="shared" si="106"/>
        <v>-777</v>
      </c>
      <c r="AD141" s="133">
        <f t="shared" si="106"/>
        <v>-3155</v>
      </c>
      <c r="AE141" s="132">
        <f t="shared" si="106"/>
        <v>-4795</v>
      </c>
      <c r="AF141" s="132">
        <f t="shared" si="106"/>
        <v>-4641</v>
      </c>
      <c r="AG141" s="132">
        <f t="shared" ref="AG141:AH141" si="113">SUM(AG136:AG140)</f>
        <v>-3983</v>
      </c>
      <c r="AH141" s="132">
        <f t="shared" si="113"/>
        <v>-4226</v>
      </c>
      <c r="AI141" s="134"/>
      <c r="AJ141" s="131">
        <f t="shared" si="112"/>
        <v>3712</v>
      </c>
    </row>
    <row r="142" spans="1:36" ht="15.75" thickTop="1" x14ac:dyDescent="0.25">
      <c r="A142" s="172">
        <v>20</v>
      </c>
      <c r="B142" s="119" t="s">
        <v>419</v>
      </c>
      <c r="C142" s="106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8"/>
      <c r="O142" s="106"/>
      <c r="P142" s="107"/>
      <c r="Q142" s="107"/>
      <c r="R142" s="107"/>
      <c r="S142" s="107"/>
      <c r="T142" s="107"/>
      <c r="U142" s="108"/>
      <c r="V142" s="232"/>
      <c r="W142" s="233"/>
      <c r="X142" s="234"/>
      <c r="Y142" s="234"/>
      <c r="Z142" s="234"/>
      <c r="AA142" s="234"/>
      <c r="AB142" s="235"/>
      <c r="AC142" s="109"/>
      <c r="AD142" s="110"/>
      <c r="AE142" s="111"/>
      <c r="AF142" s="111"/>
      <c r="AG142" s="111"/>
      <c r="AH142" s="111"/>
      <c r="AI142" s="112"/>
      <c r="AJ142" s="109"/>
    </row>
    <row r="143" spans="1:36" x14ac:dyDescent="0.25">
      <c r="A143" s="172"/>
      <c r="B143" s="42" t="s">
        <v>30</v>
      </c>
      <c r="C143" s="113">
        <v>24536141.59</v>
      </c>
      <c r="D143" s="114">
        <v>16363974.01</v>
      </c>
      <c r="E143" s="114">
        <v>11393203.48</v>
      </c>
      <c r="F143" s="38">
        <v>8401746.6799999997</v>
      </c>
      <c r="G143" s="114">
        <v>5978196.9699999997</v>
      </c>
      <c r="H143" s="114">
        <v>6514759.4900000002</v>
      </c>
      <c r="I143" s="114">
        <v>7000644.3099999996</v>
      </c>
      <c r="J143" s="114">
        <v>7896145.6100000003</v>
      </c>
      <c r="K143" s="114">
        <v>14472877.5</v>
      </c>
      <c r="L143" s="114">
        <v>21135052.800000001</v>
      </c>
      <c r="M143" s="114">
        <v>26094909.09</v>
      </c>
      <c r="N143" s="115">
        <v>25886538.399999999</v>
      </c>
      <c r="O143" s="113">
        <v>20420361.309999999</v>
      </c>
      <c r="P143" s="114">
        <v>18201596</v>
      </c>
      <c r="Q143" s="114">
        <v>15280691</v>
      </c>
      <c r="R143" s="114">
        <v>7853388</v>
      </c>
      <c r="S143" s="114">
        <v>6998390</v>
      </c>
      <c r="T143" s="114">
        <v>6772026</v>
      </c>
      <c r="U143" s="115">
        <v>6463279</v>
      </c>
      <c r="V143" s="236">
        <f>IF(ISERROR((O143-C143)/C143)=TRUE,0,(O143-C143)/C143)</f>
        <v>-0.16774358205030235</v>
      </c>
      <c r="W143" s="237">
        <f t="shared" ref="W143:AA148" si="114">IF(ISERROR((P143-D143)/D143)=TRUE,0,(P143-D143)/D143)</f>
        <v>0.1122968044850861</v>
      </c>
      <c r="X143" s="238">
        <f t="shared" si="114"/>
        <v>0.3412111024633433</v>
      </c>
      <c r="Y143" s="238">
        <f t="shared" si="114"/>
        <v>-6.5267223695918392E-2</v>
      </c>
      <c r="Z143" s="238">
        <f t="shared" si="114"/>
        <v>0.1706522945161508</v>
      </c>
      <c r="AA143" s="238">
        <f t="shared" si="114"/>
        <v>3.9489793966284971E-2</v>
      </c>
      <c r="AB143" s="206"/>
      <c r="AC143" s="38">
        <f t="shared" ref="AC143:AH147" si="115">O143-C143</f>
        <v>-4115780.2800000012</v>
      </c>
      <c r="AD143" s="72">
        <f t="shared" si="115"/>
        <v>1837621.9900000002</v>
      </c>
      <c r="AE143" s="73">
        <f t="shared" si="115"/>
        <v>3887487.5199999996</v>
      </c>
      <c r="AF143" s="73">
        <f t="shared" si="115"/>
        <v>-548358.6799999997</v>
      </c>
      <c r="AG143" s="73">
        <f t="shared" si="115"/>
        <v>1020193.0300000003</v>
      </c>
      <c r="AH143" s="73">
        <f t="shared" si="115"/>
        <v>257266.50999999978</v>
      </c>
      <c r="AI143" s="118"/>
      <c r="AJ143" s="71">
        <f>IF(ISERROR(GETPIVOTDATA("VALUE",'CSS WK pvt'!$J$2,"DT_FILE",AJ$8,"COMMODITY",AJ$6,"TRIM_CAT",TRIM(B143),"TRIM_LINE",A142))=TRUE,0,GETPIVOTDATA("VALUE",'CSS WK pvt'!$J$2,"DT_FILE",AJ$8,"COMMODITY",AJ$6,"TRIM_CAT",TRIM(B143),"TRIM_LINE",A142))</f>
        <v>6463279</v>
      </c>
    </row>
    <row r="144" spans="1:36" x14ac:dyDescent="0.25">
      <c r="A144" s="172"/>
      <c r="B144" s="42" t="s">
        <v>31</v>
      </c>
      <c r="C144" s="113">
        <v>3493716.82</v>
      </c>
      <c r="D144" s="114">
        <v>1573700.52</v>
      </c>
      <c r="E144" s="114">
        <v>967014.45</v>
      </c>
      <c r="F144" s="38">
        <v>575531.75</v>
      </c>
      <c r="G144" s="114">
        <v>373305.35</v>
      </c>
      <c r="H144" s="114">
        <v>399484.15999999997</v>
      </c>
      <c r="I144" s="114">
        <v>443889.47</v>
      </c>
      <c r="J144" s="114">
        <v>565130.84</v>
      </c>
      <c r="K144" s="114">
        <v>927007.21</v>
      </c>
      <c r="L144" s="114">
        <v>1486557.13</v>
      </c>
      <c r="M144" s="114">
        <v>1961163.76</v>
      </c>
      <c r="N144" s="115">
        <v>1312359.46</v>
      </c>
      <c r="O144" s="113">
        <v>1109048.48</v>
      </c>
      <c r="P144" s="114">
        <v>1009276</v>
      </c>
      <c r="Q144" s="114">
        <v>801553</v>
      </c>
      <c r="R144" s="114">
        <v>424558</v>
      </c>
      <c r="S144" s="114">
        <v>365336</v>
      </c>
      <c r="T144" s="114">
        <v>342016</v>
      </c>
      <c r="U144" s="115">
        <v>385246</v>
      </c>
      <c r="V144" s="236">
        <f t="shared" ref="V144:V148" si="116">IF(ISERROR((O144-C144)/C144)=TRUE,0,(O144-C144)/C144)</f>
        <v>-0.68255913769221854</v>
      </c>
      <c r="W144" s="237">
        <f t="shared" si="114"/>
        <v>-0.35866069358609604</v>
      </c>
      <c r="X144" s="238">
        <f t="shared" si="114"/>
        <v>-0.17110545762785651</v>
      </c>
      <c r="Y144" s="238">
        <f t="shared" si="114"/>
        <v>-0.26232045408441845</v>
      </c>
      <c r="Z144" s="238">
        <f t="shared" si="114"/>
        <v>-2.1348073366749171E-2</v>
      </c>
      <c r="AA144" s="238">
        <f t="shared" si="114"/>
        <v>-0.14385591659003447</v>
      </c>
      <c r="AB144" s="206"/>
      <c r="AC144" s="38">
        <f t="shared" si="115"/>
        <v>-2384668.34</v>
      </c>
      <c r="AD144" s="72">
        <f t="shared" si="115"/>
        <v>-564424.52</v>
      </c>
      <c r="AE144" s="73">
        <f t="shared" si="115"/>
        <v>-165461.44999999995</v>
      </c>
      <c r="AF144" s="73">
        <f t="shared" si="115"/>
        <v>-150973.75</v>
      </c>
      <c r="AG144" s="73">
        <f t="shared" si="115"/>
        <v>-7969.3499999999767</v>
      </c>
      <c r="AH144" s="73">
        <f t="shared" si="115"/>
        <v>-57468.159999999974</v>
      </c>
      <c r="AI144" s="118"/>
      <c r="AJ144" s="71">
        <f>IF(ISERROR(GETPIVOTDATA("VALUE",'CSS WK pvt'!$J$2,"DT_FILE",AJ$8,"COMMODITY",AJ$6,"TRIM_CAT",TRIM(B144),"TRIM_LINE",A142))=TRUE,0,GETPIVOTDATA("VALUE",'CSS WK pvt'!$J$2,"DT_FILE",AJ$8,"COMMODITY",AJ$6,"TRIM_CAT",TRIM(B144),"TRIM_LINE",A142))</f>
        <v>385246</v>
      </c>
    </row>
    <row r="145" spans="1:36" x14ac:dyDescent="0.25">
      <c r="A145" s="172"/>
      <c r="B145" s="42" t="s">
        <v>32</v>
      </c>
      <c r="C145" s="113">
        <v>3663163.08</v>
      </c>
      <c r="D145" s="114">
        <v>2244718.67</v>
      </c>
      <c r="E145" s="114">
        <v>1325300.6000000001</v>
      </c>
      <c r="F145" s="38">
        <v>857289.55</v>
      </c>
      <c r="G145" s="114">
        <v>648862.73</v>
      </c>
      <c r="H145" s="114">
        <v>685487.03</v>
      </c>
      <c r="I145" s="114">
        <v>697800.57</v>
      </c>
      <c r="J145" s="114">
        <v>806551.03</v>
      </c>
      <c r="K145" s="114">
        <v>1814798.72</v>
      </c>
      <c r="L145" s="114">
        <v>3097114.48</v>
      </c>
      <c r="M145" s="114">
        <v>3727655.67</v>
      </c>
      <c r="N145" s="115">
        <v>3747473.3</v>
      </c>
      <c r="O145" s="113">
        <v>2882195.71</v>
      </c>
      <c r="P145" s="114">
        <v>2416192</v>
      </c>
      <c r="Q145" s="114">
        <v>1614758</v>
      </c>
      <c r="R145" s="114">
        <v>799257</v>
      </c>
      <c r="S145" s="114">
        <v>684502</v>
      </c>
      <c r="T145" s="114">
        <v>708602</v>
      </c>
      <c r="U145" s="115">
        <v>654284</v>
      </c>
      <c r="V145" s="236">
        <f t="shared" si="116"/>
        <v>-0.21319481359262882</v>
      </c>
      <c r="W145" s="237">
        <f t="shared" si="114"/>
        <v>7.6389675148022043E-2</v>
      </c>
      <c r="X145" s="238">
        <f t="shared" si="114"/>
        <v>0.21840886512840926</v>
      </c>
      <c r="Y145" s="238">
        <f t="shared" si="114"/>
        <v>-6.7693056564144566E-2</v>
      </c>
      <c r="Z145" s="238">
        <f t="shared" si="114"/>
        <v>5.4925746775438961E-2</v>
      </c>
      <c r="AA145" s="238">
        <f t="shared" si="114"/>
        <v>3.372050671768359E-2</v>
      </c>
      <c r="AB145" s="206"/>
      <c r="AC145" s="38">
        <f t="shared" si="115"/>
        <v>-780967.37000000011</v>
      </c>
      <c r="AD145" s="72">
        <f t="shared" si="115"/>
        <v>171473.33000000007</v>
      </c>
      <c r="AE145" s="73">
        <f t="shared" si="115"/>
        <v>289457.39999999991</v>
      </c>
      <c r="AF145" s="73">
        <f t="shared" si="115"/>
        <v>-58032.550000000047</v>
      </c>
      <c r="AG145" s="73">
        <f t="shared" si="115"/>
        <v>35639.270000000019</v>
      </c>
      <c r="AH145" s="73">
        <f t="shared" si="115"/>
        <v>23114.969999999972</v>
      </c>
      <c r="AI145" s="118"/>
      <c r="AJ145" s="71">
        <f>IF(ISERROR(GETPIVOTDATA("VALUE",'CSS WK pvt'!$J$2,"DT_FILE",AJ$8,"COMMODITY",AJ$6,"TRIM_CAT",TRIM(B145),"TRIM_LINE",A142))=TRUE,0,GETPIVOTDATA("VALUE",'CSS WK pvt'!$J$2,"DT_FILE",AJ$8,"COMMODITY",AJ$6,"TRIM_CAT",TRIM(B145),"TRIM_LINE",A142))</f>
        <v>654284</v>
      </c>
    </row>
    <row r="146" spans="1:36" x14ac:dyDescent="0.25">
      <c r="A146" s="172"/>
      <c r="B146" s="42" t="s">
        <v>33</v>
      </c>
      <c r="C146" s="113">
        <v>4907926.0199999996</v>
      </c>
      <c r="D146" s="114">
        <v>3551606.29</v>
      </c>
      <c r="E146" s="114">
        <v>2446532.9300000002</v>
      </c>
      <c r="F146" s="38">
        <v>1789006.25</v>
      </c>
      <c r="G146" s="114">
        <v>1441077.66</v>
      </c>
      <c r="H146" s="114">
        <v>1324569.8500000001</v>
      </c>
      <c r="I146" s="114">
        <v>1569761.29</v>
      </c>
      <c r="J146" s="114">
        <v>1757928.39</v>
      </c>
      <c r="K146" s="114">
        <v>2735595.53</v>
      </c>
      <c r="L146" s="114">
        <v>4142712.93</v>
      </c>
      <c r="M146" s="114">
        <v>4618655.92</v>
      </c>
      <c r="N146" s="115">
        <v>4489685.99</v>
      </c>
      <c r="O146" s="113">
        <v>3703537.88</v>
      </c>
      <c r="P146" s="114">
        <v>3600527</v>
      </c>
      <c r="Q146" s="114">
        <v>2597682</v>
      </c>
      <c r="R146" s="114">
        <v>1619086</v>
      </c>
      <c r="S146" s="114">
        <v>1330770</v>
      </c>
      <c r="T146" s="114">
        <v>1433212</v>
      </c>
      <c r="U146" s="115">
        <v>1276883</v>
      </c>
      <c r="V146" s="236">
        <f t="shared" si="116"/>
        <v>-0.24539655550879713</v>
      </c>
      <c r="W146" s="237">
        <f t="shared" si="114"/>
        <v>1.3774249172196381E-2</v>
      </c>
      <c r="X146" s="238">
        <f t="shared" si="114"/>
        <v>6.178092603887405E-2</v>
      </c>
      <c r="Y146" s="238">
        <f t="shared" si="114"/>
        <v>-9.4980243920332871E-2</v>
      </c>
      <c r="Z146" s="238">
        <f t="shared" si="114"/>
        <v>-7.6545257109877002E-2</v>
      </c>
      <c r="AA146" s="238">
        <f t="shared" si="114"/>
        <v>8.2020702796458719E-2</v>
      </c>
      <c r="AB146" s="206"/>
      <c r="AC146" s="38">
        <f t="shared" si="115"/>
        <v>-1204388.1399999997</v>
      </c>
      <c r="AD146" s="72">
        <f t="shared" si="115"/>
        <v>48920.709999999963</v>
      </c>
      <c r="AE146" s="73">
        <f t="shared" si="115"/>
        <v>151149.06999999983</v>
      </c>
      <c r="AF146" s="73">
        <f t="shared" si="115"/>
        <v>-169920.25</v>
      </c>
      <c r="AG146" s="73">
        <f t="shared" si="115"/>
        <v>-110307.65999999992</v>
      </c>
      <c r="AH146" s="73">
        <f t="shared" si="115"/>
        <v>108642.14999999991</v>
      </c>
      <c r="AI146" s="118"/>
      <c r="AJ146" s="71">
        <f>IF(ISERROR(GETPIVOTDATA("VALUE",'CSS WK pvt'!$J$2,"DT_FILE",AJ$8,"COMMODITY",AJ$6,"TRIM_CAT",TRIM(B146),"TRIM_LINE",A142))=TRUE,0,GETPIVOTDATA("VALUE",'CSS WK pvt'!$J$2,"DT_FILE",AJ$8,"COMMODITY",AJ$6,"TRIM_CAT",TRIM(B146),"TRIM_LINE",A142))</f>
        <v>1276883</v>
      </c>
    </row>
    <row r="147" spans="1:36" x14ac:dyDescent="0.25">
      <c r="A147" s="172"/>
      <c r="B147" s="42" t="s">
        <v>34</v>
      </c>
      <c r="C147" s="113">
        <v>2636702.39</v>
      </c>
      <c r="D147" s="114">
        <v>2236176.0099999998</v>
      </c>
      <c r="E147" s="114">
        <v>1531388.25</v>
      </c>
      <c r="F147" s="38">
        <v>1366617.99</v>
      </c>
      <c r="G147" s="114">
        <v>1516663.9</v>
      </c>
      <c r="H147" s="114">
        <v>844733.75</v>
      </c>
      <c r="I147" s="114">
        <v>1203356.6399999999</v>
      </c>
      <c r="J147" s="114">
        <v>1237119.3</v>
      </c>
      <c r="K147" s="114">
        <v>1965836.69</v>
      </c>
      <c r="L147" s="114">
        <v>3192934.09</v>
      </c>
      <c r="M147" s="114">
        <v>3251477.82</v>
      </c>
      <c r="N147" s="115">
        <v>2631929.46</v>
      </c>
      <c r="O147" s="113">
        <v>2559201.2000000002</v>
      </c>
      <c r="P147" s="114">
        <v>3418983</v>
      </c>
      <c r="Q147" s="114">
        <v>2162061</v>
      </c>
      <c r="R147" s="114">
        <v>1924961</v>
      </c>
      <c r="S147" s="114">
        <v>938294</v>
      </c>
      <c r="T147" s="114">
        <v>1624483</v>
      </c>
      <c r="U147" s="115">
        <v>1470047</v>
      </c>
      <c r="V147" s="236">
        <f t="shared" si="116"/>
        <v>-2.9393226286717911E-2</v>
      </c>
      <c r="W147" s="237">
        <f t="shared" si="114"/>
        <v>0.52894181169576193</v>
      </c>
      <c r="X147" s="238">
        <f t="shared" si="114"/>
        <v>0.41183073593518821</v>
      </c>
      <c r="Y147" s="238">
        <f t="shared" si="114"/>
        <v>0.40855821750158583</v>
      </c>
      <c r="Z147" s="238">
        <f t="shared" si="114"/>
        <v>-0.3813434868463606</v>
      </c>
      <c r="AA147" s="238">
        <f t="shared" si="114"/>
        <v>0.92307102681762154</v>
      </c>
      <c r="AB147" s="206"/>
      <c r="AC147" s="38">
        <f t="shared" si="115"/>
        <v>-77501.189999999944</v>
      </c>
      <c r="AD147" s="72">
        <f t="shared" si="115"/>
        <v>1182806.9900000002</v>
      </c>
      <c r="AE147" s="73">
        <f t="shared" si="115"/>
        <v>630672.75</v>
      </c>
      <c r="AF147" s="73">
        <f t="shared" si="115"/>
        <v>558343.01</v>
      </c>
      <c r="AG147" s="73">
        <f t="shared" si="115"/>
        <v>-578369.89999999991</v>
      </c>
      <c r="AH147" s="73">
        <f t="shared" si="115"/>
        <v>779749.25</v>
      </c>
      <c r="AI147" s="118"/>
      <c r="AJ147" s="71">
        <f>IF(ISERROR(GETPIVOTDATA("VALUE",'CSS WK pvt'!$J$2,"DT_FILE",AJ$8,"COMMODITY",AJ$6,"TRIM_CAT",TRIM(B147),"TRIM_LINE",A142))=TRUE,0,GETPIVOTDATA("VALUE",'CSS WK pvt'!$J$2,"DT_FILE",AJ$8,"COMMODITY",AJ$6,"TRIM_CAT",TRIM(B147),"TRIM_LINE",A142))</f>
        <v>1470047</v>
      </c>
    </row>
    <row r="148" spans="1:36" x14ac:dyDescent="0.25">
      <c r="A148" s="172"/>
      <c r="B148" s="42" t="s">
        <v>35</v>
      </c>
      <c r="C148" s="135">
        <f>SUM(C143:C147)</f>
        <v>39237649.900000006</v>
      </c>
      <c r="D148" s="152">
        <f>SUM(D143:D147)</f>
        <v>25970175.5</v>
      </c>
      <c r="E148" s="152">
        <f t="shared" ref="E148:O148" si="117">SUM(E143:E147)</f>
        <v>17663439.710000001</v>
      </c>
      <c r="F148" s="153">
        <f t="shared" si="117"/>
        <v>12990192.220000001</v>
      </c>
      <c r="G148" s="152">
        <f t="shared" si="117"/>
        <v>9958106.6099999994</v>
      </c>
      <c r="H148" s="152">
        <f t="shared" si="117"/>
        <v>9769034.2800000012</v>
      </c>
      <c r="I148" s="152">
        <f t="shared" si="117"/>
        <v>10915452.280000001</v>
      </c>
      <c r="J148" s="152">
        <f t="shared" si="117"/>
        <v>12262875.170000002</v>
      </c>
      <c r="K148" s="152">
        <f t="shared" si="117"/>
        <v>21916115.650000002</v>
      </c>
      <c r="L148" s="152">
        <f t="shared" si="117"/>
        <v>33054371.43</v>
      </c>
      <c r="M148" s="152">
        <f t="shared" si="117"/>
        <v>39653862.260000005</v>
      </c>
      <c r="N148" s="154">
        <f t="shared" si="117"/>
        <v>38067986.609999999</v>
      </c>
      <c r="O148" s="151">
        <f t="shared" si="117"/>
        <v>30674344.579999998</v>
      </c>
      <c r="P148" s="152">
        <v>28646574</v>
      </c>
      <c r="Q148" s="152">
        <v>22456745</v>
      </c>
      <c r="R148" s="152">
        <v>12621250</v>
      </c>
      <c r="S148" s="152">
        <v>10317292</v>
      </c>
      <c r="T148" s="152">
        <v>10880339</v>
      </c>
      <c r="U148" s="154">
        <v>10249739</v>
      </c>
      <c r="V148" s="240">
        <f t="shared" si="116"/>
        <v>-0.21824205429795648</v>
      </c>
      <c r="W148" s="241">
        <f t="shared" si="114"/>
        <v>0.10305661969823808</v>
      </c>
      <c r="X148" s="242">
        <f t="shared" si="114"/>
        <v>0.27136873500840902</v>
      </c>
      <c r="Y148" s="242">
        <f t="shared" si="114"/>
        <v>-2.8401598202062683E-2</v>
      </c>
      <c r="Z148" s="242">
        <f t="shared" si="114"/>
        <v>3.6069646978804597E-2</v>
      </c>
      <c r="AA148" s="242">
        <f t="shared" si="114"/>
        <v>0.11375788928033106</v>
      </c>
      <c r="AB148" s="251"/>
      <c r="AC148" s="153">
        <f t="shared" ref="AC148:AF148" si="118">SUM(AC143:AC147)</f>
        <v>-8563305.3200000003</v>
      </c>
      <c r="AD148" s="155">
        <f t="shared" si="118"/>
        <v>2676398.5000000005</v>
      </c>
      <c r="AE148" s="156">
        <f t="shared" si="118"/>
        <v>4793305.2899999991</v>
      </c>
      <c r="AF148" s="156">
        <f t="shared" si="118"/>
        <v>-368942.21999999974</v>
      </c>
      <c r="AG148" s="156">
        <f t="shared" ref="AG148:AH148" si="119">SUM(AG143:AG147)</f>
        <v>359185.39000000048</v>
      </c>
      <c r="AH148" s="156">
        <f t="shared" si="119"/>
        <v>1111304.7199999997</v>
      </c>
      <c r="AI148" s="157"/>
      <c r="AJ148" s="48">
        <f t="shared" ref="AJ148" si="120">SUM(AJ143:AJ147)</f>
        <v>10249739</v>
      </c>
    </row>
    <row r="149" spans="1:36" x14ac:dyDescent="0.25">
      <c r="A149" s="172">
        <v>21</v>
      </c>
      <c r="B149" s="98" t="s">
        <v>418</v>
      </c>
      <c r="C149" s="99"/>
      <c r="D149" s="100"/>
      <c r="E149" s="100"/>
      <c r="F149" s="100"/>
      <c r="G149" s="100"/>
      <c r="H149" s="100"/>
      <c r="I149" s="100"/>
      <c r="J149" s="100"/>
      <c r="K149" s="100"/>
      <c r="L149" s="100"/>
      <c r="M149" s="100"/>
      <c r="N149" s="101"/>
      <c r="O149" s="99"/>
      <c r="P149" s="100"/>
      <c r="Q149" s="100"/>
      <c r="R149" s="100"/>
      <c r="S149" s="100"/>
      <c r="T149" s="100"/>
      <c r="U149" s="101"/>
      <c r="V149" s="244"/>
      <c r="W149" s="245"/>
      <c r="X149" s="246"/>
      <c r="Y149" s="246"/>
      <c r="Z149" s="246"/>
      <c r="AA149" s="246"/>
      <c r="AB149" s="247"/>
      <c r="AC149" s="102"/>
      <c r="AD149" s="103"/>
      <c r="AE149" s="104"/>
      <c r="AF149" s="104"/>
      <c r="AG149" s="104"/>
      <c r="AH149" s="104"/>
      <c r="AI149" s="105"/>
      <c r="AJ149" s="102"/>
    </row>
    <row r="150" spans="1:36" x14ac:dyDescent="0.25">
      <c r="A150" s="172"/>
      <c r="B150" s="67" t="s">
        <v>30</v>
      </c>
      <c r="C150" s="200"/>
      <c r="D150" s="201">
        <f t="shared" ref="D150:U150" si="121">(C66+C143+D94-D66-D143)/(C66+C143+D94-D143)</f>
        <v>0.62116045376842322</v>
      </c>
      <c r="E150" s="201">
        <f t="shared" si="121"/>
        <v>0.57123434584392285</v>
      </c>
      <c r="F150" s="202">
        <f t="shared" si="121"/>
        <v>0.49239022537449606</v>
      </c>
      <c r="G150" s="201">
        <f t="shared" si="121"/>
        <v>0.45647875768481144</v>
      </c>
      <c r="H150" s="201">
        <f t="shared" si="121"/>
        <v>0.40438925954671334</v>
      </c>
      <c r="I150" s="201">
        <f t="shared" si="121"/>
        <v>0.41159047794828763</v>
      </c>
      <c r="J150" s="201">
        <f t="shared" si="121"/>
        <v>0.48176323016214445</v>
      </c>
      <c r="K150" s="201">
        <f t="shared" si="121"/>
        <v>0.42556635852883212</v>
      </c>
      <c r="L150" s="201">
        <f t="shared" si="121"/>
        <v>0.61877424392391955</v>
      </c>
      <c r="M150" s="201">
        <f t="shared" si="121"/>
        <v>0.64950944630924945</v>
      </c>
      <c r="N150" s="203">
        <f t="shared" si="121"/>
        <v>0.56302823980769945</v>
      </c>
      <c r="O150" s="200">
        <f t="shared" si="121"/>
        <v>0.57975113396363542</v>
      </c>
      <c r="P150" s="201">
        <f t="shared" si="121"/>
        <v>0.48070883687142074</v>
      </c>
      <c r="Q150" s="201">
        <f t="shared" si="121"/>
        <v>0.46455576713729946</v>
      </c>
      <c r="R150" s="201">
        <f t="shared" si="121"/>
        <v>0.38944956449712886</v>
      </c>
      <c r="S150" s="201">
        <f t="shared" si="121"/>
        <v>0.34372405824723945</v>
      </c>
      <c r="T150" s="201">
        <f t="shared" si="121"/>
        <v>0.27180379929579235</v>
      </c>
      <c r="U150" s="203">
        <f t="shared" si="121"/>
        <v>0.26208583040024502</v>
      </c>
      <c r="V150" s="244"/>
      <c r="W150" s="237">
        <f t="shared" ref="W150:AA155" si="122">IF(ISERROR((P150-D150)/D150)=TRUE,0,(P150-D150)/D150)</f>
        <v>-0.2261116528666918</v>
      </c>
      <c r="X150" s="238">
        <f t="shared" si="122"/>
        <v>-0.18675098842143317</v>
      </c>
      <c r="Y150" s="238">
        <f t="shared" si="122"/>
        <v>-0.20906316895115834</v>
      </c>
      <c r="Z150" s="238">
        <f t="shared" si="122"/>
        <v>-0.24700974040817608</v>
      </c>
      <c r="AA150" s="238">
        <f t="shared" si="122"/>
        <v>-0.32786592898025591</v>
      </c>
      <c r="AB150" s="206"/>
      <c r="AC150" s="256"/>
      <c r="AD150" s="204">
        <f t="shared" ref="AD150:AH155" si="123">P150-D150</f>
        <v>-0.14045161689700247</v>
      </c>
      <c r="AE150" s="204">
        <f t="shared" si="123"/>
        <v>-0.10667857870662339</v>
      </c>
      <c r="AF150" s="204">
        <f t="shared" si="123"/>
        <v>-0.1029406608773672</v>
      </c>
      <c r="AG150" s="204">
        <f t="shared" si="123"/>
        <v>-0.11275469943757199</v>
      </c>
      <c r="AH150" s="204">
        <f t="shared" si="123"/>
        <v>-0.13258546025092099</v>
      </c>
      <c r="AI150" s="206"/>
      <c r="AJ150" s="207"/>
    </row>
    <row r="151" spans="1:36" x14ac:dyDescent="0.25">
      <c r="A151" s="172"/>
      <c r="B151" s="67" t="s">
        <v>31</v>
      </c>
      <c r="C151" s="200"/>
      <c r="D151" s="201">
        <f t="shared" ref="D151:U151" si="124">(C67+C144+D95-D67-D144)/(C67+C144+D95-D144)</f>
        <v>0.27956219250146819</v>
      </c>
      <c r="E151" s="201">
        <f t="shared" si="124"/>
        <v>0.25249905583310767</v>
      </c>
      <c r="F151" s="202">
        <f t="shared" si="124"/>
        <v>0.29870933538915334</v>
      </c>
      <c r="G151" s="201">
        <f t="shared" si="124"/>
        <v>0.19213539736436885</v>
      </c>
      <c r="H151" s="201">
        <f t="shared" si="124"/>
        <v>9.6525725289902484E-2</v>
      </c>
      <c r="I151" s="201">
        <f t="shared" si="124"/>
        <v>8.9884106850669804E-2</v>
      </c>
      <c r="J151" s="201">
        <f t="shared" si="124"/>
        <v>0.10652068580896128</v>
      </c>
      <c r="K151" s="201">
        <f t="shared" si="124"/>
        <v>8.6943366268409386E-2</v>
      </c>
      <c r="L151" s="201">
        <f t="shared" si="124"/>
        <v>0.17104015742649761</v>
      </c>
      <c r="M151" s="201">
        <f t="shared" si="124"/>
        <v>0.13766889330082574</v>
      </c>
      <c r="N151" s="203">
        <f t="shared" si="124"/>
        <v>0.34511609656266085</v>
      </c>
      <c r="O151" s="200">
        <f t="shared" si="124"/>
        <v>0.16874698006434785</v>
      </c>
      <c r="P151" s="201">
        <f t="shared" si="124"/>
        <v>0.13764890288750478</v>
      </c>
      <c r="Q151" s="201">
        <f t="shared" si="124"/>
        <v>0.15391063993269907</v>
      </c>
      <c r="R151" s="201">
        <f t="shared" si="124"/>
        <v>9.7145952243538114E-2</v>
      </c>
      <c r="S151" s="201">
        <f t="shared" si="124"/>
        <v>4.5825413858294632E-2</v>
      </c>
      <c r="T151" s="201">
        <f t="shared" si="124"/>
        <v>7.9588239067830732E-2</v>
      </c>
      <c r="U151" s="203">
        <f t="shared" si="124"/>
        <v>0.10939707979805235</v>
      </c>
      <c r="V151" s="244"/>
      <c r="W151" s="237">
        <f t="shared" si="122"/>
        <v>-0.50762690170709734</v>
      </c>
      <c r="X151" s="238">
        <f t="shared" si="122"/>
        <v>-0.39045063188502299</v>
      </c>
      <c r="Y151" s="238">
        <f t="shared" si="122"/>
        <v>-0.67478099699502847</v>
      </c>
      <c r="Z151" s="238">
        <f t="shared" si="122"/>
        <v>-0.76149416251816138</v>
      </c>
      <c r="AA151" s="238">
        <f t="shared" si="122"/>
        <v>-0.17547121424057899</v>
      </c>
      <c r="AB151" s="206"/>
      <c r="AC151" s="256"/>
      <c r="AD151" s="204">
        <f t="shared" si="123"/>
        <v>-0.14191328961396341</v>
      </c>
      <c r="AE151" s="204">
        <f t="shared" si="123"/>
        <v>-9.8588415900408594E-2</v>
      </c>
      <c r="AF151" s="204">
        <f t="shared" si="123"/>
        <v>-0.20156338314561523</v>
      </c>
      <c r="AG151" s="204">
        <f t="shared" si="123"/>
        <v>-0.14630998350607421</v>
      </c>
      <c r="AH151" s="204">
        <f t="shared" si="123"/>
        <v>-1.6937486222071751E-2</v>
      </c>
      <c r="AI151" s="206"/>
      <c r="AJ151" s="207"/>
    </row>
    <row r="152" spans="1:36" x14ac:dyDescent="0.25">
      <c r="A152" s="172"/>
      <c r="B152" s="67" t="s">
        <v>32</v>
      </c>
      <c r="C152" s="200"/>
      <c r="D152" s="201">
        <f t="shared" ref="D152:E155" si="125">(C68+C145+D96-D68-D145)/(C68+C145+D96-D145)</f>
        <v>0.78654294055884888</v>
      </c>
      <c r="E152" s="201">
        <f t="shared" ref="E152:O155" si="126">(D68+D145+E96-E68-E145)/(D68+D145+E96-E145)</f>
        <v>0.76586102545617896</v>
      </c>
      <c r="F152" s="202">
        <f t="shared" si="126"/>
        <v>0.73883446272369468</v>
      </c>
      <c r="G152" s="201">
        <f t="shared" si="126"/>
        <v>0.70910352609919325</v>
      </c>
      <c r="H152" s="201">
        <f t="shared" si="126"/>
        <v>0.68072147583787701</v>
      </c>
      <c r="I152" s="201">
        <f t="shared" si="126"/>
        <v>0.67651925274849378</v>
      </c>
      <c r="J152" s="201">
        <f t="shared" si="126"/>
        <v>0.72521621503464451</v>
      </c>
      <c r="K152" s="201">
        <f t="shared" si="126"/>
        <v>0.77550383616027974</v>
      </c>
      <c r="L152" s="201">
        <f t="shared" si="126"/>
        <v>0.84290818390883793</v>
      </c>
      <c r="M152" s="201">
        <f t="shared" si="126"/>
        <v>0.81688719260497744</v>
      </c>
      <c r="N152" s="203">
        <f t="shared" si="126"/>
        <v>0.7869782272673651</v>
      </c>
      <c r="O152" s="200">
        <f t="shared" si="126"/>
        <v>0.73699851910736847</v>
      </c>
      <c r="P152" s="201">
        <f t="shared" ref="P152:U152" si="127">(O68+O145+P96-P68-P145)/(O68+O145+P96-P145)</f>
        <v>0.56504466342476989</v>
      </c>
      <c r="Q152" s="201">
        <f t="shared" si="127"/>
        <v>0.64467292319308034</v>
      </c>
      <c r="R152" s="201">
        <f t="shared" si="127"/>
        <v>0.54240121548576015</v>
      </c>
      <c r="S152" s="201">
        <f t="shared" si="127"/>
        <v>0.49289330339429815</v>
      </c>
      <c r="T152" s="201">
        <f t="shared" si="127"/>
        <v>0.43790422546344981</v>
      </c>
      <c r="U152" s="203">
        <f t="shared" si="127"/>
        <v>0.49395299390275677</v>
      </c>
      <c r="V152" s="244"/>
      <c r="W152" s="237">
        <f t="shared" si="122"/>
        <v>-0.28160989783558621</v>
      </c>
      <c r="X152" s="238">
        <f t="shared" si="122"/>
        <v>-0.15823771968408223</v>
      </c>
      <c r="Y152" s="238">
        <f t="shared" si="122"/>
        <v>-0.26586909131686726</v>
      </c>
      <c r="Z152" s="238">
        <f t="shared" si="122"/>
        <v>-0.30490642726637696</v>
      </c>
      <c r="AA152" s="238">
        <f t="shared" si="122"/>
        <v>-0.35670572913180337</v>
      </c>
      <c r="AB152" s="206"/>
      <c r="AC152" s="256"/>
      <c r="AD152" s="204">
        <f t="shared" si="123"/>
        <v>-0.22149827713407899</v>
      </c>
      <c r="AE152" s="204">
        <f t="shared" si="123"/>
        <v>-0.12118810226309862</v>
      </c>
      <c r="AF152" s="204">
        <f t="shared" si="123"/>
        <v>-0.19643324723793454</v>
      </c>
      <c r="AG152" s="204">
        <f t="shared" si="123"/>
        <v>-0.21621022270489509</v>
      </c>
      <c r="AH152" s="204">
        <f t="shared" si="123"/>
        <v>-0.2428172503744272</v>
      </c>
      <c r="AI152" s="206"/>
      <c r="AJ152" s="207"/>
    </row>
    <row r="153" spans="1:36" x14ac:dyDescent="0.25">
      <c r="A153" s="172"/>
      <c r="B153" s="67" t="s">
        <v>33</v>
      </c>
      <c r="C153" s="200"/>
      <c r="D153" s="201">
        <f t="shared" si="125"/>
        <v>0.7996170633130506</v>
      </c>
      <c r="E153" s="201">
        <f t="shared" si="126"/>
        <v>0.78100330160981701</v>
      </c>
      <c r="F153" s="202">
        <f t="shared" si="126"/>
        <v>0.76816786802013803</v>
      </c>
      <c r="G153" s="201">
        <f t="shared" si="126"/>
        <v>0.71928343334060618</v>
      </c>
      <c r="H153" s="201">
        <f t="shared" si="126"/>
        <v>0.71354696580594634</v>
      </c>
      <c r="I153" s="201">
        <f t="shared" si="126"/>
        <v>0.68277485468083454</v>
      </c>
      <c r="J153" s="201">
        <f t="shared" si="126"/>
        <v>0.71977477944377077</v>
      </c>
      <c r="K153" s="201">
        <f t="shared" si="126"/>
        <v>0.67900651434331494</v>
      </c>
      <c r="L153" s="201">
        <f t="shared" si="126"/>
        <v>0.76566305896257858</v>
      </c>
      <c r="M153" s="201">
        <f t="shared" si="126"/>
        <v>0.83439407615821604</v>
      </c>
      <c r="N153" s="203">
        <f t="shared" si="126"/>
        <v>0.7954998034027615</v>
      </c>
      <c r="O153" s="200">
        <f t="shared" si="126"/>
        <v>0.77982372507158859</v>
      </c>
      <c r="P153" s="201">
        <f t="shared" ref="P153:U153" si="128">(O69+O146+P97-P69-P146)/(O69+O146+P97-P146)</f>
        <v>0.61096436573554491</v>
      </c>
      <c r="Q153" s="201">
        <f t="shared" si="128"/>
        <v>0.71239107697782222</v>
      </c>
      <c r="R153" s="201">
        <f t="shared" si="128"/>
        <v>0.64340946782502051</v>
      </c>
      <c r="S153" s="201">
        <f t="shared" si="128"/>
        <v>0.69498405044696598</v>
      </c>
      <c r="T153" s="201">
        <f t="shared" si="128"/>
        <v>0.61146914552862053</v>
      </c>
      <c r="U153" s="203">
        <f t="shared" si="128"/>
        <v>0.6971709609296578</v>
      </c>
      <c r="V153" s="244"/>
      <c r="W153" s="237">
        <f t="shared" si="122"/>
        <v>-0.23592880421518472</v>
      </c>
      <c r="X153" s="238">
        <f t="shared" si="122"/>
        <v>-8.785138870805044E-2</v>
      </c>
      <c r="Y153" s="238">
        <f t="shared" si="122"/>
        <v>-0.16241033423679588</v>
      </c>
      <c r="Z153" s="238">
        <f t="shared" si="122"/>
        <v>-3.3782764578332194E-2</v>
      </c>
      <c r="AA153" s="238">
        <f t="shared" si="122"/>
        <v>-0.14305690468745758</v>
      </c>
      <c r="AB153" s="206"/>
      <c r="AC153" s="256"/>
      <c r="AD153" s="204">
        <f t="shared" si="123"/>
        <v>-0.18865269757750569</v>
      </c>
      <c r="AE153" s="204">
        <f t="shared" si="123"/>
        <v>-6.8612224631994789E-2</v>
      </c>
      <c r="AF153" s="204">
        <f t="shared" si="123"/>
        <v>-0.12475840019511752</v>
      </c>
      <c r="AG153" s="204">
        <f t="shared" si="123"/>
        <v>-2.4299382893640198E-2</v>
      </c>
      <c r="AH153" s="204">
        <f t="shared" si="123"/>
        <v>-0.10207782027732581</v>
      </c>
      <c r="AI153" s="206"/>
      <c r="AJ153" s="207"/>
    </row>
    <row r="154" spans="1:36" x14ac:dyDescent="0.25">
      <c r="A154" s="172"/>
      <c r="B154" s="67" t="s">
        <v>34</v>
      </c>
      <c r="C154" s="200"/>
      <c r="D154" s="201">
        <f t="shared" si="125"/>
        <v>0.82371740859507014</v>
      </c>
      <c r="E154" s="201">
        <f t="shared" si="126"/>
        <v>0.83550662310658763</v>
      </c>
      <c r="F154" s="202">
        <f t="shared" si="126"/>
        <v>0.8917097857399261</v>
      </c>
      <c r="G154" s="201">
        <f t="shared" si="126"/>
        <v>0.8115066670047576</v>
      </c>
      <c r="H154" s="201">
        <f t="shared" si="126"/>
        <v>0.86972548739715483</v>
      </c>
      <c r="I154" s="201">
        <f t="shared" si="126"/>
        <v>0.76962546608148785</v>
      </c>
      <c r="J154" s="201">
        <f t="shared" si="126"/>
        <v>0.86570028450181702</v>
      </c>
      <c r="K154" s="201">
        <f t="shared" si="126"/>
        <v>0.80137458475235668</v>
      </c>
      <c r="L154" s="201">
        <f t="shared" si="126"/>
        <v>0.84638247563142854</v>
      </c>
      <c r="M154" s="201">
        <f t="shared" si="126"/>
        <v>0.85344441512677249</v>
      </c>
      <c r="N154" s="203">
        <f t="shared" si="126"/>
        <v>0.85173354726670669</v>
      </c>
      <c r="O154" s="200">
        <f t="shared" si="126"/>
        <v>0.78257179350433537</v>
      </c>
      <c r="P154" s="201">
        <f t="shared" ref="P154:U154" si="129">(O70+O147+P98-P70-P147)/(O70+O147+P98-P147)</f>
        <v>0.61413490673091953</v>
      </c>
      <c r="Q154" s="201">
        <f t="shared" si="129"/>
        <v>0.84038227886936923</v>
      </c>
      <c r="R154" s="201">
        <f t="shared" si="129"/>
        <v>0.73216928809954007</v>
      </c>
      <c r="S154" s="201">
        <f t="shared" si="129"/>
        <v>0.61345646986117441</v>
      </c>
      <c r="T154" s="201">
        <f t="shared" si="129"/>
        <v>0.64876204335699483</v>
      </c>
      <c r="U154" s="270">
        <f t="shared" si="129"/>
        <v>0.68761965628974431</v>
      </c>
      <c r="V154" s="244"/>
      <c r="W154" s="237">
        <f t="shared" si="122"/>
        <v>-0.2544349550917151</v>
      </c>
      <c r="X154" s="238">
        <f t="shared" si="122"/>
        <v>5.8355680588777275E-3</v>
      </c>
      <c r="Y154" s="238">
        <f t="shared" si="122"/>
        <v>-0.17891527063146664</v>
      </c>
      <c r="Z154" s="238">
        <f t="shared" si="122"/>
        <v>-0.24405245846541157</v>
      </c>
      <c r="AA154" s="238">
        <f t="shared" si="122"/>
        <v>-0.2540611345097426</v>
      </c>
      <c r="AB154" s="206"/>
      <c r="AC154" s="256"/>
      <c r="AD154" s="204">
        <f t="shared" si="123"/>
        <v>-0.20958250186415062</v>
      </c>
      <c r="AE154" s="204">
        <f t="shared" si="123"/>
        <v>4.8756557627815944E-3</v>
      </c>
      <c r="AF154" s="204">
        <f t="shared" si="123"/>
        <v>-0.15954049764038603</v>
      </c>
      <c r="AG154" s="204">
        <f t="shared" si="123"/>
        <v>-0.19805019714358318</v>
      </c>
      <c r="AH154" s="204">
        <f t="shared" si="123"/>
        <v>-0.22096344404016</v>
      </c>
      <c r="AI154" s="206"/>
      <c r="AJ154" s="207"/>
    </row>
    <row r="155" spans="1:36" ht="15.75" thickBot="1" x14ac:dyDescent="0.3">
      <c r="A155" s="172"/>
      <c r="B155" s="75" t="s">
        <v>35</v>
      </c>
      <c r="C155" s="208"/>
      <c r="D155" s="209">
        <f t="shared" si="125"/>
        <v>0.61813989653648993</v>
      </c>
      <c r="E155" s="209">
        <f t="shared" si="125"/>
        <v>0.58011923799185416</v>
      </c>
      <c r="F155" s="210">
        <f t="shared" si="126"/>
        <v>0.52712367516493164</v>
      </c>
      <c r="G155" s="209">
        <f t="shared" si="126"/>
        <v>0.47253624971030384</v>
      </c>
      <c r="H155" s="209">
        <f t="shared" si="126"/>
        <v>0.43550671670950886</v>
      </c>
      <c r="I155" s="209">
        <f t="shared" si="126"/>
        <v>0.4159968170956197</v>
      </c>
      <c r="J155" s="209">
        <f t="shared" si="126"/>
        <v>0.48723920045324259</v>
      </c>
      <c r="K155" s="209">
        <f t="shared" si="126"/>
        <v>0.4435455697604998</v>
      </c>
      <c r="L155" s="209">
        <f t="shared" si="126"/>
        <v>0.61003425850672532</v>
      </c>
      <c r="M155" s="209">
        <f t="shared" si="126"/>
        <v>0.64596294492777406</v>
      </c>
      <c r="N155" s="211">
        <f t="shared" si="126"/>
        <v>0.60029958345747902</v>
      </c>
      <c r="O155" s="208">
        <f t="shared" si="126"/>
        <v>0.58776766221036514</v>
      </c>
      <c r="P155" s="209">
        <f t="shared" ref="P155:U155" si="130">(O71+O148+P99-P71-P148)/(O71+O148+P99-P148)</f>
        <v>0.47122129183452971</v>
      </c>
      <c r="Q155" s="209">
        <f t="shared" si="130"/>
        <v>0.500972469194229</v>
      </c>
      <c r="R155" s="209">
        <f t="shared" si="130"/>
        <v>0.41047981982245868</v>
      </c>
      <c r="S155" s="209">
        <f t="shared" si="130"/>
        <v>0.36836348583406386</v>
      </c>
      <c r="T155" s="209">
        <f t="shared" si="130"/>
        <v>0.30286437431685292</v>
      </c>
      <c r="U155" s="209">
        <f t="shared" si="130"/>
        <v>0.3189486574296429</v>
      </c>
      <c r="V155" s="259"/>
      <c r="W155" s="212">
        <f t="shared" si="122"/>
        <v>-0.23767856681822727</v>
      </c>
      <c r="X155" s="213">
        <f t="shared" si="122"/>
        <v>-0.1364318981587308</v>
      </c>
      <c r="Y155" s="213">
        <f t="shared" si="122"/>
        <v>-0.2212836585379632</v>
      </c>
      <c r="Z155" s="213">
        <f t="shared" si="122"/>
        <v>-0.22045454489492564</v>
      </c>
      <c r="AA155" s="213">
        <f t="shared" si="122"/>
        <v>-0.30457014163832258</v>
      </c>
      <c r="AB155" s="214"/>
      <c r="AC155" s="257"/>
      <c r="AD155" s="212">
        <f t="shared" si="123"/>
        <v>-0.14691860470196022</v>
      </c>
      <c r="AE155" s="213">
        <f t="shared" si="123"/>
        <v>-7.9146768797625167E-2</v>
      </c>
      <c r="AF155" s="213">
        <f t="shared" si="123"/>
        <v>-0.11664385534247296</v>
      </c>
      <c r="AG155" s="213">
        <f t="shared" si="123"/>
        <v>-0.10417276387623997</v>
      </c>
      <c r="AH155" s="213">
        <f t="shared" si="123"/>
        <v>-0.13264234239265593</v>
      </c>
      <c r="AI155" s="214"/>
      <c r="AJ155" s="210"/>
    </row>
    <row r="156" spans="1:36" x14ac:dyDescent="0.25">
      <c r="A156" s="172"/>
    </row>
    <row r="157" spans="1:36" x14ac:dyDescent="0.25">
      <c r="B157" s="1" t="s">
        <v>22</v>
      </c>
    </row>
    <row r="158" spans="1:36" x14ac:dyDescent="0.25">
      <c r="B158" s="32" t="s">
        <v>190</v>
      </c>
    </row>
    <row r="159" spans="1:36" x14ac:dyDescent="0.25">
      <c r="B159" s="2" t="s">
        <v>168</v>
      </c>
    </row>
    <row r="161" spans="2:2" x14ac:dyDescent="0.25">
      <c r="B161" s="33"/>
    </row>
  </sheetData>
  <mergeCells count="4">
    <mergeCell ref="B1:AD1"/>
    <mergeCell ref="C2:I2"/>
    <mergeCell ref="C3:I3"/>
    <mergeCell ref="C4:I4"/>
  </mergeCells>
  <pageMargins left="0.25" right="0.25" top="0.25" bottom="0.25" header="0.3" footer="0"/>
  <pageSetup paperSize="3" scale="43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89DAA0-9C1C-4F20-B5C3-09FFD2AAC5EF}">
  <dimension ref="A1:L163"/>
  <sheetViews>
    <sheetView topLeftCell="A76" workbookViewId="0">
      <selection activeCell="J88" sqref="J88"/>
    </sheetView>
  </sheetViews>
  <sheetFormatPr defaultRowHeight="15" x14ac:dyDescent="0.25"/>
  <cols>
    <col min="2" max="2" width="9.7109375" style="175" bestFit="1" customWidth="1"/>
    <col min="5" max="5" width="14.7109375" customWidth="1"/>
    <col min="6" max="6" width="24" customWidth="1"/>
    <col min="8" max="8" width="13.140625" customWidth="1"/>
    <col min="10" max="10" width="26.140625" bestFit="1" customWidth="1"/>
    <col min="11" max="11" width="16.28515625" bestFit="1" customWidth="1"/>
    <col min="12" max="13" width="9" bestFit="1" customWidth="1"/>
    <col min="14" max="14" width="9.140625" bestFit="1" customWidth="1"/>
    <col min="15" max="15" width="12.140625" bestFit="1" customWidth="1"/>
    <col min="16" max="16" width="11.28515625" bestFit="1" customWidth="1"/>
  </cols>
  <sheetData>
    <row r="1" spans="1:12" x14ac:dyDescent="0.25">
      <c r="A1" t="s">
        <v>60</v>
      </c>
      <c r="B1" s="175" t="s">
        <v>40</v>
      </c>
      <c r="C1" t="s">
        <v>41</v>
      </c>
      <c r="D1" t="s">
        <v>42</v>
      </c>
      <c r="E1" t="s">
        <v>58</v>
      </c>
      <c r="F1" t="s">
        <v>78</v>
      </c>
      <c r="G1" t="s">
        <v>79</v>
      </c>
      <c r="H1" t="s">
        <v>415</v>
      </c>
    </row>
    <row r="2" spans="1:12" x14ac:dyDescent="0.25">
      <c r="A2" t="s">
        <v>52</v>
      </c>
      <c r="B2" s="175">
        <v>44100</v>
      </c>
      <c r="C2">
        <v>49</v>
      </c>
      <c r="D2" t="s">
        <v>403</v>
      </c>
      <c r="E2">
        <v>409538</v>
      </c>
      <c r="F2" t="str">
        <f>TRIM(MID(D2,4,50))</f>
        <v>Residential</v>
      </c>
      <c r="G2">
        <f>VALUE(TRIM(MID(A2,6,2)))</f>
        <v>1</v>
      </c>
      <c r="H2" t="str">
        <f>LEFT(D2,1)</f>
        <v>E</v>
      </c>
      <c r="J2" s="176" t="s">
        <v>59</v>
      </c>
      <c r="K2" s="176" t="s">
        <v>44</v>
      </c>
    </row>
    <row r="3" spans="1:12" x14ac:dyDescent="0.25">
      <c r="A3" t="s">
        <v>52</v>
      </c>
      <c r="B3" s="175">
        <v>44100</v>
      </c>
      <c r="C3">
        <v>49</v>
      </c>
      <c r="D3" t="s">
        <v>404</v>
      </c>
      <c r="E3">
        <v>33286</v>
      </c>
      <c r="F3" t="str">
        <f t="shared" ref="F3:F66" si="0">TRIM(MID(D3,4,50))</f>
        <v>Low Income Residential</v>
      </c>
      <c r="G3">
        <f t="shared" ref="G3:G66" si="1">VALUE(TRIM(MID(A3,6,2)))</f>
        <v>1</v>
      </c>
      <c r="H3" t="str">
        <f t="shared" ref="H3:H66" si="2">LEFT(D3,1)</f>
        <v>E</v>
      </c>
      <c r="K3" s="175">
        <v>44100</v>
      </c>
    </row>
    <row r="4" spans="1:12" x14ac:dyDescent="0.25">
      <c r="A4" t="s">
        <v>52</v>
      </c>
      <c r="B4" s="175">
        <v>44100</v>
      </c>
      <c r="C4">
        <v>49</v>
      </c>
      <c r="D4" t="s">
        <v>405</v>
      </c>
      <c r="E4">
        <v>52718</v>
      </c>
      <c r="F4" t="str">
        <f t="shared" si="0"/>
        <v>Small C&amp;I</v>
      </c>
      <c r="G4">
        <f t="shared" si="1"/>
        <v>1</v>
      </c>
      <c r="H4" t="str">
        <f t="shared" si="2"/>
        <v>E</v>
      </c>
      <c r="J4" s="176" t="s">
        <v>45</v>
      </c>
      <c r="K4" t="s">
        <v>416</v>
      </c>
      <c r="L4" t="s">
        <v>417</v>
      </c>
    </row>
    <row r="5" spans="1:12" x14ac:dyDescent="0.25">
      <c r="A5" t="s">
        <v>52</v>
      </c>
      <c r="B5" s="175">
        <v>44100</v>
      </c>
      <c r="C5">
        <v>49</v>
      </c>
      <c r="D5" t="s">
        <v>406</v>
      </c>
      <c r="E5">
        <v>8161</v>
      </c>
      <c r="F5" t="str">
        <f t="shared" si="0"/>
        <v>Medium C&amp;I</v>
      </c>
      <c r="G5">
        <f t="shared" si="1"/>
        <v>1</v>
      </c>
      <c r="H5" t="str">
        <f t="shared" si="2"/>
        <v>E</v>
      </c>
      <c r="J5" s="177">
        <v>1</v>
      </c>
      <c r="K5" s="178"/>
      <c r="L5" s="178"/>
    </row>
    <row r="6" spans="1:12" x14ac:dyDescent="0.25">
      <c r="A6" t="s">
        <v>52</v>
      </c>
      <c r="B6" s="175">
        <v>44100</v>
      </c>
      <c r="C6">
        <v>49</v>
      </c>
      <c r="D6" t="s">
        <v>407</v>
      </c>
      <c r="E6">
        <v>1050</v>
      </c>
      <c r="F6" t="str">
        <f t="shared" si="0"/>
        <v>Large C&amp;I</v>
      </c>
      <c r="G6">
        <f t="shared" si="1"/>
        <v>1</v>
      </c>
      <c r="H6" t="str">
        <f t="shared" si="2"/>
        <v>E</v>
      </c>
      <c r="J6" s="179" t="s">
        <v>34</v>
      </c>
      <c r="K6" s="178">
        <v>1050</v>
      </c>
      <c r="L6" s="178">
        <v>782</v>
      </c>
    </row>
    <row r="7" spans="1:12" x14ac:dyDescent="0.25">
      <c r="A7" t="s">
        <v>52</v>
      </c>
      <c r="B7" s="175">
        <v>44100</v>
      </c>
      <c r="C7">
        <v>49</v>
      </c>
      <c r="D7" t="s">
        <v>408</v>
      </c>
      <c r="E7">
        <v>316</v>
      </c>
      <c r="F7" t="str">
        <f t="shared" si="0"/>
        <v>OTHER</v>
      </c>
      <c r="G7">
        <f t="shared" si="1"/>
        <v>1</v>
      </c>
      <c r="H7" t="str">
        <f t="shared" si="2"/>
        <v>E</v>
      </c>
      <c r="J7" s="179" t="s">
        <v>31</v>
      </c>
      <c r="K7" s="178">
        <v>33286</v>
      </c>
      <c r="L7" s="178">
        <v>21254</v>
      </c>
    </row>
    <row r="8" spans="1:12" x14ac:dyDescent="0.25">
      <c r="A8" t="s">
        <v>52</v>
      </c>
      <c r="B8" s="175">
        <v>44100</v>
      </c>
      <c r="C8">
        <v>49</v>
      </c>
      <c r="D8" t="s">
        <v>409</v>
      </c>
      <c r="E8">
        <v>225719</v>
      </c>
      <c r="F8" t="str">
        <f t="shared" si="0"/>
        <v>Residential</v>
      </c>
      <c r="G8">
        <f t="shared" si="1"/>
        <v>1</v>
      </c>
      <c r="H8" t="str">
        <f t="shared" si="2"/>
        <v>G</v>
      </c>
      <c r="J8" s="179" t="s">
        <v>33</v>
      </c>
      <c r="K8" s="178">
        <v>8161</v>
      </c>
      <c r="L8" s="178">
        <v>5068</v>
      </c>
    </row>
    <row r="9" spans="1:12" x14ac:dyDescent="0.25">
      <c r="A9" t="s">
        <v>52</v>
      </c>
      <c r="B9" s="175">
        <v>44100</v>
      </c>
      <c r="C9">
        <v>49</v>
      </c>
      <c r="D9" t="s">
        <v>410</v>
      </c>
      <c r="E9">
        <v>21254</v>
      </c>
      <c r="F9" t="str">
        <f t="shared" si="0"/>
        <v>Low Income Residential</v>
      </c>
      <c r="G9">
        <f t="shared" si="1"/>
        <v>1</v>
      </c>
      <c r="H9" t="str">
        <f t="shared" si="2"/>
        <v>G</v>
      </c>
      <c r="J9" s="179" t="s">
        <v>30</v>
      </c>
      <c r="K9" s="178">
        <v>409538</v>
      </c>
      <c r="L9" s="178">
        <v>225719</v>
      </c>
    </row>
    <row r="10" spans="1:12" x14ac:dyDescent="0.25">
      <c r="A10" t="s">
        <v>52</v>
      </c>
      <c r="B10" s="175">
        <v>44100</v>
      </c>
      <c r="C10">
        <v>49</v>
      </c>
      <c r="D10" t="s">
        <v>411</v>
      </c>
      <c r="E10">
        <v>19125</v>
      </c>
      <c r="F10" t="str">
        <f t="shared" si="0"/>
        <v>Small C&amp;I</v>
      </c>
      <c r="G10">
        <f t="shared" si="1"/>
        <v>1</v>
      </c>
      <c r="H10" t="str">
        <f t="shared" si="2"/>
        <v>G</v>
      </c>
      <c r="J10" s="179" t="s">
        <v>32</v>
      </c>
      <c r="K10" s="178">
        <v>52718</v>
      </c>
      <c r="L10" s="178">
        <v>19125</v>
      </c>
    </row>
    <row r="11" spans="1:12" x14ac:dyDescent="0.25">
      <c r="A11" t="s">
        <v>52</v>
      </c>
      <c r="B11" s="175">
        <v>44100</v>
      </c>
      <c r="C11">
        <v>49</v>
      </c>
      <c r="D11" t="s">
        <v>412</v>
      </c>
      <c r="E11">
        <v>5068</v>
      </c>
      <c r="F11" t="str">
        <f t="shared" si="0"/>
        <v>Medium C&amp;I</v>
      </c>
      <c r="G11">
        <f t="shared" si="1"/>
        <v>1</v>
      </c>
      <c r="H11" t="str">
        <f t="shared" si="2"/>
        <v>G</v>
      </c>
      <c r="J11" s="177">
        <v>2</v>
      </c>
      <c r="K11" s="178"/>
      <c r="L11" s="178"/>
    </row>
    <row r="12" spans="1:12" x14ac:dyDescent="0.25">
      <c r="A12" t="s">
        <v>52</v>
      </c>
      <c r="B12" s="175">
        <v>44100</v>
      </c>
      <c r="C12">
        <v>49</v>
      </c>
      <c r="D12" t="s">
        <v>413</v>
      </c>
      <c r="E12">
        <v>782</v>
      </c>
      <c r="F12" t="str">
        <f t="shared" si="0"/>
        <v>Large C&amp;I</v>
      </c>
      <c r="G12">
        <f t="shared" si="1"/>
        <v>1</v>
      </c>
      <c r="H12" t="str">
        <f t="shared" si="2"/>
        <v>G</v>
      </c>
      <c r="J12" s="179" t="s">
        <v>34</v>
      </c>
      <c r="K12" s="178">
        <v>101</v>
      </c>
      <c r="L12" s="178">
        <v>99</v>
      </c>
    </row>
    <row r="13" spans="1:12" x14ac:dyDescent="0.25">
      <c r="A13" t="s">
        <v>52</v>
      </c>
      <c r="B13" s="175">
        <v>44100</v>
      </c>
      <c r="C13">
        <v>49</v>
      </c>
      <c r="D13" t="s">
        <v>414</v>
      </c>
      <c r="E13">
        <v>28</v>
      </c>
      <c r="F13" t="str">
        <f t="shared" si="0"/>
        <v>OTHER</v>
      </c>
      <c r="G13">
        <f t="shared" si="1"/>
        <v>1</v>
      </c>
      <c r="H13" t="str">
        <f t="shared" si="2"/>
        <v>G</v>
      </c>
      <c r="J13" s="179" t="s">
        <v>31</v>
      </c>
      <c r="K13" s="178">
        <v>14564</v>
      </c>
      <c r="L13" s="178">
        <v>6952</v>
      </c>
    </row>
    <row r="14" spans="1:12" x14ac:dyDescent="0.25">
      <c r="A14" t="s">
        <v>53</v>
      </c>
      <c r="B14" s="175">
        <v>44100</v>
      </c>
      <c r="C14">
        <v>49</v>
      </c>
      <c r="D14" t="s">
        <v>403</v>
      </c>
      <c r="E14">
        <v>90003</v>
      </c>
      <c r="F14" t="str">
        <f t="shared" si="0"/>
        <v>Residential</v>
      </c>
      <c r="G14">
        <f t="shared" si="1"/>
        <v>2</v>
      </c>
      <c r="H14" t="str">
        <f t="shared" si="2"/>
        <v>E</v>
      </c>
      <c r="J14" s="179" t="s">
        <v>33</v>
      </c>
      <c r="K14" s="178">
        <v>1204</v>
      </c>
      <c r="L14" s="178">
        <v>634</v>
      </c>
    </row>
    <row r="15" spans="1:12" x14ac:dyDescent="0.25">
      <c r="A15" t="s">
        <v>53</v>
      </c>
      <c r="B15" s="175">
        <v>44100</v>
      </c>
      <c r="C15">
        <v>49</v>
      </c>
      <c r="D15" t="s">
        <v>404</v>
      </c>
      <c r="E15">
        <v>14564</v>
      </c>
      <c r="F15" t="str">
        <f t="shared" si="0"/>
        <v>Low Income Residential</v>
      </c>
      <c r="G15">
        <f t="shared" si="1"/>
        <v>2</v>
      </c>
      <c r="H15" t="str">
        <f t="shared" si="2"/>
        <v>E</v>
      </c>
      <c r="J15" s="179" t="s">
        <v>30</v>
      </c>
      <c r="K15" s="178">
        <v>90003</v>
      </c>
      <c r="L15" s="178">
        <v>49624</v>
      </c>
    </row>
    <row r="16" spans="1:12" x14ac:dyDescent="0.25">
      <c r="A16" t="s">
        <v>53</v>
      </c>
      <c r="B16" s="175">
        <v>44100</v>
      </c>
      <c r="C16">
        <v>49</v>
      </c>
      <c r="D16" t="s">
        <v>405</v>
      </c>
      <c r="E16">
        <v>8744</v>
      </c>
      <c r="F16" t="str">
        <f t="shared" si="0"/>
        <v>Small C&amp;I</v>
      </c>
      <c r="G16">
        <f t="shared" si="1"/>
        <v>2</v>
      </c>
      <c r="H16" t="str">
        <f t="shared" si="2"/>
        <v>E</v>
      </c>
      <c r="J16" s="179" t="s">
        <v>32</v>
      </c>
      <c r="K16" s="178">
        <v>8744</v>
      </c>
      <c r="L16" s="178">
        <v>3125</v>
      </c>
    </row>
    <row r="17" spans="1:12" x14ac:dyDescent="0.25">
      <c r="A17" t="s">
        <v>53</v>
      </c>
      <c r="B17" s="175">
        <v>44100</v>
      </c>
      <c r="C17">
        <v>49</v>
      </c>
      <c r="D17" t="s">
        <v>406</v>
      </c>
      <c r="E17">
        <v>1204</v>
      </c>
      <c r="F17" t="str">
        <f t="shared" si="0"/>
        <v>Medium C&amp;I</v>
      </c>
      <c r="G17">
        <f t="shared" si="1"/>
        <v>2</v>
      </c>
      <c r="H17" t="str">
        <f t="shared" si="2"/>
        <v>E</v>
      </c>
      <c r="J17" s="177">
        <v>3</v>
      </c>
      <c r="K17" s="178"/>
      <c r="L17" s="178"/>
    </row>
    <row r="18" spans="1:12" x14ac:dyDescent="0.25">
      <c r="A18" t="s">
        <v>53</v>
      </c>
      <c r="B18" s="175">
        <v>44100</v>
      </c>
      <c r="C18">
        <v>49</v>
      </c>
      <c r="D18" t="s">
        <v>407</v>
      </c>
      <c r="E18">
        <v>101</v>
      </c>
      <c r="F18" t="str">
        <f t="shared" si="0"/>
        <v>Large C&amp;I</v>
      </c>
      <c r="G18">
        <f t="shared" si="1"/>
        <v>2</v>
      </c>
      <c r="H18" t="str">
        <f t="shared" si="2"/>
        <v>E</v>
      </c>
      <c r="J18" s="179" t="s">
        <v>34</v>
      </c>
      <c r="K18" s="178">
        <v>70</v>
      </c>
      <c r="L18" s="178">
        <v>48</v>
      </c>
    </row>
    <row r="19" spans="1:12" x14ac:dyDescent="0.25">
      <c r="A19" t="s">
        <v>53</v>
      </c>
      <c r="B19" s="175">
        <v>44100</v>
      </c>
      <c r="C19">
        <v>49</v>
      </c>
      <c r="D19" t="s">
        <v>409</v>
      </c>
      <c r="E19">
        <v>49624</v>
      </c>
      <c r="F19" t="str">
        <f t="shared" si="0"/>
        <v>Residential</v>
      </c>
      <c r="G19">
        <f t="shared" si="1"/>
        <v>2</v>
      </c>
      <c r="H19" t="str">
        <f t="shared" si="2"/>
        <v>G</v>
      </c>
      <c r="J19" s="179" t="s">
        <v>31</v>
      </c>
      <c r="K19" s="178">
        <v>3558</v>
      </c>
      <c r="L19" s="178">
        <v>887</v>
      </c>
    </row>
    <row r="20" spans="1:12" x14ac:dyDescent="0.25">
      <c r="A20" t="s">
        <v>53</v>
      </c>
      <c r="B20" s="175">
        <v>44100</v>
      </c>
      <c r="C20">
        <v>49</v>
      </c>
      <c r="D20" t="s">
        <v>410</v>
      </c>
      <c r="E20">
        <v>6952</v>
      </c>
      <c r="F20" t="str">
        <f t="shared" si="0"/>
        <v>Low Income Residential</v>
      </c>
      <c r="G20">
        <f t="shared" si="1"/>
        <v>2</v>
      </c>
      <c r="H20" t="str">
        <f t="shared" si="2"/>
        <v>G</v>
      </c>
      <c r="J20" s="179" t="s">
        <v>33</v>
      </c>
      <c r="K20" s="178">
        <v>685</v>
      </c>
      <c r="L20" s="178">
        <v>324</v>
      </c>
    </row>
    <row r="21" spans="1:12" x14ac:dyDescent="0.25">
      <c r="A21" t="s">
        <v>53</v>
      </c>
      <c r="B21" s="175">
        <v>44100</v>
      </c>
      <c r="C21">
        <v>49</v>
      </c>
      <c r="D21" t="s">
        <v>411</v>
      </c>
      <c r="E21">
        <v>3125</v>
      </c>
      <c r="F21" t="str">
        <f t="shared" si="0"/>
        <v>Small C&amp;I</v>
      </c>
      <c r="G21">
        <f t="shared" si="1"/>
        <v>2</v>
      </c>
      <c r="H21" t="str">
        <f t="shared" si="2"/>
        <v>G</v>
      </c>
      <c r="J21" s="179" t="s">
        <v>30</v>
      </c>
      <c r="K21" s="178">
        <v>37692</v>
      </c>
      <c r="L21" s="178">
        <v>15363</v>
      </c>
    </row>
    <row r="22" spans="1:12" x14ac:dyDescent="0.25">
      <c r="A22" t="s">
        <v>53</v>
      </c>
      <c r="B22" s="175">
        <v>44100</v>
      </c>
      <c r="C22">
        <v>49</v>
      </c>
      <c r="D22" t="s">
        <v>412</v>
      </c>
      <c r="E22">
        <v>634</v>
      </c>
      <c r="F22" t="str">
        <f t="shared" si="0"/>
        <v>Medium C&amp;I</v>
      </c>
      <c r="G22">
        <f t="shared" si="1"/>
        <v>2</v>
      </c>
      <c r="H22" t="str">
        <f t="shared" si="2"/>
        <v>G</v>
      </c>
      <c r="J22" s="179" t="s">
        <v>32</v>
      </c>
      <c r="K22" s="178">
        <v>3922</v>
      </c>
      <c r="L22" s="178">
        <v>1377</v>
      </c>
    </row>
    <row r="23" spans="1:12" x14ac:dyDescent="0.25">
      <c r="A23" t="s">
        <v>53</v>
      </c>
      <c r="B23" s="175">
        <v>44100</v>
      </c>
      <c r="C23">
        <v>49</v>
      </c>
      <c r="D23" t="s">
        <v>413</v>
      </c>
      <c r="E23">
        <v>99</v>
      </c>
      <c r="F23" t="str">
        <f t="shared" si="0"/>
        <v>Large C&amp;I</v>
      </c>
      <c r="G23">
        <f t="shared" si="1"/>
        <v>2</v>
      </c>
      <c r="H23" t="str">
        <f t="shared" si="2"/>
        <v>G</v>
      </c>
      <c r="J23" s="177">
        <v>4</v>
      </c>
      <c r="K23" s="178"/>
      <c r="L23" s="178"/>
    </row>
    <row r="24" spans="1:12" x14ac:dyDescent="0.25">
      <c r="A24" t="s">
        <v>50</v>
      </c>
      <c r="B24" s="175">
        <v>44100</v>
      </c>
      <c r="C24">
        <v>49</v>
      </c>
      <c r="D24" t="s">
        <v>403</v>
      </c>
      <c r="E24">
        <v>37692</v>
      </c>
      <c r="F24" t="str">
        <f t="shared" si="0"/>
        <v>Residential</v>
      </c>
      <c r="G24">
        <f t="shared" si="1"/>
        <v>3</v>
      </c>
      <c r="H24" t="str">
        <f t="shared" si="2"/>
        <v>E</v>
      </c>
      <c r="J24" s="179" t="s">
        <v>34</v>
      </c>
      <c r="K24" s="178">
        <v>5</v>
      </c>
      <c r="L24" s="178">
        <v>10</v>
      </c>
    </row>
    <row r="25" spans="1:12" x14ac:dyDescent="0.25">
      <c r="A25" t="s">
        <v>50</v>
      </c>
      <c r="B25" s="175">
        <v>44100</v>
      </c>
      <c r="C25">
        <v>49</v>
      </c>
      <c r="D25" t="s">
        <v>404</v>
      </c>
      <c r="E25">
        <v>3558</v>
      </c>
      <c r="F25" t="str">
        <f t="shared" si="0"/>
        <v>Low Income Residential</v>
      </c>
      <c r="G25">
        <f t="shared" si="1"/>
        <v>3</v>
      </c>
      <c r="H25" t="str">
        <f t="shared" si="2"/>
        <v>E</v>
      </c>
      <c r="J25" s="179" t="s">
        <v>31</v>
      </c>
      <c r="K25" s="178">
        <v>1635</v>
      </c>
      <c r="L25" s="178">
        <v>489</v>
      </c>
    </row>
    <row r="26" spans="1:12" x14ac:dyDescent="0.25">
      <c r="A26" t="s">
        <v>50</v>
      </c>
      <c r="B26" s="175">
        <v>44100</v>
      </c>
      <c r="C26">
        <v>49</v>
      </c>
      <c r="D26" t="s">
        <v>405</v>
      </c>
      <c r="E26">
        <v>3922</v>
      </c>
      <c r="F26" t="str">
        <f t="shared" si="0"/>
        <v>Small C&amp;I</v>
      </c>
      <c r="G26">
        <f t="shared" si="1"/>
        <v>3</v>
      </c>
      <c r="H26" t="str">
        <f t="shared" si="2"/>
        <v>E</v>
      </c>
      <c r="J26" s="179" t="s">
        <v>33</v>
      </c>
      <c r="K26" s="178">
        <v>148</v>
      </c>
      <c r="L26" s="178">
        <v>71</v>
      </c>
    </row>
    <row r="27" spans="1:12" x14ac:dyDescent="0.25">
      <c r="A27" t="s">
        <v>50</v>
      </c>
      <c r="B27" s="175">
        <v>44100</v>
      </c>
      <c r="C27">
        <v>49</v>
      </c>
      <c r="D27" t="s">
        <v>406</v>
      </c>
      <c r="E27">
        <v>685</v>
      </c>
      <c r="F27" t="str">
        <f t="shared" si="0"/>
        <v>Medium C&amp;I</v>
      </c>
      <c r="G27">
        <f t="shared" si="1"/>
        <v>3</v>
      </c>
      <c r="H27" t="str">
        <f t="shared" si="2"/>
        <v>E</v>
      </c>
      <c r="J27" s="179" t="s">
        <v>30</v>
      </c>
      <c r="K27" s="178">
        <v>13846</v>
      </c>
      <c r="L27" s="178">
        <v>5472</v>
      </c>
    </row>
    <row r="28" spans="1:12" x14ac:dyDescent="0.25">
      <c r="A28" t="s">
        <v>50</v>
      </c>
      <c r="B28" s="175">
        <v>44100</v>
      </c>
      <c r="C28">
        <v>49</v>
      </c>
      <c r="D28" t="s">
        <v>407</v>
      </c>
      <c r="E28">
        <v>70</v>
      </c>
      <c r="F28" t="str">
        <f t="shared" si="0"/>
        <v>Large C&amp;I</v>
      </c>
      <c r="G28">
        <f t="shared" si="1"/>
        <v>3</v>
      </c>
      <c r="H28" t="str">
        <f t="shared" si="2"/>
        <v>E</v>
      </c>
      <c r="J28" s="179" t="s">
        <v>32</v>
      </c>
      <c r="K28" s="178">
        <v>1181</v>
      </c>
      <c r="L28" s="178">
        <v>385</v>
      </c>
    </row>
    <row r="29" spans="1:12" x14ac:dyDescent="0.25">
      <c r="A29" t="s">
        <v>50</v>
      </c>
      <c r="B29" s="175">
        <v>44100</v>
      </c>
      <c r="C29">
        <v>49</v>
      </c>
      <c r="D29" t="s">
        <v>409</v>
      </c>
      <c r="E29">
        <v>15363</v>
      </c>
      <c r="F29" t="str">
        <f t="shared" si="0"/>
        <v>Residential</v>
      </c>
      <c r="G29">
        <f t="shared" si="1"/>
        <v>3</v>
      </c>
      <c r="H29" t="str">
        <f t="shared" si="2"/>
        <v>G</v>
      </c>
      <c r="J29" s="177">
        <v>5</v>
      </c>
      <c r="K29" s="178"/>
      <c r="L29" s="178"/>
    </row>
    <row r="30" spans="1:12" x14ac:dyDescent="0.25">
      <c r="A30" t="s">
        <v>50</v>
      </c>
      <c r="B30" s="175">
        <v>44100</v>
      </c>
      <c r="C30">
        <v>49</v>
      </c>
      <c r="D30" t="s">
        <v>410</v>
      </c>
      <c r="E30">
        <v>887</v>
      </c>
      <c r="F30" t="str">
        <f t="shared" si="0"/>
        <v>Low Income Residential</v>
      </c>
      <c r="G30">
        <f t="shared" si="1"/>
        <v>3</v>
      </c>
      <c r="H30" t="str">
        <f t="shared" si="2"/>
        <v>G</v>
      </c>
      <c r="J30" s="179" t="s">
        <v>34</v>
      </c>
      <c r="K30" s="178">
        <v>26</v>
      </c>
      <c r="L30" s="178">
        <v>41</v>
      </c>
    </row>
    <row r="31" spans="1:12" x14ac:dyDescent="0.25">
      <c r="A31" t="s">
        <v>50</v>
      </c>
      <c r="B31" s="175">
        <v>44100</v>
      </c>
      <c r="C31">
        <v>49</v>
      </c>
      <c r="D31" t="s">
        <v>411</v>
      </c>
      <c r="E31">
        <v>1377</v>
      </c>
      <c r="F31" t="str">
        <f t="shared" si="0"/>
        <v>Small C&amp;I</v>
      </c>
      <c r="G31">
        <f t="shared" si="1"/>
        <v>3</v>
      </c>
      <c r="H31" t="str">
        <f t="shared" si="2"/>
        <v>G</v>
      </c>
      <c r="J31" s="179" t="s">
        <v>31</v>
      </c>
      <c r="K31" s="178">
        <v>9371</v>
      </c>
      <c r="L31" s="178">
        <v>5576</v>
      </c>
    </row>
    <row r="32" spans="1:12" x14ac:dyDescent="0.25">
      <c r="A32" t="s">
        <v>50</v>
      </c>
      <c r="B32" s="175">
        <v>44100</v>
      </c>
      <c r="C32">
        <v>49</v>
      </c>
      <c r="D32" t="s">
        <v>412</v>
      </c>
      <c r="E32">
        <v>324</v>
      </c>
      <c r="F32" t="str">
        <f t="shared" si="0"/>
        <v>Medium C&amp;I</v>
      </c>
      <c r="G32">
        <f t="shared" si="1"/>
        <v>3</v>
      </c>
      <c r="H32" t="str">
        <f t="shared" si="2"/>
        <v>G</v>
      </c>
      <c r="J32" s="179" t="s">
        <v>33</v>
      </c>
      <c r="K32" s="178">
        <v>371</v>
      </c>
      <c r="L32" s="178">
        <v>239</v>
      </c>
    </row>
    <row r="33" spans="1:12" x14ac:dyDescent="0.25">
      <c r="A33" t="s">
        <v>50</v>
      </c>
      <c r="B33" s="175">
        <v>44100</v>
      </c>
      <c r="C33">
        <v>49</v>
      </c>
      <c r="D33" t="s">
        <v>413</v>
      </c>
      <c r="E33">
        <v>48</v>
      </c>
      <c r="F33" t="str">
        <f t="shared" si="0"/>
        <v>Large C&amp;I</v>
      </c>
      <c r="G33">
        <f t="shared" si="1"/>
        <v>3</v>
      </c>
      <c r="H33" t="str">
        <f t="shared" si="2"/>
        <v>G</v>
      </c>
      <c r="J33" s="179" t="s">
        <v>30</v>
      </c>
      <c r="K33" s="178">
        <v>38465</v>
      </c>
      <c r="L33" s="178">
        <v>28789</v>
      </c>
    </row>
    <row r="34" spans="1:12" x14ac:dyDescent="0.25">
      <c r="A34" t="s">
        <v>43</v>
      </c>
      <c r="B34" s="175">
        <v>44100</v>
      </c>
      <c r="C34">
        <v>49</v>
      </c>
      <c r="D34" t="s">
        <v>403</v>
      </c>
      <c r="E34">
        <v>13846</v>
      </c>
      <c r="F34" t="str">
        <f t="shared" si="0"/>
        <v>Residential</v>
      </c>
      <c r="G34">
        <f t="shared" si="1"/>
        <v>4</v>
      </c>
      <c r="H34" t="str">
        <f t="shared" si="2"/>
        <v>E</v>
      </c>
      <c r="J34" s="179" t="s">
        <v>32</v>
      </c>
      <c r="K34" s="178">
        <v>3641</v>
      </c>
      <c r="L34" s="178">
        <v>1363</v>
      </c>
    </row>
    <row r="35" spans="1:12" x14ac:dyDescent="0.25">
      <c r="A35" t="s">
        <v>43</v>
      </c>
      <c r="B35" s="175">
        <v>44100</v>
      </c>
      <c r="C35">
        <v>49</v>
      </c>
      <c r="D35" t="s">
        <v>404</v>
      </c>
      <c r="E35">
        <v>1635</v>
      </c>
      <c r="F35" t="str">
        <f t="shared" si="0"/>
        <v>Low Income Residential</v>
      </c>
      <c r="G35">
        <f t="shared" si="1"/>
        <v>4</v>
      </c>
      <c r="H35" t="str">
        <f t="shared" si="2"/>
        <v>E</v>
      </c>
      <c r="J35" s="177">
        <v>6</v>
      </c>
      <c r="K35" s="178"/>
      <c r="L35" s="178"/>
    </row>
    <row r="36" spans="1:12" x14ac:dyDescent="0.25">
      <c r="A36" t="s">
        <v>43</v>
      </c>
      <c r="B36" s="175">
        <v>44100</v>
      </c>
      <c r="C36">
        <v>49</v>
      </c>
      <c r="D36" t="s">
        <v>405</v>
      </c>
      <c r="E36">
        <v>1181</v>
      </c>
      <c r="F36" t="str">
        <f t="shared" si="0"/>
        <v>Small C&amp;I</v>
      </c>
      <c r="G36">
        <f t="shared" si="1"/>
        <v>4</v>
      </c>
      <c r="H36" t="str">
        <f t="shared" si="2"/>
        <v>E</v>
      </c>
      <c r="J36" s="179" t="s">
        <v>34</v>
      </c>
      <c r="K36" s="178">
        <v>1863188</v>
      </c>
      <c r="L36" s="178">
        <v>324496</v>
      </c>
    </row>
    <row r="37" spans="1:12" x14ac:dyDescent="0.25">
      <c r="A37" t="s">
        <v>43</v>
      </c>
      <c r="B37" s="175">
        <v>44100</v>
      </c>
      <c r="C37">
        <v>49</v>
      </c>
      <c r="D37" t="s">
        <v>406</v>
      </c>
      <c r="E37">
        <v>148</v>
      </c>
      <c r="F37" t="str">
        <f t="shared" si="0"/>
        <v>Medium C&amp;I</v>
      </c>
      <c r="G37">
        <f t="shared" si="1"/>
        <v>4</v>
      </c>
      <c r="H37" t="str">
        <f t="shared" si="2"/>
        <v>E</v>
      </c>
      <c r="J37" s="179" t="s">
        <v>31</v>
      </c>
      <c r="K37" s="178">
        <v>2081193</v>
      </c>
      <c r="L37" s="178">
        <v>250403</v>
      </c>
    </row>
    <row r="38" spans="1:12" x14ac:dyDescent="0.25">
      <c r="A38" t="s">
        <v>43</v>
      </c>
      <c r="B38" s="175">
        <v>44100</v>
      </c>
      <c r="C38">
        <v>49</v>
      </c>
      <c r="D38" t="s">
        <v>407</v>
      </c>
      <c r="E38">
        <v>5</v>
      </c>
      <c r="F38" t="str">
        <f t="shared" si="0"/>
        <v>Large C&amp;I</v>
      </c>
      <c r="G38">
        <f t="shared" si="1"/>
        <v>4</v>
      </c>
      <c r="H38" t="str">
        <f t="shared" si="2"/>
        <v>E</v>
      </c>
      <c r="J38" s="179" t="s">
        <v>33</v>
      </c>
      <c r="K38" s="178">
        <v>2409394</v>
      </c>
      <c r="L38" s="178">
        <v>280501</v>
      </c>
    </row>
    <row r="39" spans="1:12" x14ac:dyDescent="0.25">
      <c r="A39" t="s">
        <v>43</v>
      </c>
      <c r="B39" s="175">
        <v>44100</v>
      </c>
      <c r="C39">
        <v>49</v>
      </c>
      <c r="D39" t="s">
        <v>409</v>
      </c>
      <c r="E39">
        <v>5472</v>
      </c>
      <c r="F39" t="str">
        <f t="shared" si="0"/>
        <v>Residential</v>
      </c>
      <c r="G39">
        <f t="shared" si="1"/>
        <v>4</v>
      </c>
      <c r="H39" t="str">
        <f t="shared" si="2"/>
        <v>G</v>
      </c>
      <c r="J39" s="179" t="s">
        <v>30</v>
      </c>
      <c r="K39" s="178">
        <v>16952397</v>
      </c>
      <c r="L39" s="178">
        <v>2052523</v>
      </c>
    </row>
    <row r="40" spans="1:12" x14ac:dyDescent="0.25">
      <c r="A40" t="s">
        <v>43</v>
      </c>
      <c r="B40" s="175">
        <v>44100</v>
      </c>
      <c r="C40">
        <v>49</v>
      </c>
      <c r="D40" t="s">
        <v>410</v>
      </c>
      <c r="E40">
        <v>489</v>
      </c>
      <c r="F40" t="str">
        <f t="shared" si="0"/>
        <v>Low Income Residential</v>
      </c>
      <c r="G40">
        <f t="shared" si="1"/>
        <v>4</v>
      </c>
      <c r="H40" t="str">
        <f t="shared" si="2"/>
        <v>G</v>
      </c>
      <c r="J40" s="179" t="s">
        <v>32</v>
      </c>
      <c r="K40" s="178">
        <v>2032482</v>
      </c>
      <c r="L40" s="178">
        <v>176435</v>
      </c>
    </row>
    <row r="41" spans="1:12" x14ac:dyDescent="0.25">
      <c r="A41" t="s">
        <v>43</v>
      </c>
      <c r="B41" s="175">
        <v>44100</v>
      </c>
      <c r="C41">
        <v>49</v>
      </c>
      <c r="D41" t="s">
        <v>411</v>
      </c>
      <c r="E41">
        <v>385</v>
      </c>
      <c r="F41" t="str">
        <f t="shared" si="0"/>
        <v>Small C&amp;I</v>
      </c>
      <c r="G41">
        <f t="shared" si="1"/>
        <v>4</v>
      </c>
      <c r="H41" t="str">
        <f t="shared" si="2"/>
        <v>G</v>
      </c>
      <c r="J41" s="177">
        <v>7</v>
      </c>
      <c r="K41" s="178"/>
      <c r="L41" s="178"/>
    </row>
    <row r="42" spans="1:12" x14ac:dyDescent="0.25">
      <c r="A42" t="s">
        <v>43</v>
      </c>
      <c r="B42" s="175">
        <v>44100</v>
      </c>
      <c r="C42">
        <v>49</v>
      </c>
      <c r="D42" t="s">
        <v>412</v>
      </c>
      <c r="E42">
        <v>71</v>
      </c>
      <c r="F42" t="str">
        <f t="shared" si="0"/>
        <v>Medium C&amp;I</v>
      </c>
      <c r="G42">
        <f t="shared" si="1"/>
        <v>4</v>
      </c>
      <c r="H42" t="str">
        <f t="shared" si="2"/>
        <v>G</v>
      </c>
      <c r="J42" s="179" t="s">
        <v>34</v>
      </c>
      <c r="K42" s="178">
        <v>378147</v>
      </c>
      <c r="L42" s="178">
        <v>125812</v>
      </c>
    </row>
    <row r="43" spans="1:12" x14ac:dyDescent="0.25">
      <c r="A43" t="s">
        <v>43</v>
      </c>
      <c r="B43" s="175">
        <v>44100</v>
      </c>
      <c r="C43">
        <v>49</v>
      </c>
      <c r="D43" t="s">
        <v>413</v>
      </c>
      <c r="E43">
        <v>10</v>
      </c>
      <c r="F43" t="str">
        <f t="shared" si="0"/>
        <v>Large C&amp;I</v>
      </c>
      <c r="G43">
        <f t="shared" si="1"/>
        <v>4</v>
      </c>
      <c r="H43" t="str">
        <f t="shared" si="2"/>
        <v>G</v>
      </c>
      <c r="J43" s="179" t="s">
        <v>31</v>
      </c>
      <c r="K43" s="178">
        <v>1288769</v>
      </c>
      <c r="L43" s="178">
        <v>226585</v>
      </c>
    </row>
    <row r="44" spans="1:12" x14ac:dyDescent="0.25">
      <c r="A44" t="s">
        <v>46</v>
      </c>
      <c r="B44" s="175">
        <v>44100</v>
      </c>
      <c r="C44">
        <v>49</v>
      </c>
      <c r="D44" t="s">
        <v>403</v>
      </c>
      <c r="E44">
        <v>38465</v>
      </c>
      <c r="F44" t="str">
        <f t="shared" si="0"/>
        <v>Residential</v>
      </c>
      <c r="G44">
        <f t="shared" si="1"/>
        <v>5</v>
      </c>
      <c r="H44" t="str">
        <f t="shared" si="2"/>
        <v>E</v>
      </c>
      <c r="J44" s="179" t="s">
        <v>33</v>
      </c>
      <c r="K44" s="178">
        <v>773168</v>
      </c>
      <c r="L44" s="178">
        <v>128885</v>
      </c>
    </row>
    <row r="45" spans="1:12" x14ac:dyDescent="0.25">
      <c r="A45" t="s">
        <v>46</v>
      </c>
      <c r="B45" s="175">
        <v>44100</v>
      </c>
      <c r="C45">
        <v>49</v>
      </c>
      <c r="D45" t="s">
        <v>404</v>
      </c>
      <c r="E45">
        <v>9371</v>
      </c>
      <c r="F45" t="str">
        <f t="shared" si="0"/>
        <v>Low Income Residential</v>
      </c>
      <c r="G45">
        <f t="shared" si="1"/>
        <v>5</v>
      </c>
      <c r="H45" t="str">
        <f t="shared" si="2"/>
        <v>E</v>
      </c>
      <c r="J45" s="179" t="s">
        <v>30</v>
      </c>
      <c r="K45" s="178">
        <v>7643274</v>
      </c>
      <c r="L45" s="178">
        <v>1436172</v>
      </c>
    </row>
    <row r="46" spans="1:12" x14ac:dyDescent="0.25">
      <c r="A46" t="s">
        <v>46</v>
      </c>
      <c r="B46" s="175">
        <v>44100</v>
      </c>
      <c r="C46">
        <v>49</v>
      </c>
      <c r="D46" t="s">
        <v>405</v>
      </c>
      <c r="E46">
        <v>3641</v>
      </c>
      <c r="F46" t="str">
        <f t="shared" si="0"/>
        <v>Small C&amp;I</v>
      </c>
      <c r="G46">
        <f t="shared" si="1"/>
        <v>5</v>
      </c>
      <c r="H46" t="str">
        <f t="shared" si="2"/>
        <v>E</v>
      </c>
      <c r="J46" s="179" t="s">
        <v>32</v>
      </c>
      <c r="K46" s="178">
        <v>843151</v>
      </c>
      <c r="L46" s="178">
        <v>93639</v>
      </c>
    </row>
    <row r="47" spans="1:12" x14ac:dyDescent="0.25">
      <c r="A47" t="s">
        <v>46</v>
      </c>
      <c r="B47" s="175">
        <v>44100</v>
      </c>
      <c r="C47">
        <v>49</v>
      </c>
      <c r="D47" t="s">
        <v>406</v>
      </c>
      <c r="E47">
        <v>371</v>
      </c>
      <c r="F47" t="str">
        <f t="shared" si="0"/>
        <v>Medium C&amp;I</v>
      </c>
      <c r="G47">
        <f t="shared" si="1"/>
        <v>5</v>
      </c>
      <c r="H47" t="str">
        <f t="shared" si="2"/>
        <v>E</v>
      </c>
      <c r="J47" s="177">
        <v>8</v>
      </c>
      <c r="K47" s="178"/>
      <c r="L47" s="178"/>
    </row>
    <row r="48" spans="1:12" x14ac:dyDescent="0.25">
      <c r="A48" t="s">
        <v>46</v>
      </c>
      <c r="B48" s="175">
        <v>44100</v>
      </c>
      <c r="C48">
        <v>49</v>
      </c>
      <c r="D48" t="s">
        <v>407</v>
      </c>
      <c r="E48">
        <v>26</v>
      </c>
      <c r="F48" t="str">
        <f t="shared" si="0"/>
        <v>Large C&amp;I</v>
      </c>
      <c r="G48">
        <f t="shared" si="1"/>
        <v>5</v>
      </c>
      <c r="H48" t="str">
        <f t="shared" si="2"/>
        <v>E</v>
      </c>
      <c r="J48" s="179" t="s">
        <v>34</v>
      </c>
      <c r="K48" s="178">
        <v>485776</v>
      </c>
      <c r="L48" s="178">
        <v>771637</v>
      </c>
    </row>
    <row r="49" spans="1:12" x14ac:dyDescent="0.25">
      <c r="A49" t="s">
        <v>46</v>
      </c>
      <c r="B49" s="175">
        <v>44100</v>
      </c>
      <c r="C49">
        <v>49</v>
      </c>
      <c r="D49" t="s">
        <v>409</v>
      </c>
      <c r="E49">
        <v>28789</v>
      </c>
      <c r="F49" t="str">
        <f t="shared" si="0"/>
        <v>Residential</v>
      </c>
      <c r="G49">
        <f t="shared" si="1"/>
        <v>5</v>
      </c>
      <c r="H49" t="str">
        <f t="shared" si="2"/>
        <v>G</v>
      </c>
      <c r="J49" s="179" t="s">
        <v>31</v>
      </c>
      <c r="K49" s="178">
        <v>11601575</v>
      </c>
      <c r="L49" s="178">
        <v>6019572</v>
      </c>
    </row>
    <row r="50" spans="1:12" x14ac:dyDescent="0.25">
      <c r="A50" t="s">
        <v>46</v>
      </c>
      <c r="B50" s="175">
        <v>44100</v>
      </c>
      <c r="C50">
        <v>49</v>
      </c>
      <c r="D50" t="s">
        <v>410</v>
      </c>
      <c r="E50">
        <v>5576</v>
      </c>
      <c r="F50" t="str">
        <f t="shared" si="0"/>
        <v>Low Income Residential</v>
      </c>
      <c r="G50">
        <f t="shared" si="1"/>
        <v>5</v>
      </c>
      <c r="H50" t="str">
        <f t="shared" si="2"/>
        <v>G</v>
      </c>
      <c r="J50" s="179" t="s">
        <v>33</v>
      </c>
      <c r="K50" s="178">
        <v>1834437</v>
      </c>
      <c r="L50" s="178">
        <v>924360</v>
      </c>
    </row>
    <row r="51" spans="1:12" x14ac:dyDescent="0.25">
      <c r="A51" t="s">
        <v>46</v>
      </c>
      <c r="B51" s="175">
        <v>44100</v>
      </c>
      <c r="C51">
        <v>49</v>
      </c>
      <c r="D51" t="s">
        <v>411</v>
      </c>
      <c r="E51">
        <v>1363</v>
      </c>
      <c r="F51" t="str">
        <f t="shared" si="0"/>
        <v>Small C&amp;I</v>
      </c>
      <c r="G51">
        <f t="shared" si="1"/>
        <v>5</v>
      </c>
      <c r="H51" t="str">
        <f t="shared" si="2"/>
        <v>G</v>
      </c>
      <c r="J51" s="179" t="s">
        <v>30</v>
      </c>
      <c r="K51" s="178">
        <v>32812687</v>
      </c>
      <c r="L51" s="178">
        <v>22454090</v>
      </c>
    </row>
    <row r="52" spans="1:12" x14ac:dyDescent="0.25">
      <c r="A52" t="s">
        <v>46</v>
      </c>
      <c r="B52" s="175">
        <v>44100</v>
      </c>
      <c r="C52">
        <v>49</v>
      </c>
      <c r="D52" t="s">
        <v>412</v>
      </c>
      <c r="E52">
        <v>239</v>
      </c>
      <c r="F52" t="str">
        <f t="shared" si="0"/>
        <v>Medium C&amp;I</v>
      </c>
      <c r="G52">
        <f t="shared" si="1"/>
        <v>5</v>
      </c>
      <c r="H52" t="str">
        <f t="shared" si="2"/>
        <v>G</v>
      </c>
      <c r="J52" s="179" t="s">
        <v>32</v>
      </c>
      <c r="K52" s="178">
        <v>3280573</v>
      </c>
      <c r="L52" s="178">
        <v>943743</v>
      </c>
    </row>
    <row r="53" spans="1:12" x14ac:dyDescent="0.25">
      <c r="A53" t="s">
        <v>46</v>
      </c>
      <c r="B53" s="175">
        <v>44100</v>
      </c>
      <c r="C53">
        <v>49</v>
      </c>
      <c r="D53" t="s">
        <v>413</v>
      </c>
      <c r="E53">
        <v>41</v>
      </c>
      <c r="F53" t="str">
        <f t="shared" si="0"/>
        <v>Large C&amp;I</v>
      </c>
      <c r="G53">
        <f t="shared" si="1"/>
        <v>5</v>
      </c>
      <c r="H53" t="str">
        <f t="shared" si="2"/>
        <v>G</v>
      </c>
      <c r="J53" s="177">
        <v>9</v>
      </c>
      <c r="K53" s="178"/>
      <c r="L53" s="178"/>
    </row>
    <row r="54" spans="1:12" x14ac:dyDescent="0.25">
      <c r="A54" t="s">
        <v>47</v>
      </c>
      <c r="B54" s="175">
        <v>44100</v>
      </c>
      <c r="C54">
        <v>49</v>
      </c>
      <c r="D54" t="s">
        <v>403</v>
      </c>
      <c r="E54">
        <v>16952397</v>
      </c>
      <c r="F54" t="str">
        <f t="shared" si="0"/>
        <v>Residential</v>
      </c>
      <c r="G54">
        <f t="shared" si="1"/>
        <v>6</v>
      </c>
      <c r="H54" t="str">
        <f t="shared" si="2"/>
        <v>E</v>
      </c>
      <c r="J54" s="179" t="s">
        <v>34</v>
      </c>
      <c r="K54" s="178">
        <v>2727112</v>
      </c>
      <c r="L54" s="178">
        <v>1221946</v>
      </c>
    </row>
    <row r="55" spans="1:12" x14ac:dyDescent="0.25">
      <c r="A55" t="s">
        <v>47</v>
      </c>
      <c r="B55" s="175">
        <v>44100</v>
      </c>
      <c r="C55">
        <v>49</v>
      </c>
      <c r="D55" t="s">
        <v>404</v>
      </c>
      <c r="E55">
        <v>2081193</v>
      </c>
      <c r="F55" t="str">
        <f t="shared" si="0"/>
        <v>Low Income Residential</v>
      </c>
      <c r="G55">
        <f t="shared" si="1"/>
        <v>6</v>
      </c>
      <c r="H55" t="str">
        <f t="shared" si="2"/>
        <v>E</v>
      </c>
      <c r="J55" s="179" t="s">
        <v>31</v>
      </c>
      <c r="K55" s="178">
        <v>14971538</v>
      </c>
      <c r="L55" s="178">
        <v>6496560</v>
      </c>
    </row>
    <row r="56" spans="1:12" x14ac:dyDescent="0.25">
      <c r="A56" t="s">
        <v>47</v>
      </c>
      <c r="B56" s="175">
        <v>44100</v>
      </c>
      <c r="C56">
        <v>49</v>
      </c>
      <c r="D56" t="s">
        <v>405</v>
      </c>
      <c r="E56">
        <v>2032482</v>
      </c>
      <c r="F56" t="str">
        <f t="shared" si="0"/>
        <v>Small C&amp;I</v>
      </c>
      <c r="G56">
        <f t="shared" si="1"/>
        <v>6</v>
      </c>
      <c r="H56" t="str">
        <f t="shared" si="2"/>
        <v>E</v>
      </c>
      <c r="J56" s="179" t="s">
        <v>33</v>
      </c>
      <c r="K56" s="178">
        <v>5016999</v>
      </c>
      <c r="L56" s="178">
        <v>1333746</v>
      </c>
    </row>
    <row r="57" spans="1:12" x14ac:dyDescent="0.25">
      <c r="A57" t="s">
        <v>47</v>
      </c>
      <c r="B57" s="175">
        <v>44100</v>
      </c>
      <c r="C57">
        <v>49</v>
      </c>
      <c r="D57" t="s">
        <v>406</v>
      </c>
      <c r="E57">
        <v>2409394</v>
      </c>
      <c r="F57" t="str">
        <f t="shared" si="0"/>
        <v>Medium C&amp;I</v>
      </c>
      <c r="G57">
        <f t="shared" si="1"/>
        <v>6</v>
      </c>
      <c r="H57" t="str">
        <f t="shared" si="2"/>
        <v>E</v>
      </c>
      <c r="J57" s="179" t="s">
        <v>30</v>
      </c>
      <c r="K57" s="178">
        <v>57408358</v>
      </c>
      <c r="L57" s="178">
        <v>25942785</v>
      </c>
    </row>
    <row r="58" spans="1:12" x14ac:dyDescent="0.25">
      <c r="A58" t="s">
        <v>47</v>
      </c>
      <c r="B58" s="175">
        <v>44100</v>
      </c>
      <c r="C58">
        <v>49</v>
      </c>
      <c r="D58" t="s">
        <v>407</v>
      </c>
      <c r="E58">
        <v>1863188</v>
      </c>
      <c r="F58" t="str">
        <f t="shared" si="0"/>
        <v>Large C&amp;I</v>
      </c>
      <c r="G58">
        <f t="shared" si="1"/>
        <v>6</v>
      </c>
      <c r="H58" t="str">
        <f t="shared" si="2"/>
        <v>E</v>
      </c>
      <c r="J58" s="179" t="s">
        <v>32</v>
      </c>
      <c r="K58" s="178">
        <v>6156206</v>
      </c>
      <c r="L58" s="178">
        <v>1213817</v>
      </c>
    </row>
    <row r="59" spans="1:12" x14ac:dyDescent="0.25">
      <c r="A59" t="s">
        <v>47</v>
      </c>
      <c r="B59" s="175">
        <v>44100</v>
      </c>
      <c r="C59">
        <v>49</v>
      </c>
      <c r="D59" t="s">
        <v>408</v>
      </c>
      <c r="E59">
        <v>0</v>
      </c>
      <c r="F59" t="str">
        <f t="shared" si="0"/>
        <v>OTHER</v>
      </c>
      <c r="G59">
        <f t="shared" si="1"/>
        <v>6</v>
      </c>
      <c r="H59" t="str">
        <f t="shared" si="2"/>
        <v>E</v>
      </c>
      <c r="J59" s="177">
        <v>13</v>
      </c>
      <c r="K59" s="178"/>
      <c r="L59" s="178"/>
    </row>
    <row r="60" spans="1:12" x14ac:dyDescent="0.25">
      <c r="A60" t="s">
        <v>47</v>
      </c>
      <c r="B60" s="175">
        <v>44100</v>
      </c>
      <c r="C60">
        <v>49</v>
      </c>
      <c r="D60" t="s">
        <v>409</v>
      </c>
      <c r="E60">
        <v>2052523</v>
      </c>
      <c r="F60" t="str">
        <f t="shared" si="0"/>
        <v>Residential</v>
      </c>
      <c r="G60">
        <f t="shared" si="1"/>
        <v>6</v>
      </c>
      <c r="H60" t="str">
        <f t="shared" si="2"/>
        <v>G</v>
      </c>
      <c r="J60" s="179" t="s">
        <v>34</v>
      </c>
      <c r="K60" s="178">
        <v>20684955</v>
      </c>
      <c r="L60" s="178">
        <v>2407858</v>
      </c>
    </row>
    <row r="61" spans="1:12" x14ac:dyDescent="0.25">
      <c r="A61" t="s">
        <v>47</v>
      </c>
      <c r="B61" s="175">
        <v>44100</v>
      </c>
      <c r="C61">
        <v>49</v>
      </c>
      <c r="D61" t="s">
        <v>410</v>
      </c>
      <c r="E61">
        <v>250403</v>
      </c>
      <c r="F61" t="str">
        <f t="shared" si="0"/>
        <v>Low Income Residential</v>
      </c>
      <c r="G61">
        <f t="shared" si="1"/>
        <v>6</v>
      </c>
      <c r="H61" t="str">
        <f t="shared" si="2"/>
        <v>G</v>
      </c>
      <c r="J61" s="179" t="s">
        <v>31</v>
      </c>
      <c r="K61" s="178">
        <v>3194831</v>
      </c>
      <c r="L61" s="178">
        <v>435257</v>
      </c>
    </row>
    <row r="62" spans="1:12" x14ac:dyDescent="0.25">
      <c r="A62" t="s">
        <v>47</v>
      </c>
      <c r="B62" s="175">
        <v>44100</v>
      </c>
      <c r="C62">
        <v>49</v>
      </c>
      <c r="D62" t="s">
        <v>411</v>
      </c>
      <c r="E62">
        <v>176435</v>
      </c>
      <c r="F62" t="str">
        <f t="shared" si="0"/>
        <v>Small C&amp;I</v>
      </c>
      <c r="G62">
        <f t="shared" si="1"/>
        <v>6</v>
      </c>
      <c r="H62" t="str">
        <f t="shared" si="2"/>
        <v>G</v>
      </c>
      <c r="J62" s="179" t="s">
        <v>33</v>
      </c>
      <c r="K62" s="178">
        <v>22458894</v>
      </c>
      <c r="L62" s="178">
        <v>2833917</v>
      </c>
    </row>
    <row r="63" spans="1:12" x14ac:dyDescent="0.25">
      <c r="A63" t="s">
        <v>47</v>
      </c>
      <c r="B63" s="175">
        <v>44100</v>
      </c>
      <c r="C63">
        <v>49</v>
      </c>
      <c r="D63" t="s">
        <v>412</v>
      </c>
      <c r="E63">
        <v>280501</v>
      </c>
      <c r="F63" t="str">
        <f t="shared" si="0"/>
        <v>Medium C&amp;I</v>
      </c>
      <c r="G63">
        <f t="shared" si="1"/>
        <v>6</v>
      </c>
      <c r="H63" t="str">
        <f t="shared" si="2"/>
        <v>G</v>
      </c>
      <c r="J63" s="179" t="s">
        <v>30</v>
      </c>
      <c r="K63" s="178">
        <v>53857225</v>
      </c>
      <c r="L63" s="178">
        <v>8203395</v>
      </c>
    </row>
    <row r="64" spans="1:12" x14ac:dyDescent="0.25">
      <c r="A64" t="s">
        <v>47</v>
      </c>
      <c r="B64" s="175">
        <v>44100</v>
      </c>
      <c r="C64">
        <v>49</v>
      </c>
      <c r="D64" t="s">
        <v>413</v>
      </c>
      <c r="E64">
        <v>324496</v>
      </c>
      <c r="F64" t="str">
        <f t="shared" si="0"/>
        <v>Large C&amp;I</v>
      </c>
      <c r="G64">
        <f t="shared" si="1"/>
        <v>6</v>
      </c>
      <c r="H64" t="str">
        <f t="shared" si="2"/>
        <v>G</v>
      </c>
      <c r="J64" s="179" t="s">
        <v>32</v>
      </c>
      <c r="K64" s="178">
        <v>10332229</v>
      </c>
      <c r="L64" s="178">
        <v>850492</v>
      </c>
    </row>
    <row r="65" spans="1:12" x14ac:dyDescent="0.25">
      <c r="A65" t="s">
        <v>47</v>
      </c>
      <c r="B65" s="175">
        <v>44100</v>
      </c>
      <c r="C65">
        <v>49</v>
      </c>
      <c r="D65" t="s">
        <v>414</v>
      </c>
      <c r="E65">
        <v>0</v>
      </c>
      <c r="F65" t="str">
        <f t="shared" si="0"/>
        <v>OTHER</v>
      </c>
      <c r="G65">
        <f t="shared" si="1"/>
        <v>6</v>
      </c>
      <c r="H65" t="str">
        <f t="shared" si="2"/>
        <v>G</v>
      </c>
      <c r="J65" s="177">
        <v>14</v>
      </c>
      <c r="K65" s="178"/>
      <c r="L65" s="178"/>
    </row>
    <row r="66" spans="1:12" x14ac:dyDescent="0.25">
      <c r="A66" t="s">
        <v>48</v>
      </c>
      <c r="B66" s="175">
        <v>44100</v>
      </c>
      <c r="C66">
        <v>49</v>
      </c>
      <c r="D66" t="s">
        <v>403</v>
      </c>
      <c r="E66">
        <v>7643274</v>
      </c>
      <c r="F66" t="str">
        <f t="shared" si="0"/>
        <v>Residential</v>
      </c>
      <c r="G66">
        <f t="shared" si="1"/>
        <v>7</v>
      </c>
      <c r="H66" t="str">
        <f t="shared" si="2"/>
        <v>E</v>
      </c>
      <c r="J66" s="179" t="s">
        <v>34</v>
      </c>
      <c r="K66" s="178">
        <v>22821467</v>
      </c>
      <c r="L66" s="178">
        <v>2271728</v>
      </c>
    </row>
    <row r="67" spans="1:12" x14ac:dyDescent="0.25">
      <c r="A67" t="s">
        <v>48</v>
      </c>
      <c r="B67" s="175">
        <v>44100</v>
      </c>
      <c r="C67">
        <v>49</v>
      </c>
      <c r="D67" t="s">
        <v>404</v>
      </c>
      <c r="E67">
        <v>1288769</v>
      </c>
      <c r="F67" t="str">
        <f t="shared" ref="F67:F130" si="3">TRIM(MID(D67,4,50))</f>
        <v>Low Income Residential</v>
      </c>
      <c r="G67">
        <f t="shared" ref="G67:G107" si="4">VALUE(TRIM(MID(A67,6,2)))</f>
        <v>7</v>
      </c>
      <c r="H67" t="str">
        <f t="shared" ref="H67:H130" si="5">LEFT(D67,1)</f>
        <v>E</v>
      </c>
      <c r="J67" s="179" t="s">
        <v>31</v>
      </c>
      <c r="K67" s="178">
        <v>2667713</v>
      </c>
      <c r="L67" s="178">
        <v>595914</v>
      </c>
    </row>
    <row r="68" spans="1:12" x14ac:dyDescent="0.25">
      <c r="A68" t="s">
        <v>48</v>
      </c>
      <c r="B68" s="175">
        <v>44100</v>
      </c>
      <c r="C68">
        <v>49</v>
      </c>
      <c r="D68" t="s">
        <v>405</v>
      </c>
      <c r="E68">
        <v>843151</v>
      </c>
      <c r="F68" t="str">
        <f t="shared" si="3"/>
        <v>Small C&amp;I</v>
      </c>
      <c r="G68">
        <f t="shared" si="4"/>
        <v>7</v>
      </c>
      <c r="H68" t="str">
        <f t="shared" si="5"/>
        <v>E</v>
      </c>
      <c r="J68" s="179" t="s">
        <v>33</v>
      </c>
      <c r="K68" s="178">
        <v>18289533</v>
      </c>
      <c r="L68" s="178">
        <v>1861469</v>
      </c>
    </row>
    <row r="69" spans="1:12" x14ac:dyDescent="0.25">
      <c r="A69" t="s">
        <v>48</v>
      </c>
      <c r="B69" s="175">
        <v>44100</v>
      </c>
      <c r="C69">
        <v>49</v>
      </c>
      <c r="D69" t="s">
        <v>406</v>
      </c>
      <c r="E69">
        <v>773168</v>
      </c>
      <c r="F69" t="str">
        <f t="shared" si="3"/>
        <v>Medium C&amp;I</v>
      </c>
      <c r="G69">
        <f t="shared" si="4"/>
        <v>7</v>
      </c>
      <c r="H69" t="str">
        <f t="shared" si="5"/>
        <v>E</v>
      </c>
      <c r="J69" s="179" t="s">
        <v>30</v>
      </c>
      <c r="K69" s="178">
        <v>57385886</v>
      </c>
      <c r="L69" s="178">
        <v>8407405</v>
      </c>
    </row>
    <row r="70" spans="1:12" x14ac:dyDescent="0.25">
      <c r="A70" t="s">
        <v>48</v>
      </c>
      <c r="B70" s="175">
        <v>44100</v>
      </c>
      <c r="C70">
        <v>49</v>
      </c>
      <c r="D70" t="s">
        <v>407</v>
      </c>
      <c r="E70">
        <v>378147</v>
      </c>
      <c r="F70" t="str">
        <f t="shared" si="3"/>
        <v>Large C&amp;I</v>
      </c>
      <c r="G70">
        <f t="shared" si="4"/>
        <v>7</v>
      </c>
      <c r="H70" t="str">
        <f t="shared" si="5"/>
        <v>E</v>
      </c>
      <c r="J70" s="179" t="s">
        <v>32</v>
      </c>
      <c r="K70" s="178">
        <v>10312956</v>
      </c>
      <c r="L70" s="178">
        <v>1057000</v>
      </c>
    </row>
    <row r="71" spans="1:12" x14ac:dyDescent="0.25">
      <c r="A71" t="s">
        <v>48</v>
      </c>
      <c r="B71" s="175">
        <v>44100</v>
      </c>
      <c r="C71">
        <v>49</v>
      </c>
      <c r="D71" t="s">
        <v>408</v>
      </c>
      <c r="E71">
        <v>0</v>
      </c>
      <c r="F71" t="str">
        <f t="shared" si="3"/>
        <v>OTHER</v>
      </c>
      <c r="G71">
        <f t="shared" si="4"/>
        <v>7</v>
      </c>
      <c r="H71" t="str">
        <f t="shared" si="5"/>
        <v>E</v>
      </c>
      <c r="J71" s="177">
        <v>15</v>
      </c>
      <c r="K71" s="178"/>
      <c r="L71" s="178"/>
    </row>
    <row r="72" spans="1:12" x14ac:dyDescent="0.25">
      <c r="A72" t="s">
        <v>48</v>
      </c>
      <c r="B72" s="175">
        <v>44100</v>
      </c>
      <c r="C72">
        <v>49</v>
      </c>
      <c r="D72" t="s">
        <v>409</v>
      </c>
      <c r="E72">
        <v>1436172</v>
      </c>
      <c r="F72" t="str">
        <f t="shared" si="3"/>
        <v>Residential</v>
      </c>
      <c r="G72">
        <f t="shared" si="4"/>
        <v>7</v>
      </c>
      <c r="H72" t="str">
        <f t="shared" si="5"/>
        <v>G</v>
      </c>
      <c r="J72" s="179" t="s">
        <v>34</v>
      </c>
      <c r="K72" s="178">
        <v>1613</v>
      </c>
      <c r="L72" s="178">
        <v>801</v>
      </c>
    </row>
    <row r="73" spans="1:12" x14ac:dyDescent="0.25">
      <c r="A73" t="s">
        <v>48</v>
      </c>
      <c r="B73" s="175">
        <v>44100</v>
      </c>
      <c r="C73">
        <v>49</v>
      </c>
      <c r="D73" t="s">
        <v>410</v>
      </c>
      <c r="E73">
        <v>226585</v>
      </c>
      <c r="F73" t="str">
        <f t="shared" si="3"/>
        <v>Low Income Residential</v>
      </c>
      <c r="G73">
        <f t="shared" si="4"/>
        <v>7</v>
      </c>
      <c r="H73" t="str">
        <f t="shared" si="5"/>
        <v>G</v>
      </c>
      <c r="J73" s="179" t="s">
        <v>31</v>
      </c>
      <c r="K73" s="178">
        <v>25930</v>
      </c>
      <c r="L73" s="178">
        <v>18120</v>
      </c>
    </row>
    <row r="74" spans="1:12" x14ac:dyDescent="0.25">
      <c r="A74" t="s">
        <v>48</v>
      </c>
      <c r="B74" s="175">
        <v>44100</v>
      </c>
      <c r="C74">
        <v>49</v>
      </c>
      <c r="D74" t="s">
        <v>411</v>
      </c>
      <c r="E74">
        <v>93639</v>
      </c>
      <c r="F74" t="str">
        <f t="shared" si="3"/>
        <v>Small C&amp;I</v>
      </c>
      <c r="G74">
        <f t="shared" si="4"/>
        <v>7</v>
      </c>
      <c r="H74" t="str">
        <f t="shared" si="5"/>
        <v>G</v>
      </c>
      <c r="J74" s="179" t="s">
        <v>33</v>
      </c>
      <c r="K74" s="178">
        <v>9396</v>
      </c>
      <c r="L74" s="178">
        <v>5048</v>
      </c>
    </row>
    <row r="75" spans="1:12" x14ac:dyDescent="0.25">
      <c r="A75" t="s">
        <v>48</v>
      </c>
      <c r="B75" s="175">
        <v>44100</v>
      </c>
      <c r="C75">
        <v>49</v>
      </c>
      <c r="D75" t="s">
        <v>412</v>
      </c>
      <c r="E75">
        <v>128885</v>
      </c>
      <c r="F75" t="str">
        <f t="shared" si="3"/>
        <v>Medium C&amp;I</v>
      </c>
      <c r="G75">
        <f t="shared" si="4"/>
        <v>7</v>
      </c>
      <c r="H75" t="str">
        <f t="shared" si="5"/>
        <v>G</v>
      </c>
      <c r="J75" s="179" t="s">
        <v>30</v>
      </c>
      <c r="K75" s="178">
        <v>328336</v>
      </c>
      <c r="L75" s="178">
        <v>172598</v>
      </c>
    </row>
    <row r="76" spans="1:12" x14ac:dyDescent="0.25">
      <c r="A76" t="s">
        <v>48</v>
      </c>
      <c r="B76" s="175">
        <v>44100</v>
      </c>
      <c r="C76">
        <v>49</v>
      </c>
      <c r="D76" t="s">
        <v>413</v>
      </c>
      <c r="E76">
        <v>125812</v>
      </c>
      <c r="F76" t="str">
        <f t="shared" si="3"/>
        <v>Large C&amp;I</v>
      </c>
      <c r="G76">
        <f t="shared" si="4"/>
        <v>7</v>
      </c>
      <c r="H76" t="str">
        <f t="shared" si="5"/>
        <v>G</v>
      </c>
      <c r="J76" s="179" t="s">
        <v>32</v>
      </c>
      <c r="K76" s="178">
        <v>48297</v>
      </c>
      <c r="L76" s="178">
        <v>16428</v>
      </c>
    </row>
    <row r="77" spans="1:12" x14ac:dyDescent="0.25">
      <c r="A77" t="s">
        <v>48</v>
      </c>
      <c r="B77" s="175">
        <v>44100</v>
      </c>
      <c r="C77">
        <v>49</v>
      </c>
      <c r="D77" t="s">
        <v>414</v>
      </c>
      <c r="E77">
        <v>0</v>
      </c>
      <c r="F77" t="str">
        <f t="shared" si="3"/>
        <v>OTHER</v>
      </c>
      <c r="G77">
        <f t="shared" si="4"/>
        <v>7</v>
      </c>
      <c r="H77" t="str">
        <f t="shared" si="5"/>
        <v>G</v>
      </c>
      <c r="J77" s="177">
        <v>19</v>
      </c>
      <c r="K77" s="178"/>
      <c r="L77" s="178"/>
    </row>
    <row r="78" spans="1:12" x14ac:dyDescent="0.25">
      <c r="A78" t="s">
        <v>49</v>
      </c>
      <c r="B78" s="175">
        <v>44100</v>
      </c>
      <c r="C78">
        <v>49</v>
      </c>
      <c r="D78" t="s">
        <v>403</v>
      </c>
      <c r="E78">
        <v>32812687</v>
      </c>
      <c r="F78" t="str">
        <f t="shared" si="3"/>
        <v>Residential</v>
      </c>
      <c r="G78">
        <f t="shared" si="4"/>
        <v>8</v>
      </c>
      <c r="H78" t="str">
        <f t="shared" si="5"/>
        <v>E</v>
      </c>
      <c r="J78" s="179" t="s">
        <v>34</v>
      </c>
      <c r="K78" s="178">
        <v>5</v>
      </c>
      <c r="L78" s="178">
        <v>8</v>
      </c>
    </row>
    <row r="79" spans="1:12" x14ac:dyDescent="0.25">
      <c r="A79" t="s">
        <v>49</v>
      </c>
      <c r="B79" s="175">
        <v>44100</v>
      </c>
      <c r="C79">
        <v>49</v>
      </c>
      <c r="D79" t="s">
        <v>404</v>
      </c>
      <c r="E79">
        <v>11601575</v>
      </c>
      <c r="F79" t="str">
        <f t="shared" si="3"/>
        <v>Low Income Residential</v>
      </c>
      <c r="G79">
        <f t="shared" si="4"/>
        <v>8</v>
      </c>
      <c r="H79" t="str">
        <f t="shared" si="5"/>
        <v>E</v>
      </c>
      <c r="J79" s="179" t="s">
        <v>31</v>
      </c>
      <c r="K79" s="178">
        <v>1541</v>
      </c>
      <c r="L79" s="178">
        <v>606</v>
      </c>
    </row>
    <row r="80" spans="1:12" x14ac:dyDescent="0.25">
      <c r="A80" t="s">
        <v>49</v>
      </c>
      <c r="B80" s="175">
        <v>44100</v>
      </c>
      <c r="C80">
        <v>49</v>
      </c>
      <c r="D80" t="s">
        <v>405</v>
      </c>
      <c r="E80">
        <v>3280573</v>
      </c>
      <c r="F80" t="str">
        <f t="shared" si="3"/>
        <v>Small C&amp;I</v>
      </c>
      <c r="G80">
        <f t="shared" si="4"/>
        <v>8</v>
      </c>
      <c r="H80" t="str">
        <f t="shared" si="5"/>
        <v>E</v>
      </c>
      <c r="J80" s="179" t="s">
        <v>33</v>
      </c>
      <c r="K80" s="178">
        <v>97</v>
      </c>
      <c r="L80" s="178">
        <v>44</v>
      </c>
    </row>
    <row r="81" spans="1:12" x14ac:dyDescent="0.25">
      <c r="A81" t="s">
        <v>49</v>
      </c>
      <c r="B81" s="175">
        <v>44100</v>
      </c>
      <c r="C81">
        <v>49</v>
      </c>
      <c r="D81" t="s">
        <v>406</v>
      </c>
      <c r="E81">
        <v>1834437</v>
      </c>
      <c r="F81" t="str">
        <f t="shared" si="3"/>
        <v>Medium C&amp;I</v>
      </c>
      <c r="G81">
        <f t="shared" si="4"/>
        <v>8</v>
      </c>
      <c r="H81" t="str">
        <f t="shared" si="5"/>
        <v>E</v>
      </c>
      <c r="J81" s="179" t="s">
        <v>30</v>
      </c>
      <c r="K81" s="178">
        <v>5145</v>
      </c>
      <c r="L81" s="178">
        <v>2910</v>
      </c>
    </row>
    <row r="82" spans="1:12" x14ac:dyDescent="0.25">
      <c r="A82" t="s">
        <v>49</v>
      </c>
      <c r="B82" s="175">
        <v>44100</v>
      </c>
      <c r="C82">
        <v>49</v>
      </c>
      <c r="D82" t="s">
        <v>407</v>
      </c>
      <c r="E82">
        <v>485776</v>
      </c>
      <c r="F82" t="str">
        <f t="shared" si="3"/>
        <v>Large C&amp;I</v>
      </c>
      <c r="G82">
        <f t="shared" si="4"/>
        <v>8</v>
      </c>
      <c r="H82" t="str">
        <f t="shared" si="5"/>
        <v>E</v>
      </c>
      <c r="J82" s="179" t="s">
        <v>32</v>
      </c>
      <c r="K82" s="178">
        <v>392</v>
      </c>
      <c r="L82" s="178">
        <v>144</v>
      </c>
    </row>
    <row r="83" spans="1:12" x14ac:dyDescent="0.25">
      <c r="A83" t="s">
        <v>49</v>
      </c>
      <c r="B83" s="175">
        <v>44100</v>
      </c>
      <c r="C83">
        <v>49</v>
      </c>
      <c r="D83" t="s">
        <v>408</v>
      </c>
      <c r="E83">
        <v>0</v>
      </c>
      <c r="F83" t="str">
        <f t="shared" si="3"/>
        <v>OTHER</v>
      </c>
      <c r="G83">
        <f t="shared" si="4"/>
        <v>8</v>
      </c>
      <c r="H83" t="str">
        <f t="shared" si="5"/>
        <v>E</v>
      </c>
      <c r="J83" s="177">
        <v>17</v>
      </c>
      <c r="K83" s="178"/>
      <c r="L83" s="178"/>
    </row>
    <row r="84" spans="1:12" x14ac:dyDescent="0.25">
      <c r="A84" t="s">
        <v>49</v>
      </c>
      <c r="B84" s="175">
        <v>44100</v>
      </c>
      <c r="C84">
        <v>49</v>
      </c>
      <c r="D84" t="s">
        <v>409</v>
      </c>
      <c r="E84">
        <v>22454090</v>
      </c>
      <c r="F84" t="str">
        <f t="shared" si="3"/>
        <v>Residential</v>
      </c>
      <c r="G84">
        <f t="shared" si="4"/>
        <v>8</v>
      </c>
      <c r="H84" t="str">
        <f t="shared" si="5"/>
        <v>G</v>
      </c>
      <c r="J84" s="179" t="s">
        <v>31</v>
      </c>
      <c r="K84" s="178">
        <v>1206</v>
      </c>
      <c r="L84" s="178">
        <v>499</v>
      </c>
    </row>
    <row r="85" spans="1:12" x14ac:dyDescent="0.25">
      <c r="A85" t="s">
        <v>49</v>
      </c>
      <c r="B85" s="175">
        <v>44100</v>
      </c>
      <c r="C85">
        <v>49</v>
      </c>
      <c r="D85" t="s">
        <v>410</v>
      </c>
      <c r="E85">
        <v>6019572</v>
      </c>
      <c r="F85" t="str">
        <f t="shared" si="3"/>
        <v>Low Income Residential</v>
      </c>
      <c r="G85">
        <f t="shared" si="4"/>
        <v>8</v>
      </c>
      <c r="H85" t="str">
        <f t="shared" si="5"/>
        <v>G</v>
      </c>
      <c r="J85" s="179" t="s">
        <v>30</v>
      </c>
      <c r="K85" s="178">
        <v>171</v>
      </c>
      <c r="L85" s="178">
        <v>66</v>
      </c>
    </row>
    <row r="86" spans="1:12" x14ac:dyDescent="0.25">
      <c r="A86" t="s">
        <v>49</v>
      </c>
      <c r="B86" s="175">
        <v>44100</v>
      </c>
      <c r="C86">
        <v>49</v>
      </c>
      <c r="D86" t="s">
        <v>411</v>
      </c>
      <c r="E86">
        <v>943743</v>
      </c>
      <c r="F86" t="str">
        <f t="shared" si="3"/>
        <v>Small C&amp;I</v>
      </c>
      <c r="G86">
        <f t="shared" si="4"/>
        <v>8</v>
      </c>
      <c r="H86" t="str">
        <f t="shared" si="5"/>
        <v>G</v>
      </c>
      <c r="J86" s="177">
        <v>20</v>
      </c>
      <c r="K86" s="178"/>
      <c r="L86" s="178"/>
    </row>
    <row r="87" spans="1:12" x14ac:dyDescent="0.25">
      <c r="A87" t="s">
        <v>49</v>
      </c>
      <c r="B87" s="175">
        <v>44100</v>
      </c>
      <c r="C87">
        <v>49</v>
      </c>
      <c r="D87" t="s">
        <v>412</v>
      </c>
      <c r="E87">
        <v>924360</v>
      </c>
      <c r="F87" t="str">
        <f t="shared" si="3"/>
        <v>Medium C&amp;I</v>
      </c>
      <c r="G87">
        <f t="shared" si="4"/>
        <v>8</v>
      </c>
      <c r="H87" t="str">
        <f t="shared" si="5"/>
        <v>G</v>
      </c>
      <c r="J87" s="179" t="s">
        <v>34</v>
      </c>
      <c r="K87" s="178">
        <v>15558825</v>
      </c>
      <c r="L87" s="178">
        <v>1470047</v>
      </c>
    </row>
    <row r="88" spans="1:12" x14ac:dyDescent="0.25">
      <c r="A88" t="s">
        <v>49</v>
      </c>
      <c r="B88" s="175">
        <v>44100</v>
      </c>
      <c r="C88">
        <v>49</v>
      </c>
      <c r="D88" t="s">
        <v>413</v>
      </c>
      <c r="E88">
        <v>771637</v>
      </c>
      <c r="F88" t="str">
        <f t="shared" si="3"/>
        <v>Large C&amp;I</v>
      </c>
      <c r="G88">
        <f t="shared" si="4"/>
        <v>8</v>
      </c>
      <c r="H88" t="str">
        <f t="shared" si="5"/>
        <v>G</v>
      </c>
      <c r="J88" s="179" t="s">
        <v>31</v>
      </c>
      <c r="K88" s="178">
        <v>2628614</v>
      </c>
      <c r="L88" s="178">
        <v>385246</v>
      </c>
    </row>
    <row r="89" spans="1:12" x14ac:dyDescent="0.25">
      <c r="A89" t="s">
        <v>49</v>
      </c>
      <c r="B89" s="175">
        <v>44100</v>
      </c>
      <c r="C89">
        <v>49</v>
      </c>
      <c r="D89" t="s">
        <v>414</v>
      </c>
      <c r="E89">
        <v>0</v>
      </c>
      <c r="F89" t="str">
        <f t="shared" si="3"/>
        <v>OTHER</v>
      </c>
      <c r="G89">
        <f t="shared" si="4"/>
        <v>8</v>
      </c>
      <c r="H89" t="str">
        <f t="shared" si="5"/>
        <v>G</v>
      </c>
      <c r="J89" s="179" t="s">
        <v>33</v>
      </c>
      <c r="K89" s="178">
        <v>12477860</v>
      </c>
      <c r="L89" s="178">
        <v>1276883</v>
      </c>
    </row>
    <row r="90" spans="1:12" x14ac:dyDescent="0.25">
      <c r="A90" t="s">
        <v>51</v>
      </c>
      <c r="B90" s="175">
        <v>44100</v>
      </c>
      <c r="C90">
        <v>49</v>
      </c>
      <c r="D90" t="s">
        <v>403</v>
      </c>
      <c r="E90">
        <v>57408358</v>
      </c>
      <c r="F90" t="str">
        <f t="shared" si="3"/>
        <v>Residential</v>
      </c>
      <c r="G90">
        <f t="shared" si="4"/>
        <v>9</v>
      </c>
      <c r="H90" t="str">
        <f t="shared" si="5"/>
        <v>E</v>
      </c>
      <c r="J90" s="179" t="s">
        <v>30</v>
      </c>
      <c r="K90" s="178">
        <v>41536092</v>
      </c>
      <c r="L90" s="178">
        <v>6463279</v>
      </c>
    </row>
    <row r="91" spans="1:12" x14ac:dyDescent="0.25">
      <c r="A91" t="s">
        <v>51</v>
      </c>
      <c r="B91" s="175">
        <v>44100</v>
      </c>
      <c r="C91">
        <v>49</v>
      </c>
      <c r="D91" t="s">
        <v>404</v>
      </c>
      <c r="E91">
        <v>14971538</v>
      </c>
      <c r="F91" t="str">
        <f t="shared" si="3"/>
        <v>Low Income Residential</v>
      </c>
      <c r="G91">
        <f t="shared" si="4"/>
        <v>9</v>
      </c>
      <c r="H91" t="str">
        <f t="shared" si="5"/>
        <v>E</v>
      </c>
      <c r="J91" s="179" t="s">
        <v>32</v>
      </c>
      <c r="K91" s="178">
        <v>7607765</v>
      </c>
      <c r="L91" s="178">
        <v>654284</v>
      </c>
    </row>
    <row r="92" spans="1:12" x14ac:dyDescent="0.25">
      <c r="A92" t="s">
        <v>51</v>
      </c>
      <c r="B92" s="175">
        <v>44100</v>
      </c>
      <c r="C92">
        <v>49</v>
      </c>
      <c r="D92" t="s">
        <v>405</v>
      </c>
      <c r="E92">
        <v>6156206</v>
      </c>
      <c r="F92" t="str">
        <f t="shared" si="3"/>
        <v>Small C&amp;I</v>
      </c>
      <c r="G92">
        <f t="shared" si="4"/>
        <v>9</v>
      </c>
      <c r="H92" t="str">
        <f t="shared" si="5"/>
        <v>E</v>
      </c>
    </row>
    <row r="93" spans="1:12" x14ac:dyDescent="0.25">
      <c r="A93" t="s">
        <v>51</v>
      </c>
      <c r="B93" s="175">
        <v>44100</v>
      </c>
      <c r="C93">
        <v>49</v>
      </c>
      <c r="D93" t="s">
        <v>406</v>
      </c>
      <c r="E93">
        <v>5016999</v>
      </c>
      <c r="F93" t="str">
        <f t="shared" si="3"/>
        <v>Medium C&amp;I</v>
      </c>
      <c r="G93">
        <f t="shared" si="4"/>
        <v>9</v>
      </c>
      <c r="H93" t="str">
        <f t="shared" si="5"/>
        <v>E</v>
      </c>
    </row>
    <row r="94" spans="1:12" x14ac:dyDescent="0.25">
      <c r="A94" t="s">
        <v>51</v>
      </c>
      <c r="B94" s="175">
        <v>44100</v>
      </c>
      <c r="C94">
        <v>49</v>
      </c>
      <c r="D94" t="s">
        <v>407</v>
      </c>
      <c r="E94">
        <v>2727112</v>
      </c>
      <c r="F94" t="str">
        <f t="shared" si="3"/>
        <v>Large C&amp;I</v>
      </c>
      <c r="G94">
        <f t="shared" si="4"/>
        <v>9</v>
      </c>
      <c r="H94" t="str">
        <f t="shared" si="5"/>
        <v>E</v>
      </c>
    </row>
    <row r="95" spans="1:12" x14ac:dyDescent="0.25">
      <c r="A95" t="s">
        <v>51</v>
      </c>
      <c r="B95" s="175">
        <v>44100</v>
      </c>
      <c r="C95">
        <v>49</v>
      </c>
      <c r="D95" t="s">
        <v>408</v>
      </c>
      <c r="E95">
        <v>0</v>
      </c>
      <c r="F95" t="str">
        <f t="shared" si="3"/>
        <v>OTHER</v>
      </c>
      <c r="G95">
        <f t="shared" si="4"/>
        <v>9</v>
      </c>
      <c r="H95" t="str">
        <f t="shared" si="5"/>
        <v>E</v>
      </c>
    </row>
    <row r="96" spans="1:12" x14ac:dyDescent="0.25">
      <c r="A96" t="s">
        <v>51</v>
      </c>
      <c r="B96" s="175">
        <v>44100</v>
      </c>
      <c r="C96">
        <v>49</v>
      </c>
      <c r="D96" t="s">
        <v>409</v>
      </c>
      <c r="E96">
        <v>25942785</v>
      </c>
      <c r="F96" t="str">
        <f t="shared" si="3"/>
        <v>Residential</v>
      </c>
      <c r="G96">
        <f t="shared" si="4"/>
        <v>9</v>
      </c>
      <c r="H96" t="str">
        <f t="shared" si="5"/>
        <v>G</v>
      </c>
    </row>
    <row r="97" spans="1:8" x14ac:dyDescent="0.25">
      <c r="A97" t="s">
        <v>51</v>
      </c>
      <c r="B97" s="175">
        <v>44100</v>
      </c>
      <c r="C97">
        <v>49</v>
      </c>
      <c r="D97" t="s">
        <v>410</v>
      </c>
      <c r="E97">
        <v>6496560</v>
      </c>
      <c r="F97" t="str">
        <f t="shared" si="3"/>
        <v>Low Income Residential</v>
      </c>
      <c r="G97">
        <f t="shared" si="4"/>
        <v>9</v>
      </c>
      <c r="H97" t="str">
        <f t="shared" si="5"/>
        <v>G</v>
      </c>
    </row>
    <row r="98" spans="1:8" x14ac:dyDescent="0.25">
      <c r="A98" t="s">
        <v>51</v>
      </c>
      <c r="B98" s="175">
        <v>44100</v>
      </c>
      <c r="C98">
        <v>49</v>
      </c>
      <c r="D98" t="s">
        <v>411</v>
      </c>
      <c r="E98">
        <v>1213817</v>
      </c>
      <c r="F98" t="str">
        <f t="shared" si="3"/>
        <v>Small C&amp;I</v>
      </c>
      <c r="G98">
        <f t="shared" si="4"/>
        <v>9</v>
      </c>
      <c r="H98" t="str">
        <f t="shared" si="5"/>
        <v>G</v>
      </c>
    </row>
    <row r="99" spans="1:8" x14ac:dyDescent="0.25">
      <c r="A99" t="s">
        <v>51</v>
      </c>
      <c r="B99" s="175">
        <v>44100</v>
      </c>
      <c r="C99">
        <v>49</v>
      </c>
      <c r="D99" t="s">
        <v>412</v>
      </c>
      <c r="E99">
        <v>1333746</v>
      </c>
      <c r="F99" t="str">
        <f t="shared" si="3"/>
        <v>Medium C&amp;I</v>
      </c>
      <c r="G99">
        <f t="shared" si="4"/>
        <v>9</v>
      </c>
      <c r="H99" t="str">
        <f t="shared" si="5"/>
        <v>G</v>
      </c>
    </row>
    <row r="100" spans="1:8" x14ac:dyDescent="0.25">
      <c r="A100" t="s">
        <v>51</v>
      </c>
      <c r="B100" s="175">
        <v>44100</v>
      </c>
      <c r="C100">
        <v>49</v>
      </c>
      <c r="D100" t="s">
        <v>413</v>
      </c>
      <c r="E100">
        <v>1221946</v>
      </c>
      <c r="F100" t="str">
        <f t="shared" si="3"/>
        <v>Large C&amp;I</v>
      </c>
      <c r="G100">
        <f t="shared" si="4"/>
        <v>9</v>
      </c>
      <c r="H100" t="str">
        <f t="shared" si="5"/>
        <v>G</v>
      </c>
    </row>
    <row r="101" spans="1:8" x14ac:dyDescent="0.25">
      <c r="A101" t="s">
        <v>51</v>
      </c>
      <c r="B101" s="175">
        <v>44100</v>
      </c>
      <c r="C101">
        <v>49</v>
      </c>
      <c r="D101" t="s">
        <v>414</v>
      </c>
      <c r="E101">
        <v>0</v>
      </c>
      <c r="F101" t="str">
        <f t="shared" si="3"/>
        <v>OTHER</v>
      </c>
      <c r="G101">
        <f t="shared" si="4"/>
        <v>9</v>
      </c>
      <c r="H101" t="str">
        <f t="shared" si="5"/>
        <v>G</v>
      </c>
    </row>
    <row r="102" spans="1:8" x14ac:dyDescent="0.25">
      <c r="A102" t="s">
        <v>54</v>
      </c>
      <c r="B102" s="175">
        <v>44100</v>
      </c>
      <c r="C102">
        <v>49</v>
      </c>
      <c r="D102" t="s">
        <v>403</v>
      </c>
      <c r="E102">
        <v>53857225</v>
      </c>
      <c r="F102" t="str">
        <f t="shared" si="3"/>
        <v>Residential</v>
      </c>
      <c r="G102">
        <f t="shared" si="4"/>
        <v>13</v>
      </c>
      <c r="H102" t="str">
        <f t="shared" si="5"/>
        <v>E</v>
      </c>
    </row>
    <row r="103" spans="1:8" x14ac:dyDescent="0.25">
      <c r="A103" t="s">
        <v>54</v>
      </c>
      <c r="B103" s="175">
        <v>44100</v>
      </c>
      <c r="C103">
        <v>49</v>
      </c>
      <c r="D103" t="s">
        <v>404</v>
      </c>
      <c r="E103">
        <v>3194831</v>
      </c>
      <c r="F103" t="str">
        <f t="shared" si="3"/>
        <v>Low Income Residential</v>
      </c>
      <c r="G103">
        <f t="shared" si="4"/>
        <v>13</v>
      </c>
      <c r="H103" t="str">
        <f t="shared" si="5"/>
        <v>E</v>
      </c>
    </row>
    <row r="104" spans="1:8" x14ac:dyDescent="0.25">
      <c r="A104" t="s">
        <v>54</v>
      </c>
      <c r="B104" s="175">
        <v>44100</v>
      </c>
      <c r="C104">
        <v>49</v>
      </c>
      <c r="D104" t="s">
        <v>405</v>
      </c>
      <c r="E104">
        <v>10332229</v>
      </c>
      <c r="F104" t="str">
        <f t="shared" si="3"/>
        <v>Small C&amp;I</v>
      </c>
      <c r="G104">
        <f t="shared" si="4"/>
        <v>13</v>
      </c>
      <c r="H104" t="str">
        <f t="shared" si="5"/>
        <v>E</v>
      </c>
    </row>
    <row r="105" spans="1:8" x14ac:dyDescent="0.25">
      <c r="A105" t="s">
        <v>54</v>
      </c>
      <c r="B105" s="175">
        <v>44100</v>
      </c>
      <c r="C105">
        <v>49</v>
      </c>
      <c r="D105" t="s">
        <v>406</v>
      </c>
      <c r="E105">
        <v>22458894</v>
      </c>
      <c r="F105" t="str">
        <f t="shared" si="3"/>
        <v>Medium C&amp;I</v>
      </c>
      <c r="G105">
        <f t="shared" si="4"/>
        <v>13</v>
      </c>
      <c r="H105" t="str">
        <f t="shared" si="5"/>
        <v>E</v>
      </c>
    </row>
    <row r="106" spans="1:8" x14ac:dyDescent="0.25">
      <c r="A106" t="s">
        <v>54</v>
      </c>
      <c r="B106" s="175">
        <v>44100</v>
      </c>
      <c r="C106">
        <v>49</v>
      </c>
      <c r="D106" t="s">
        <v>407</v>
      </c>
      <c r="E106">
        <v>20684955</v>
      </c>
      <c r="F106" t="str">
        <f t="shared" si="3"/>
        <v>Large C&amp;I</v>
      </c>
      <c r="G106">
        <f t="shared" si="4"/>
        <v>13</v>
      </c>
      <c r="H106" t="str">
        <f t="shared" si="5"/>
        <v>E</v>
      </c>
    </row>
    <row r="107" spans="1:8" x14ac:dyDescent="0.25">
      <c r="A107" t="s">
        <v>54</v>
      </c>
      <c r="B107" s="175">
        <v>44100</v>
      </c>
      <c r="C107">
        <v>49</v>
      </c>
      <c r="D107" t="s">
        <v>408</v>
      </c>
      <c r="E107">
        <v>31682</v>
      </c>
      <c r="F107" t="str">
        <f t="shared" si="3"/>
        <v>OTHER</v>
      </c>
      <c r="G107">
        <f t="shared" si="4"/>
        <v>13</v>
      </c>
      <c r="H107" t="str">
        <f t="shared" si="5"/>
        <v>E</v>
      </c>
    </row>
    <row r="108" spans="1:8" x14ac:dyDescent="0.25">
      <c r="A108" t="s">
        <v>54</v>
      </c>
      <c r="B108" s="175">
        <v>44100</v>
      </c>
      <c r="C108">
        <v>49</v>
      </c>
      <c r="D108" t="s">
        <v>409</v>
      </c>
      <c r="E108">
        <v>8203395</v>
      </c>
      <c r="F108" t="str">
        <f t="shared" si="3"/>
        <v>Residential</v>
      </c>
      <c r="G108">
        <f t="shared" ref="G108:G119" si="6">VALUE(TRIM(MID(A108,6,2)))</f>
        <v>13</v>
      </c>
      <c r="H108" t="str">
        <f t="shared" si="5"/>
        <v>G</v>
      </c>
    </row>
    <row r="109" spans="1:8" x14ac:dyDescent="0.25">
      <c r="A109" t="s">
        <v>54</v>
      </c>
      <c r="B109" s="175">
        <v>44100</v>
      </c>
      <c r="C109">
        <v>49</v>
      </c>
      <c r="D109" t="s">
        <v>410</v>
      </c>
      <c r="E109">
        <v>435257</v>
      </c>
      <c r="F109" t="str">
        <f t="shared" si="3"/>
        <v>Low Income Residential</v>
      </c>
      <c r="G109">
        <f t="shared" si="6"/>
        <v>13</v>
      </c>
      <c r="H109" t="str">
        <f t="shared" si="5"/>
        <v>G</v>
      </c>
    </row>
    <row r="110" spans="1:8" x14ac:dyDescent="0.25">
      <c r="A110" t="s">
        <v>54</v>
      </c>
      <c r="B110" s="175">
        <v>44100</v>
      </c>
      <c r="C110">
        <v>49</v>
      </c>
      <c r="D110" t="s">
        <v>411</v>
      </c>
      <c r="E110">
        <v>850492</v>
      </c>
      <c r="F110" t="str">
        <f t="shared" si="3"/>
        <v>Small C&amp;I</v>
      </c>
      <c r="G110">
        <f t="shared" si="6"/>
        <v>13</v>
      </c>
      <c r="H110" t="str">
        <f t="shared" si="5"/>
        <v>G</v>
      </c>
    </row>
    <row r="111" spans="1:8" x14ac:dyDescent="0.25">
      <c r="A111" t="s">
        <v>54</v>
      </c>
      <c r="B111" s="175">
        <v>44100</v>
      </c>
      <c r="C111">
        <v>49</v>
      </c>
      <c r="D111" t="s">
        <v>412</v>
      </c>
      <c r="E111">
        <v>2833917</v>
      </c>
      <c r="F111" t="str">
        <f t="shared" si="3"/>
        <v>Medium C&amp;I</v>
      </c>
      <c r="G111">
        <f t="shared" si="6"/>
        <v>13</v>
      </c>
      <c r="H111" t="str">
        <f t="shared" si="5"/>
        <v>G</v>
      </c>
    </row>
    <row r="112" spans="1:8" x14ac:dyDescent="0.25">
      <c r="A112" t="s">
        <v>54</v>
      </c>
      <c r="B112" s="175">
        <v>44100</v>
      </c>
      <c r="C112">
        <v>49</v>
      </c>
      <c r="D112" t="s">
        <v>413</v>
      </c>
      <c r="E112">
        <v>2407858</v>
      </c>
      <c r="F112" t="str">
        <f t="shared" si="3"/>
        <v>Large C&amp;I</v>
      </c>
      <c r="G112">
        <f t="shared" si="6"/>
        <v>13</v>
      </c>
      <c r="H112" t="str">
        <f t="shared" si="5"/>
        <v>G</v>
      </c>
    </row>
    <row r="113" spans="1:8" x14ac:dyDescent="0.25">
      <c r="A113" t="s">
        <v>54</v>
      </c>
      <c r="B113" s="175">
        <v>44100</v>
      </c>
      <c r="C113">
        <v>49</v>
      </c>
      <c r="D113" t="s">
        <v>414</v>
      </c>
      <c r="E113">
        <v>10939</v>
      </c>
      <c r="F113" t="str">
        <f t="shared" si="3"/>
        <v>OTHER</v>
      </c>
      <c r="G113">
        <f t="shared" si="6"/>
        <v>13</v>
      </c>
      <c r="H113" t="str">
        <f t="shared" si="5"/>
        <v>G</v>
      </c>
    </row>
    <row r="114" spans="1:8" x14ac:dyDescent="0.25">
      <c r="A114" t="s">
        <v>55</v>
      </c>
      <c r="B114" s="175">
        <v>44100</v>
      </c>
      <c r="C114">
        <v>49</v>
      </c>
      <c r="D114" t="s">
        <v>403</v>
      </c>
      <c r="E114">
        <v>57385886</v>
      </c>
      <c r="F114" t="str">
        <f t="shared" si="3"/>
        <v>Residential</v>
      </c>
      <c r="G114">
        <f t="shared" si="6"/>
        <v>14</v>
      </c>
      <c r="H114" t="str">
        <f t="shared" si="5"/>
        <v>E</v>
      </c>
    </row>
    <row r="115" spans="1:8" x14ac:dyDescent="0.25">
      <c r="A115" t="s">
        <v>55</v>
      </c>
      <c r="B115" s="175">
        <v>44100</v>
      </c>
      <c r="C115">
        <v>49</v>
      </c>
      <c r="D115" t="s">
        <v>404</v>
      </c>
      <c r="E115">
        <v>2667713</v>
      </c>
      <c r="F115" t="str">
        <f t="shared" si="3"/>
        <v>Low Income Residential</v>
      </c>
      <c r="G115">
        <f t="shared" si="6"/>
        <v>14</v>
      </c>
      <c r="H115" t="str">
        <f t="shared" si="5"/>
        <v>E</v>
      </c>
    </row>
    <row r="116" spans="1:8" x14ac:dyDescent="0.25">
      <c r="A116" t="s">
        <v>55</v>
      </c>
      <c r="B116" s="175">
        <v>44100</v>
      </c>
      <c r="C116">
        <v>49</v>
      </c>
      <c r="D116" t="s">
        <v>405</v>
      </c>
      <c r="E116">
        <v>10312956</v>
      </c>
      <c r="F116" t="str">
        <f t="shared" si="3"/>
        <v>Small C&amp;I</v>
      </c>
      <c r="G116">
        <f t="shared" si="6"/>
        <v>14</v>
      </c>
      <c r="H116" t="str">
        <f t="shared" si="5"/>
        <v>E</v>
      </c>
    </row>
    <row r="117" spans="1:8" x14ac:dyDescent="0.25">
      <c r="A117" t="s">
        <v>55</v>
      </c>
      <c r="B117" s="175">
        <v>44100</v>
      </c>
      <c r="C117">
        <v>49</v>
      </c>
      <c r="D117" t="s">
        <v>406</v>
      </c>
      <c r="E117">
        <v>18289533</v>
      </c>
      <c r="F117" t="str">
        <f t="shared" si="3"/>
        <v>Medium C&amp;I</v>
      </c>
      <c r="G117">
        <f t="shared" si="6"/>
        <v>14</v>
      </c>
      <c r="H117" t="str">
        <f t="shared" si="5"/>
        <v>E</v>
      </c>
    </row>
    <row r="118" spans="1:8" x14ac:dyDescent="0.25">
      <c r="A118" t="s">
        <v>55</v>
      </c>
      <c r="B118" s="175">
        <v>44100</v>
      </c>
      <c r="C118">
        <v>49</v>
      </c>
      <c r="D118" t="s">
        <v>407</v>
      </c>
      <c r="E118">
        <v>22821467</v>
      </c>
      <c r="F118" t="str">
        <f t="shared" si="3"/>
        <v>Large C&amp;I</v>
      </c>
      <c r="G118">
        <f t="shared" si="6"/>
        <v>14</v>
      </c>
      <c r="H118" t="str">
        <f t="shared" si="5"/>
        <v>E</v>
      </c>
    </row>
    <row r="119" spans="1:8" x14ac:dyDescent="0.25">
      <c r="A119" t="s">
        <v>55</v>
      </c>
      <c r="B119" s="175">
        <v>44100</v>
      </c>
      <c r="C119">
        <v>49</v>
      </c>
      <c r="D119" t="s">
        <v>408</v>
      </c>
      <c r="E119">
        <v>12931</v>
      </c>
      <c r="F119" t="str">
        <f t="shared" si="3"/>
        <v>OTHER</v>
      </c>
      <c r="G119">
        <f t="shared" si="6"/>
        <v>14</v>
      </c>
      <c r="H119" t="str">
        <f t="shared" si="5"/>
        <v>E</v>
      </c>
    </row>
    <row r="120" spans="1:8" x14ac:dyDescent="0.25">
      <c r="A120" t="s">
        <v>55</v>
      </c>
      <c r="B120" s="175">
        <v>44100</v>
      </c>
      <c r="C120">
        <v>49</v>
      </c>
      <c r="D120" t="s">
        <v>409</v>
      </c>
      <c r="E120">
        <v>8407405</v>
      </c>
      <c r="F120" t="str">
        <f t="shared" si="3"/>
        <v>Residential</v>
      </c>
      <c r="G120">
        <f t="shared" ref="G120:G131" si="7">VALUE(TRIM(MID(A120,6,2)))</f>
        <v>14</v>
      </c>
      <c r="H120" t="str">
        <f t="shared" si="5"/>
        <v>G</v>
      </c>
    </row>
    <row r="121" spans="1:8" x14ac:dyDescent="0.25">
      <c r="A121" t="s">
        <v>55</v>
      </c>
      <c r="B121" s="175">
        <v>44100</v>
      </c>
      <c r="C121">
        <v>49</v>
      </c>
      <c r="D121" t="s">
        <v>410</v>
      </c>
      <c r="E121">
        <v>595914</v>
      </c>
      <c r="F121" t="str">
        <f t="shared" si="3"/>
        <v>Low Income Residential</v>
      </c>
      <c r="G121">
        <f t="shared" si="7"/>
        <v>14</v>
      </c>
      <c r="H121" t="str">
        <f t="shared" si="5"/>
        <v>G</v>
      </c>
    </row>
    <row r="122" spans="1:8" x14ac:dyDescent="0.25">
      <c r="A122" t="s">
        <v>55</v>
      </c>
      <c r="B122" s="175">
        <v>44100</v>
      </c>
      <c r="C122">
        <v>49</v>
      </c>
      <c r="D122" t="s">
        <v>411</v>
      </c>
      <c r="E122">
        <v>1057000</v>
      </c>
      <c r="F122" t="str">
        <f t="shared" si="3"/>
        <v>Small C&amp;I</v>
      </c>
      <c r="G122">
        <f t="shared" si="7"/>
        <v>14</v>
      </c>
      <c r="H122" t="str">
        <f t="shared" si="5"/>
        <v>G</v>
      </c>
    </row>
    <row r="123" spans="1:8" x14ac:dyDescent="0.25">
      <c r="A123" t="s">
        <v>55</v>
      </c>
      <c r="B123" s="175">
        <v>44100</v>
      </c>
      <c r="C123">
        <v>49</v>
      </c>
      <c r="D123" t="s">
        <v>412</v>
      </c>
      <c r="E123">
        <v>1861469</v>
      </c>
      <c r="F123" t="str">
        <f t="shared" si="3"/>
        <v>Medium C&amp;I</v>
      </c>
      <c r="G123">
        <f t="shared" si="7"/>
        <v>14</v>
      </c>
      <c r="H123" t="str">
        <f t="shared" si="5"/>
        <v>G</v>
      </c>
    </row>
    <row r="124" spans="1:8" x14ac:dyDescent="0.25">
      <c r="A124" t="s">
        <v>55</v>
      </c>
      <c r="B124" s="175">
        <v>44100</v>
      </c>
      <c r="C124">
        <v>49</v>
      </c>
      <c r="D124" t="s">
        <v>413</v>
      </c>
      <c r="E124">
        <v>2271728</v>
      </c>
      <c r="F124" t="str">
        <f t="shared" si="3"/>
        <v>Large C&amp;I</v>
      </c>
      <c r="G124">
        <f t="shared" si="7"/>
        <v>14</v>
      </c>
      <c r="H124" t="str">
        <f t="shared" si="5"/>
        <v>G</v>
      </c>
    </row>
    <row r="125" spans="1:8" x14ac:dyDescent="0.25">
      <c r="A125" t="s">
        <v>55</v>
      </c>
      <c r="B125" s="175">
        <v>44100</v>
      </c>
      <c r="C125">
        <v>49</v>
      </c>
      <c r="D125" t="s">
        <v>414</v>
      </c>
      <c r="E125">
        <v>12168</v>
      </c>
      <c r="F125" t="str">
        <f t="shared" si="3"/>
        <v>OTHER</v>
      </c>
      <c r="G125">
        <f t="shared" si="7"/>
        <v>14</v>
      </c>
      <c r="H125" t="str">
        <f t="shared" si="5"/>
        <v>G</v>
      </c>
    </row>
    <row r="126" spans="1:8" x14ac:dyDescent="0.25">
      <c r="A126" t="s">
        <v>56</v>
      </c>
      <c r="B126" s="175">
        <v>44100</v>
      </c>
      <c r="C126">
        <v>49</v>
      </c>
      <c r="D126" t="s">
        <v>403</v>
      </c>
      <c r="E126">
        <v>328336</v>
      </c>
      <c r="F126" t="str">
        <f t="shared" si="3"/>
        <v>Residential</v>
      </c>
      <c r="G126">
        <f t="shared" si="7"/>
        <v>15</v>
      </c>
      <c r="H126" t="str">
        <f t="shared" si="5"/>
        <v>E</v>
      </c>
    </row>
    <row r="127" spans="1:8" x14ac:dyDescent="0.25">
      <c r="A127" t="s">
        <v>56</v>
      </c>
      <c r="B127" s="175">
        <v>44100</v>
      </c>
      <c r="C127">
        <v>49</v>
      </c>
      <c r="D127" t="s">
        <v>404</v>
      </c>
      <c r="E127">
        <v>25930</v>
      </c>
      <c r="F127" t="str">
        <f t="shared" si="3"/>
        <v>Low Income Residential</v>
      </c>
      <c r="G127">
        <f t="shared" si="7"/>
        <v>15</v>
      </c>
      <c r="H127" t="str">
        <f t="shared" si="5"/>
        <v>E</v>
      </c>
    </row>
    <row r="128" spans="1:8" x14ac:dyDescent="0.25">
      <c r="A128" t="s">
        <v>56</v>
      </c>
      <c r="B128" s="175">
        <v>44100</v>
      </c>
      <c r="C128">
        <v>49</v>
      </c>
      <c r="D128" t="s">
        <v>405</v>
      </c>
      <c r="E128">
        <v>48297</v>
      </c>
      <c r="F128" t="str">
        <f t="shared" si="3"/>
        <v>Small C&amp;I</v>
      </c>
      <c r="G128">
        <f t="shared" si="7"/>
        <v>15</v>
      </c>
      <c r="H128" t="str">
        <f t="shared" si="5"/>
        <v>E</v>
      </c>
    </row>
    <row r="129" spans="1:8" x14ac:dyDescent="0.25">
      <c r="A129" t="s">
        <v>56</v>
      </c>
      <c r="B129" s="175">
        <v>44100</v>
      </c>
      <c r="C129">
        <v>49</v>
      </c>
      <c r="D129" t="s">
        <v>406</v>
      </c>
      <c r="E129">
        <v>9396</v>
      </c>
      <c r="F129" t="str">
        <f t="shared" si="3"/>
        <v>Medium C&amp;I</v>
      </c>
      <c r="G129">
        <f t="shared" si="7"/>
        <v>15</v>
      </c>
      <c r="H129" t="str">
        <f t="shared" si="5"/>
        <v>E</v>
      </c>
    </row>
    <row r="130" spans="1:8" x14ac:dyDescent="0.25">
      <c r="A130" t="s">
        <v>56</v>
      </c>
      <c r="B130" s="175">
        <v>44100</v>
      </c>
      <c r="C130">
        <v>49</v>
      </c>
      <c r="D130" t="s">
        <v>407</v>
      </c>
      <c r="E130">
        <v>1613</v>
      </c>
      <c r="F130" t="str">
        <f t="shared" si="3"/>
        <v>Large C&amp;I</v>
      </c>
      <c r="G130">
        <f t="shared" si="7"/>
        <v>15</v>
      </c>
      <c r="H130" t="str">
        <f t="shared" si="5"/>
        <v>E</v>
      </c>
    </row>
    <row r="131" spans="1:8" x14ac:dyDescent="0.25">
      <c r="A131" t="s">
        <v>56</v>
      </c>
      <c r="B131" s="175">
        <v>44100</v>
      </c>
      <c r="C131">
        <v>49</v>
      </c>
      <c r="D131" t="s">
        <v>408</v>
      </c>
      <c r="E131">
        <v>3</v>
      </c>
      <c r="F131" t="str">
        <f t="shared" ref="F131" si="8">TRIM(MID(D131,4,50))</f>
        <v>OTHER</v>
      </c>
      <c r="G131">
        <f t="shared" si="7"/>
        <v>15</v>
      </c>
      <c r="H131" t="str">
        <f t="shared" ref="H131" si="9">LEFT(D131,1)</f>
        <v>E</v>
      </c>
    </row>
    <row r="132" spans="1:8" x14ac:dyDescent="0.25">
      <c r="A132" t="s">
        <v>56</v>
      </c>
      <c r="B132" s="175">
        <v>44100</v>
      </c>
      <c r="C132">
        <v>49</v>
      </c>
      <c r="D132" t="s">
        <v>409</v>
      </c>
      <c r="E132">
        <v>172598</v>
      </c>
      <c r="F132" t="str">
        <f t="shared" ref="F132:F163" si="10">TRIM(MID(D132,4,50))</f>
        <v>Residential</v>
      </c>
      <c r="G132">
        <f t="shared" ref="G132:G163" si="11">VALUE(TRIM(MID(A132,6,2)))</f>
        <v>15</v>
      </c>
      <c r="H132" t="str">
        <f t="shared" ref="H132:H163" si="12">LEFT(D132,1)</f>
        <v>G</v>
      </c>
    </row>
    <row r="133" spans="1:8" x14ac:dyDescent="0.25">
      <c r="A133" t="s">
        <v>56</v>
      </c>
      <c r="B133" s="175">
        <v>44100</v>
      </c>
      <c r="C133">
        <v>49</v>
      </c>
      <c r="D133" t="s">
        <v>410</v>
      </c>
      <c r="E133">
        <v>18120</v>
      </c>
      <c r="F133" t="str">
        <f t="shared" si="10"/>
        <v>Low Income Residential</v>
      </c>
      <c r="G133">
        <f t="shared" si="11"/>
        <v>15</v>
      </c>
      <c r="H133" t="str">
        <f t="shared" si="12"/>
        <v>G</v>
      </c>
    </row>
    <row r="134" spans="1:8" x14ac:dyDescent="0.25">
      <c r="A134" t="s">
        <v>56</v>
      </c>
      <c r="B134" s="175">
        <v>44100</v>
      </c>
      <c r="C134">
        <v>49</v>
      </c>
      <c r="D134" t="s">
        <v>411</v>
      </c>
      <c r="E134">
        <v>16428</v>
      </c>
      <c r="F134" t="str">
        <f t="shared" si="10"/>
        <v>Small C&amp;I</v>
      </c>
      <c r="G134">
        <f t="shared" si="11"/>
        <v>15</v>
      </c>
      <c r="H134" t="str">
        <f t="shared" si="12"/>
        <v>G</v>
      </c>
    </row>
    <row r="135" spans="1:8" x14ac:dyDescent="0.25">
      <c r="A135" t="s">
        <v>56</v>
      </c>
      <c r="B135" s="175">
        <v>44100</v>
      </c>
      <c r="C135">
        <v>49</v>
      </c>
      <c r="D135" t="s">
        <v>412</v>
      </c>
      <c r="E135">
        <v>5048</v>
      </c>
      <c r="F135" t="str">
        <f t="shared" si="10"/>
        <v>Medium C&amp;I</v>
      </c>
      <c r="G135">
        <f t="shared" si="11"/>
        <v>15</v>
      </c>
      <c r="H135" t="str">
        <f t="shared" si="12"/>
        <v>G</v>
      </c>
    </row>
    <row r="136" spans="1:8" x14ac:dyDescent="0.25">
      <c r="A136" t="s">
        <v>56</v>
      </c>
      <c r="B136" s="175">
        <v>44100</v>
      </c>
      <c r="C136">
        <v>49</v>
      </c>
      <c r="D136" t="s">
        <v>413</v>
      </c>
      <c r="E136">
        <v>801</v>
      </c>
      <c r="F136" t="str">
        <f t="shared" si="10"/>
        <v>Large C&amp;I</v>
      </c>
      <c r="G136">
        <f t="shared" si="11"/>
        <v>15</v>
      </c>
      <c r="H136" t="str">
        <f t="shared" si="12"/>
        <v>G</v>
      </c>
    </row>
    <row r="137" spans="1:8" x14ac:dyDescent="0.25">
      <c r="A137" t="s">
        <v>56</v>
      </c>
      <c r="B137" s="175">
        <v>44100</v>
      </c>
      <c r="C137">
        <v>49</v>
      </c>
      <c r="D137" t="s">
        <v>414</v>
      </c>
      <c r="E137">
        <v>24</v>
      </c>
      <c r="F137" t="str">
        <f t="shared" si="10"/>
        <v>OTHER</v>
      </c>
      <c r="G137">
        <f t="shared" si="11"/>
        <v>15</v>
      </c>
      <c r="H137" t="str">
        <f t="shared" si="12"/>
        <v>G</v>
      </c>
    </row>
    <row r="138" spans="1:8" x14ac:dyDescent="0.25">
      <c r="A138" t="s">
        <v>61</v>
      </c>
      <c r="B138" s="175">
        <v>44100</v>
      </c>
      <c r="C138">
        <v>49</v>
      </c>
      <c r="D138" t="s">
        <v>403</v>
      </c>
      <c r="E138">
        <v>171</v>
      </c>
      <c r="F138" t="str">
        <f t="shared" si="10"/>
        <v>Residential</v>
      </c>
      <c r="G138">
        <f t="shared" si="11"/>
        <v>17</v>
      </c>
      <c r="H138" t="str">
        <f t="shared" si="12"/>
        <v>E</v>
      </c>
    </row>
    <row r="139" spans="1:8" x14ac:dyDescent="0.25">
      <c r="A139" t="s">
        <v>61</v>
      </c>
      <c r="B139" s="175">
        <v>44100</v>
      </c>
      <c r="C139">
        <v>49</v>
      </c>
      <c r="D139" t="s">
        <v>404</v>
      </c>
      <c r="E139">
        <v>1206</v>
      </c>
      <c r="F139" t="str">
        <f t="shared" si="10"/>
        <v>Low Income Residential</v>
      </c>
      <c r="G139">
        <f t="shared" si="11"/>
        <v>17</v>
      </c>
      <c r="H139" t="str">
        <f t="shared" si="12"/>
        <v>E</v>
      </c>
    </row>
    <row r="140" spans="1:8" x14ac:dyDescent="0.25">
      <c r="A140" t="s">
        <v>61</v>
      </c>
      <c r="B140" s="175">
        <v>44100</v>
      </c>
      <c r="C140">
        <v>49</v>
      </c>
      <c r="D140" t="s">
        <v>409</v>
      </c>
      <c r="E140">
        <v>66</v>
      </c>
      <c r="F140" t="str">
        <f t="shared" si="10"/>
        <v>Residential</v>
      </c>
      <c r="G140">
        <f t="shared" si="11"/>
        <v>17</v>
      </c>
      <c r="H140" t="str">
        <f t="shared" si="12"/>
        <v>G</v>
      </c>
    </row>
    <row r="141" spans="1:8" x14ac:dyDescent="0.25">
      <c r="A141" t="s">
        <v>61</v>
      </c>
      <c r="B141" s="175">
        <v>44100</v>
      </c>
      <c r="C141">
        <v>49</v>
      </c>
      <c r="D141" t="s">
        <v>410</v>
      </c>
      <c r="E141">
        <v>499</v>
      </c>
      <c r="F141" t="str">
        <f t="shared" si="10"/>
        <v>Low Income Residential</v>
      </c>
      <c r="G141">
        <f t="shared" si="11"/>
        <v>17</v>
      </c>
      <c r="H141" t="str">
        <f t="shared" si="12"/>
        <v>G</v>
      </c>
    </row>
    <row r="142" spans="1:8" x14ac:dyDescent="0.25">
      <c r="A142" t="s">
        <v>63</v>
      </c>
      <c r="B142" s="175">
        <v>44100</v>
      </c>
      <c r="C142">
        <v>49</v>
      </c>
      <c r="D142" t="s">
        <v>403</v>
      </c>
      <c r="E142">
        <v>5145</v>
      </c>
      <c r="F142" t="str">
        <f t="shared" si="10"/>
        <v>Residential</v>
      </c>
      <c r="G142">
        <f t="shared" si="11"/>
        <v>19</v>
      </c>
      <c r="H142" t="str">
        <f t="shared" si="12"/>
        <v>E</v>
      </c>
    </row>
    <row r="143" spans="1:8" x14ac:dyDescent="0.25">
      <c r="A143" t="s">
        <v>63</v>
      </c>
      <c r="B143" s="175">
        <v>44100</v>
      </c>
      <c r="C143">
        <v>49</v>
      </c>
      <c r="D143" t="s">
        <v>404</v>
      </c>
      <c r="E143">
        <v>1541</v>
      </c>
      <c r="F143" t="str">
        <f t="shared" si="10"/>
        <v>Low Income Residential</v>
      </c>
      <c r="G143">
        <f t="shared" si="11"/>
        <v>19</v>
      </c>
      <c r="H143" t="str">
        <f t="shared" si="12"/>
        <v>E</v>
      </c>
    </row>
    <row r="144" spans="1:8" x14ac:dyDescent="0.25">
      <c r="A144" t="s">
        <v>63</v>
      </c>
      <c r="B144" s="175">
        <v>44100</v>
      </c>
      <c r="C144">
        <v>49</v>
      </c>
      <c r="D144" t="s">
        <v>405</v>
      </c>
      <c r="E144">
        <v>392</v>
      </c>
      <c r="F144" t="str">
        <f t="shared" si="10"/>
        <v>Small C&amp;I</v>
      </c>
      <c r="G144">
        <f t="shared" si="11"/>
        <v>19</v>
      </c>
      <c r="H144" t="str">
        <f t="shared" si="12"/>
        <v>E</v>
      </c>
    </row>
    <row r="145" spans="1:8" x14ac:dyDescent="0.25">
      <c r="A145" t="s">
        <v>63</v>
      </c>
      <c r="B145" s="175">
        <v>44100</v>
      </c>
      <c r="C145">
        <v>49</v>
      </c>
      <c r="D145" t="s">
        <v>406</v>
      </c>
      <c r="E145">
        <v>97</v>
      </c>
      <c r="F145" t="str">
        <f t="shared" si="10"/>
        <v>Medium C&amp;I</v>
      </c>
      <c r="G145">
        <f t="shared" si="11"/>
        <v>19</v>
      </c>
      <c r="H145" t="str">
        <f t="shared" si="12"/>
        <v>E</v>
      </c>
    </row>
    <row r="146" spans="1:8" x14ac:dyDescent="0.25">
      <c r="A146" t="s">
        <v>63</v>
      </c>
      <c r="B146" s="175">
        <v>44100</v>
      </c>
      <c r="C146">
        <v>49</v>
      </c>
      <c r="D146" t="s">
        <v>407</v>
      </c>
      <c r="E146">
        <v>5</v>
      </c>
      <c r="F146" t="str">
        <f t="shared" si="10"/>
        <v>Large C&amp;I</v>
      </c>
      <c r="G146">
        <f t="shared" si="11"/>
        <v>19</v>
      </c>
      <c r="H146" t="str">
        <f t="shared" si="12"/>
        <v>E</v>
      </c>
    </row>
    <row r="147" spans="1:8" x14ac:dyDescent="0.25">
      <c r="A147" t="s">
        <v>63</v>
      </c>
      <c r="B147" s="175">
        <v>44100</v>
      </c>
      <c r="C147">
        <v>49</v>
      </c>
      <c r="D147" t="s">
        <v>409</v>
      </c>
      <c r="E147">
        <v>2910</v>
      </c>
      <c r="F147" t="str">
        <f t="shared" si="10"/>
        <v>Residential</v>
      </c>
      <c r="G147">
        <f t="shared" si="11"/>
        <v>19</v>
      </c>
      <c r="H147" t="str">
        <f t="shared" si="12"/>
        <v>G</v>
      </c>
    </row>
    <row r="148" spans="1:8" x14ac:dyDescent="0.25">
      <c r="A148" t="s">
        <v>63</v>
      </c>
      <c r="B148" s="175">
        <v>44100</v>
      </c>
      <c r="C148">
        <v>49</v>
      </c>
      <c r="D148" t="s">
        <v>410</v>
      </c>
      <c r="E148">
        <v>606</v>
      </c>
      <c r="F148" t="str">
        <f t="shared" si="10"/>
        <v>Low Income Residential</v>
      </c>
      <c r="G148">
        <f t="shared" si="11"/>
        <v>19</v>
      </c>
      <c r="H148" t="str">
        <f t="shared" si="12"/>
        <v>G</v>
      </c>
    </row>
    <row r="149" spans="1:8" x14ac:dyDescent="0.25">
      <c r="A149" t="s">
        <v>63</v>
      </c>
      <c r="B149" s="175">
        <v>44100</v>
      </c>
      <c r="C149">
        <v>49</v>
      </c>
      <c r="D149" t="s">
        <v>411</v>
      </c>
      <c r="E149">
        <v>144</v>
      </c>
      <c r="F149" t="str">
        <f t="shared" si="10"/>
        <v>Small C&amp;I</v>
      </c>
      <c r="G149">
        <f t="shared" si="11"/>
        <v>19</v>
      </c>
      <c r="H149" t="str">
        <f t="shared" si="12"/>
        <v>G</v>
      </c>
    </row>
    <row r="150" spans="1:8" x14ac:dyDescent="0.25">
      <c r="A150" t="s">
        <v>63</v>
      </c>
      <c r="B150" s="175">
        <v>44100</v>
      </c>
      <c r="C150">
        <v>49</v>
      </c>
      <c r="D150" t="s">
        <v>412</v>
      </c>
      <c r="E150">
        <v>44</v>
      </c>
      <c r="F150" t="str">
        <f t="shared" si="10"/>
        <v>Medium C&amp;I</v>
      </c>
      <c r="G150">
        <f t="shared" si="11"/>
        <v>19</v>
      </c>
      <c r="H150" t="str">
        <f t="shared" si="12"/>
        <v>G</v>
      </c>
    </row>
    <row r="151" spans="1:8" x14ac:dyDescent="0.25">
      <c r="A151" t="s">
        <v>63</v>
      </c>
      <c r="B151" s="175">
        <v>44100</v>
      </c>
      <c r="C151">
        <v>49</v>
      </c>
      <c r="D151" t="s">
        <v>413</v>
      </c>
      <c r="E151">
        <v>8</v>
      </c>
      <c r="F151" t="str">
        <f t="shared" si="10"/>
        <v>Large C&amp;I</v>
      </c>
      <c r="G151">
        <f t="shared" si="11"/>
        <v>19</v>
      </c>
      <c r="H151" t="str">
        <f t="shared" si="12"/>
        <v>G</v>
      </c>
    </row>
    <row r="152" spans="1:8" x14ac:dyDescent="0.25">
      <c r="A152" t="s">
        <v>420</v>
      </c>
      <c r="B152" s="175">
        <v>44100</v>
      </c>
      <c r="C152">
        <v>49</v>
      </c>
      <c r="D152" t="s">
        <v>403</v>
      </c>
      <c r="E152">
        <v>41536092</v>
      </c>
      <c r="F152" t="str">
        <f t="shared" si="10"/>
        <v>Residential</v>
      </c>
      <c r="G152">
        <f t="shared" si="11"/>
        <v>20</v>
      </c>
      <c r="H152" t="str">
        <f t="shared" si="12"/>
        <v>E</v>
      </c>
    </row>
    <row r="153" spans="1:8" x14ac:dyDescent="0.25">
      <c r="A153" t="s">
        <v>420</v>
      </c>
      <c r="B153" s="175">
        <v>44100</v>
      </c>
      <c r="C153">
        <v>49</v>
      </c>
      <c r="D153" t="s">
        <v>404</v>
      </c>
      <c r="E153">
        <v>2628614</v>
      </c>
      <c r="F153" t="str">
        <f t="shared" si="10"/>
        <v>Low Income Residential</v>
      </c>
      <c r="G153">
        <f t="shared" si="11"/>
        <v>20</v>
      </c>
      <c r="H153" t="str">
        <f t="shared" si="12"/>
        <v>E</v>
      </c>
    </row>
    <row r="154" spans="1:8" x14ac:dyDescent="0.25">
      <c r="A154" t="s">
        <v>420</v>
      </c>
      <c r="B154" s="175">
        <v>44100</v>
      </c>
      <c r="C154">
        <v>49</v>
      </c>
      <c r="D154" t="s">
        <v>405</v>
      </c>
      <c r="E154">
        <v>7607765</v>
      </c>
      <c r="F154" t="str">
        <f t="shared" si="10"/>
        <v>Small C&amp;I</v>
      </c>
      <c r="G154">
        <f t="shared" si="11"/>
        <v>20</v>
      </c>
      <c r="H154" t="str">
        <f t="shared" si="12"/>
        <v>E</v>
      </c>
    </row>
    <row r="155" spans="1:8" x14ac:dyDescent="0.25">
      <c r="A155" t="s">
        <v>420</v>
      </c>
      <c r="B155" s="175">
        <v>44100</v>
      </c>
      <c r="C155">
        <v>49</v>
      </c>
      <c r="D155" t="s">
        <v>406</v>
      </c>
      <c r="E155">
        <v>12477860</v>
      </c>
      <c r="F155" t="str">
        <f t="shared" si="10"/>
        <v>Medium C&amp;I</v>
      </c>
      <c r="G155">
        <f t="shared" si="11"/>
        <v>20</v>
      </c>
      <c r="H155" t="str">
        <f t="shared" si="12"/>
        <v>E</v>
      </c>
    </row>
    <row r="156" spans="1:8" x14ac:dyDescent="0.25">
      <c r="A156" t="s">
        <v>420</v>
      </c>
      <c r="B156" s="175">
        <v>44100</v>
      </c>
      <c r="C156">
        <v>49</v>
      </c>
      <c r="D156" t="s">
        <v>407</v>
      </c>
      <c r="E156">
        <v>15558825</v>
      </c>
      <c r="F156" t="str">
        <f t="shared" si="10"/>
        <v>Large C&amp;I</v>
      </c>
      <c r="G156">
        <f t="shared" si="11"/>
        <v>20</v>
      </c>
      <c r="H156" t="str">
        <f t="shared" si="12"/>
        <v>E</v>
      </c>
    </row>
    <row r="157" spans="1:8" x14ac:dyDescent="0.25">
      <c r="A157" t="s">
        <v>420</v>
      </c>
      <c r="B157" s="175">
        <v>44100</v>
      </c>
      <c r="C157">
        <v>49</v>
      </c>
      <c r="D157" t="s">
        <v>408</v>
      </c>
      <c r="E157">
        <v>31682</v>
      </c>
      <c r="F157" t="str">
        <f t="shared" si="10"/>
        <v>OTHER</v>
      </c>
      <c r="G157">
        <f t="shared" si="11"/>
        <v>20</v>
      </c>
      <c r="H157" t="str">
        <f t="shared" si="12"/>
        <v>E</v>
      </c>
    </row>
    <row r="158" spans="1:8" x14ac:dyDescent="0.25">
      <c r="A158" t="s">
        <v>420</v>
      </c>
      <c r="B158" s="175">
        <v>44100</v>
      </c>
      <c r="C158">
        <v>49</v>
      </c>
      <c r="D158" t="s">
        <v>409</v>
      </c>
      <c r="E158">
        <v>6463279</v>
      </c>
      <c r="F158" t="str">
        <f t="shared" si="10"/>
        <v>Residential</v>
      </c>
      <c r="G158">
        <f t="shared" si="11"/>
        <v>20</v>
      </c>
      <c r="H158" t="str">
        <f t="shared" si="12"/>
        <v>G</v>
      </c>
    </row>
    <row r="159" spans="1:8" x14ac:dyDescent="0.25">
      <c r="A159" t="s">
        <v>420</v>
      </c>
      <c r="B159" s="175">
        <v>44100</v>
      </c>
      <c r="C159">
        <v>49</v>
      </c>
      <c r="D159" t="s">
        <v>410</v>
      </c>
      <c r="E159">
        <v>385246</v>
      </c>
      <c r="F159" t="str">
        <f t="shared" si="10"/>
        <v>Low Income Residential</v>
      </c>
      <c r="G159">
        <f t="shared" si="11"/>
        <v>20</v>
      </c>
      <c r="H159" t="str">
        <f t="shared" si="12"/>
        <v>G</v>
      </c>
    </row>
    <row r="160" spans="1:8" x14ac:dyDescent="0.25">
      <c r="A160" t="s">
        <v>420</v>
      </c>
      <c r="B160" s="175">
        <v>44100</v>
      </c>
      <c r="C160">
        <v>49</v>
      </c>
      <c r="D160" t="s">
        <v>411</v>
      </c>
      <c r="E160">
        <v>654284</v>
      </c>
      <c r="F160" t="str">
        <f t="shared" si="10"/>
        <v>Small C&amp;I</v>
      </c>
      <c r="G160">
        <f t="shared" si="11"/>
        <v>20</v>
      </c>
      <c r="H160" t="str">
        <f t="shared" si="12"/>
        <v>G</v>
      </c>
    </row>
    <row r="161" spans="1:8" x14ac:dyDescent="0.25">
      <c r="A161" t="s">
        <v>420</v>
      </c>
      <c r="B161" s="175">
        <v>44100</v>
      </c>
      <c r="C161">
        <v>49</v>
      </c>
      <c r="D161" t="s">
        <v>412</v>
      </c>
      <c r="E161">
        <v>1276883</v>
      </c>
      <c r="F161" t="str">
        <f t="shared" si="10"/>
        <v>Medium C&amp;I</v>
      </c>
      <c r="G161">
        <f t="shared" si="11"/>
        <v>20</v>
      </c>
      <c r="H161" t="str">
        <f t="shared" si="12"/>
        <v>G</v>
      </c>
    </row>
    <row r="162" spans="1:8" x14ac:dyDescent="0.25">
      <c r="A162" t="s">
        <v>420</v>
      </c>
      <c r="B162" s="175">
        <v>44100</v>
      </c>
      <c r="C162">
        <v>49</v>
      </c>
      <c r="D162" t="s">
        <v>413</v>
      </c>
      <c r="E162">
        <v>1470047</v>
      </c>
      <c r="F162" t="str">
        <f t="shared" si="10"/>
        <v>Large C&amp;I</v>
      </c>
      <c r="G162">
        <f t="shared" si="11"/>
        <v>20</v>
      </c>
      <c r="H162" t="str">
        <f t="shared" si="12"/>
        <v>G</v>
      </c>
    </row>
    <row r="163" spans="1:8" x14ac:dyDescent="0.25">
      <c r="A163" t="s">
        <v>420</v>
      </c>
      <c r="B163" s="175">
        <v>44100</v>
      </c>
      <c r="C163">
        <v>49</v>
      </c>
      <c r="D163" t="s">
        <v>414</v>
      </c>
      <c r="E163">
        <v>10939</v>
      </c>
      <c r="F163" t="str">
        <f t="shared" si="10"/>
        <v>OTHER</v>
      </c>
      <c r="G163">
        <f t="shared" si="11"/>
        <v>20</v>
      </c>
      <c r="H163" t="str">
        <f t="shared" si="12"/>
        <v>G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CF3A74-9215-48FE-8949-CF71A07F65B1}">
  <dimension ref="A1:AE2520"/>
  <sheetViews>
    <sheetView topLeftCell="Q1" workbookViewId="0">
      <selection activeCell="AD13" sqref="AD13:AD17"/>
    </sheetView>
  </sheetViews>
  <sheetFormatPr defaultRowHeight="15" x14ac:dyDescent="0.25"/>
  <cols>
    <col min="1" max="1" width="14.42578125" bestFit="1" customWidth="1"/>
    <col min="2" max="2" width="24.7109375" bestFit="1" customWidth="1"/>
    <col min="3" max="3" width="22.28515625" bestFit="1" customWidth="1"/>
    <col min="4" max="4" width="24.28515625" bestFit="1" customWidth="1"/>
    <col min="5" max="5" width="12.5703125" bestFit="1" customWidth="1"/>
    <col min="6" max="6" width="15.5703125" bestFit="1" customWidth="1"/>
    <col min="7" max="7" width="21.42578125" bestFit="1" customWidth="1"/>
    <col min="8" max="8" width="24.42578125" bestFit="1" customWidth="1"/>
    <col min="9" max="9" width="49.7109375" bestFit="1" customWidth="1"/>
    <col min="10" max="10" width="10" bestFit="1" customWidth="1"/>
    <col min="11" max="11" width="15.7109375" bestFit="1" customWidth="1"/>
    <col min="12" max="12" width="19" bestFit="1" customWidth="1"/>
    <col min="13" max="13" width="31.42578125" bestFit="1" customWidth="1"/>
    <col min="14" max="14" width="14.28515625" bestFit="1" customWidth="1"/>
    <col min="15" max="15" width="16.42578125" bestFit="1" customWidth="1"/>
    <col min="16" max="16" width="13.5703125" bestFit="1" customWidth="1"/>
    <col min="17" max="17" width="24.140625" customWidth="1"/>
    <col min="18" max="18" width="2.7109375" style="181" customWidth="1"/>
    <col min="20" max="20" width="24.140625" customWidth="1"/>
    <col min="21" max="21" width="2.7109375" style="181" customWidth="1"/>
    <col min="22" max="22" width="26.42578125" bestFit="1" customWidth="1"/>
    <col min="23" max="23" width="16.28515625" bestFit="1" customWidth="1"/>
    <col min="24" max="27" width="12" bestFit="1" customWidth="1"/>
    <col min="28" max="30" width="11" bestFit="1" customWidth="1"/>
    <col min="31" max="31" width="9.140625" bestFit="1" customWidth="1"/>
    <col min="32" max="32" width="11" bestFit="1" customWidth="1"/>
    <col min="33" max="39" width="12" bestFit="1" customWidth="1"/>
    <col min="40" max="40" width="9.140625" bestFit="1" customWidth="1"/>
    <col min="41" max="41" width="23.7109375" bestFit="1" customWidth="1"/>
    <col min="42" max="42" width="12" bestFit="1" customWidth="1"/>
  </cols>
  <sheetData>
    <row r="1" spans="1:31" ht="15.75" thickBot="1" x14ac:dyDescent="0.3">
      <c r="A1" t="s">
        <v>116</v>
      </c>
      <c r="B1" t="s">
        <v>117</v>
      </c>
      <c r="C1" t="s">
        <v>118</v>
      </c>
      <c r="D1" t="s">
        <v>119</v>
      </c>
      <c r="E1" t="s">
        <v>120</v>
      </c>
      <c r="F1" t="s">
        <v>121</v>
      </c>
      <c r="G1" t="s">
        <v>122</v>
      </c>
      <c r="H1" t="s">
        <v>123</v>
      </c>
      <c r="I1" t="s">
        <v>124</v>
      </c>
      <c r="J1" t="s">
        <v>125</v>
      </c>
      <c r="K1" t="s">
        <v>126</v>
      </c>
      <c r="L1" t="s">
        <v>127</v>
      </c>
      <c r="M1" t="s">
        <v>128</v>
      </c>
      <c r="N1" t="s">
        <v>129</v>
      </c>
      <c r="O1" t="s">
        <v>130</v>
      </c>
      <c r="P1" t="s">
        <v>131</v>
      </c>
      <c r="Q1" t="s">
        <v>42</v>
      </c>
      <c r="S1">
        <v>0</v>
      </c>
      <c r="T1" t="s">
        <v>543</v>
      </c>
      <c r="V1" s="176" t="s">
        <v>116</v>
      </c>
      <c r="W1" t="s">
        <v>551</v>
      </c>
      <c r="Y1" s="187" t="s">
        <v>577</v>
      </c>
      <c r="Z1" s="186"/>
      <c r="AA1" s="186"/>
      <c r="AB1" s="186"/>
      <c r="AC1" s="186"/>
      <c r="AD1" s="186"/>
      <c r="AE1" s="186"/>
    </row>
    <row r="2" spans="1:31" x14ac:dyDescent="0.25">
      <c r="A2">
        <v>49</v>
      </c>
      <c r="B2" t="s">
        <v>421</v>
      </c>
      <c r="C2">
        <v>2019</v>
      </c>
      <c r="D2">
        <v>1</v>
      </c>
      <c r="E2" t="s">
        <v>154</v>
      </c>
      <c r="F2">
        <v>1</v>
      </c>
      <c r="G2" t="s">
        <v>133</v>
      </c>
      <c r="H2">
        <v>1</v>
      </c>
      <c r="I2" t="s">
        <v>450</v>
      </c>
      <c r="J2" t="s">
        <v>451</v>
      </c>
      <c r="K2" t="s">
        <v>452</v>
      </c>
      <c r="L2">
        <v>200</v>
      </c>
      <c r="M2" t="s">
        <v>144</v>
      </c>
      <c r="N2">
        <v>347223</v>
      </c>
      <c r="O2">
        <v>48710005.899999999</v>
      </c>
      <c r="P2">
        <v>211166880</v>
      </c>
      <c r="Q2" t="str">
        <f t="shared" ref="Q2:Q65" si="0">VLOOKUP(J2,S:T,2,FALSE)</f>
        <v>E1 - Residential</v>
      </c>
      <c r="S2" s="178">
        <v>1012</v>
      </c>
      <c r="T2" t="s">
        <v>539</v>
      </c>
      <c r="V2" s="176" t="s">
        <v>121</v>
      </c>
      <c r="W2" t="s">
        <v>551</v>
      </c>
    </row>
    <row r="3" spans="1:31" x14ac:dyDescent="0.25">
      <c r="A3">
        <v>49</v>
      </c>
      <c r="B3" t="s">
        <v>421</v>
      </c>
      <c r="C3">
        <v>2019</v>
      </c>
      <c r="D3">
        <v>1</v>
      </c>
      <c r="E3" t="s">
        <v>154</v>
      </c>
      <c r="F3">
        <v>5</v>
      </c>
      <c r="G3" t="s">
        <v>141</v>
      </c>
      <c r="H3">
        <v>1</v>
      </c>
      <c r="I3" t="s">
        <v>450</v>
      </c>
      <c r="J3" t="s">
        <v>451</v>
      </c>
      <c r="K3" t="s">
        <v>452</v>
      </c>
      <c r="L3">
        <v>460</v>
      </c>
      <c r="M3" t="s">
        <v>142</v>
      </c>
      <c r="N3">
        <v>1</v>
      </c>
      <c r="O3">
        <v>65.599999999999994</v>
      </c>
      <c r="P3">
        <v>264</v>
      </c>
      <c r="Q3" t="str">
        <f t="shared" si="0"/>
        <v>E1 - Residential</v>
      </c>
      <c r="S3" s="178">
        <v>1101</v>
      </c>
      <c r="T3" t="s">
        <v>540</v>
      </c>
    </row>
    <row r="4" spans="1:31" x14ac:dyDescent="0.25">
      <c r="A4">
        <v>49</v>
      </c>
      <c r="B4" t="s">
        <v>421</v>
      </c>
      <c r="C4">
        <v>2019</v>
      </c>
      <c r="D4">
        <v>1</v>
      </c>
      <c r="E4" t="s">
        <v>154</v>
      </c>
      <c r="F4">
        <v>3</v>
      </c>
      <c r="G4" t="s">
        <v>136</v>
      </c>
      <c r="H4">
        <v>711</v>
      </c>
      <c r="I4" t="s">
        <v>453</v>
      </c>
      <c r="J4" t="s">
        <v>439</v>
      </c>
      <c r="K4" t="s">
        <v>440</v>
      </c>
      <c r="L4">
        <v>4532</v>
      </c>
      <c r="M4" t="s">
        <v>143</v>
      </c>
      <c r="N4">
        <v>309</v>
      </c>
      <c r="O4">
        <v>4448602.01</v>
      </c>
      <c r="P4">
        <v>67487697</v>
      </c>
      <c r="Q4" t="str">
        <f t="shared" si="0"/>
        <v>E5 - Large C&amp;I</v>
      </c>
      <c r="S4" s="216">
        <v>1247</v>
      </c>
      <c r="T4" t="s">
        <v>539</v>
      </c>
      <c r="V4" s="176" t="s">
        <v>161</v>
      </c>
      <c r="W4" s="176" t="s">
        <v>44</v>
      </c>
    </row>
    <row r="5" spans="1:31" x14ac:dyDescent="0.25">
      <c r="A5">
        <v>49</v>
      </c>
      <c r="B5" t="s">
        <v>421</v>
      </c>
      <c r="C5">
        <v>2019</v>
      </c>
      <c r="D5">
        <v>1</v>
      </c>
      <c r="E5" t="s">
        <v>154</v>
      </c>
      <c r="F5">
        <v>5</v>
      </c>
      <c r="G5" t="s">
        <v>141</v>
      </c>
      <c r="H5">
        <v>700</v>
      </c>
      <c r="I5" t="s">
        <v>448</v>
      </c>
      <c r="J5" t="s">
        <v>439</v>
      </c>
      <c r="K5" t="s">
        <v>440</v>
      </c>
      <c r="L5">
        <v>460</v>
      </c>
      <c r="M5" t="s">
        <v>142</v>
      </c>
      <c r="N5">
        <v>45</v>
      </c>
      <c r="O5">
        <v>683615.87</v>
      </c>
      <c r="P5">
        <v>3273296</v>
      </c>
      <c r="Q5" t="str">
        <f t="shared" si="0"/>
        <v>E5 - Large C&amp;I</v>
      </c>
      <c r="S5" s="216">
        <v>1301</v>
      </c>
      <c r="T5" t="s">
        <v>540</v>
      </c>
      <c r="W5">
        <v>2020</v>
      </c>
      <c r="AE5" t="s">
        <v>57</v>
      </c>
    </row>
    <row r="6" spans="1:31" x14ac:dyDescent="0.25">
      <c r="A6">
        <v>49</v>
      </c>
      <c r="B6" t="s">
        <v>421</v>
      </c>
      <c r="C6">
        <v>2019</v>
      </c>
      <c r="D6">
        <v>1</v>
      </c>
      <c r="E6" t="s">
        <v>154</v>
      </c>
      <c r="F6">
        <v>5</v>
      </c>
      <c r="G6" t="s">
        <v>141</v>
      </c>
      <c r="H6">
        <v>5</v>
      </c>
      <c r="I6" t="s">
        <v>425</v>
      </c>
      <c r="J6" t="s">
        <v>426</v>
      </c>
      <c r="K6" t="s">
        <v>427</v>
      </c>
      <c r="L6">
        <v>460</v>
      </c>
      <c r="M6" t="s">
        <v>142</v>
      </c>
      <c r="N6">
        <v>820</v>
      </c>
      <c r="O6">
        <v>304586.81</v>
      </c>
      <c r="P6">
        <v>1392235</v>
      </c>
      <c r="Q6" t="str">
        <f t="shared" si="0"/>
        <v>E3 - Small C&amp;I</v>
      </c>
      <c r="S6" s="216">
        <v>2107</v>
      </c>
      <c r="T6" t="s">
        <v>541</v>
      </c>
      <c r="V6" s="176" t="s">
        <v>45</v>
      </c>
      <c r="W6">
        <v>1</v>
      </c>
      <c r="X6">
        <v>2</v>
      </c>
      <c r="Y6">
        <v>3</v>
      </c>
      <c r="Z6">
        <v>4</v>
      </c>
      <c r="AA6">
        <v>5</v>
      </c>
      <c r="AB6">
        <v>6</v>
      </c>
      <c r="AC6">
        <v>7</v>
      </c>
      <c r="AD6">
        <v>8</v>
      </c>
      <c r="AE6" t="s">
        <v>57</v>
      </c>
    </row>
    <row r="7" spans="1:31" x14ac:dyDescent="0.25">
      <c r="A7">
        <v>49</v>
      </c>
      <c r="B7" t="s">
        <v>421</v>
      </c>
      <c r="C7">
        <v>2019</v>
      </c>
      <c r="D7">
        <v>1</v>
      </c>
      <c r="E7" t="s">
        <v>154</v>
      </c>
      <c r="F7">
        <v>6</v>
      </c>
      <c r="G7" t="s">
        <v>138</v>
      </c>
      <c r="H7">
        <v>951</v>
      </c>
      <c r="I7" t="s">
        <v>458</v>
      </c>
      <c r="J7" t="s">
        <v>459</v>
      </c>
      <c r="K7" t="s">
        <v>460</v>
      </c>
      <c r="L7">
        <v>4562</v>
      </c>
      <c r="M7" t="s">
        <v>145</v>
      </c>
      <c r="N7">
        <v>216</v>
      </c>
      <c r="O7">
        <v>9073.4</v>
      </c>
      <c r="P7">
        <v>67567</v>
      </c>
      <c r="Q7" t="str">
        <f t="shared" si="0"/>
        <v>E3 - Small C&amp;I</v>
      </c>
      <c r="S7" s="216">
        <v>2121</v>
      </c>
      <c r="T7" t="s">
        <v>541</v>
      </c>
      <c r="V7" s="177" t="s">
        <v>545</v>
      </c>
      <c r="W7" s="178">
        <v>262620380</v>
      </c>
      <c r="X7" s="178">
        <v>206990343</v>
      </c>
      <c r="Y7" s="178">
        <v>202833419</v>
      </c>
      <c r="Z7" s="178">
        <v>205593448</v>
      </c>
      <c r="AA7" s="178">
        <v>201016204</v>
      </c>
      <c r="AB7" s="178">
        <v>210448899</v>
      </c>
      <c r="AC7" s="178">
        <v>316255729</v>
      </c>
      <c r="AD7" s="178">
        <v>382026612</v>
      </c>
      <c r="AE7" s="178"/>
    </row>
    <row r="8" spans="1:31" x14ac:dyDescent="0.25">
      <c r="A8">
        <v>49</v>
      </c>
      <c r="B8" t="s">
        <v>421</v>
      </c>
      <c r="C8">
        <v>2019</v>
      </c>
      <c r="D8">
        <v>1</v>
      </c>
      <c r="E8" t="s">
        <v>154</v>
      </c>
      <c r="F8">
        <v>3</v>
      </c>
      <c r="G8" t="s">
        <v>136</v>
      </c>
      <c r="H8">
        <v>629</v>
      </c>
      <c r="I8" t="s">
        <v>470</v>
      </c>
      <c r="J8" t="s">
        <v>431</v>
      </c>
      <c r="K8" t="s">
        <v>432</v>
      </c>
      <c r="L8">
        <v>300</v>
      </c>
      <c r="M8" t="s">
        <v>137</v>
      </c>
      <c r="N8">
        <v>9</v>
      </c>
      <c r="O8">
        <v>481.26</v>
      </c>
      <c r="P8">
        <v>1646</v>
      </c>
      <c r="Q8" t="str">
        <f t="shared" si="0"/>
        <v>E6 - OTHER</v>
      </c>
      <c r="S8" s="216">
        <v>2131</v>
      </c>
      <c r="T8" t="s">
        <v>541</v>
      </c>
      <c r="V8" s="177" t="s">
        <v>546</v>
      </c>
      <c r="W8" s="178">
        <v>19548134</v>
      </c>
      <c r="X8" s="178">
        <v>16158060</v>
      </c>
      <c r="Y8" s="178">
        <v>16532919</v>
      </c>
      <c r="Z8" s="178">
        <v>16772046</v>
      </c>
      <c r="AA8" s="178">
        <v>16426723</v>
      </c>
      <c r="AB8" s="178">
        <v>16372521</v>
      </c>
      <c r="AC8" s="178">
        <v>23097518</v>
      </c>
      <c r="AD8" s="178">
        <v>29029822</v>
      </c>
      <c r="AE8" s="178"/>
    </row>
    <row r="9" spans="1:31" x14ac:dyDescent="0.25">
      <c r="A9">
        <v>49</v>
      </c>
      <c r="B9" t="s">
        <v>421</v>
      </c>
      <c r="C9">
        <v>2019</v>
      </c>
      <c r="D9">
        <v>1</v>
      </c>
      <c r="E9" t="s">
        <v>154</v>
      </c>
      <c r="F9">
        <v>6</v>
      </c>
      <c r="G9" t="s">
        <v>138</v>
      </c>
      <c r="H9">
        <v>629</v>
      </c>
      <c r="I9" t="s">
        <v>470</v>
      </c>
      <c r="J9" t="s">
        <v>431</v>
      </c>
      <c r="K9" t="s">
        <v>432</v>
      </c>
      <c r="L9">
        <v>700</v>
      </c>
      <c r="M9" t="s">
        <v>139</v>
      </c>
      <c r="N9">
        <v>152</v>
      </c>
      <c r="O9">
        <v>92561.95</v>
      </c>
      <c r="P9">
        <v>234110</v>
      </c>
      <c r="Q9" t="str">
        <f t="shared" si="0"/>
        <v>E6 - OTHER</v>
      </c>
      <c r="S9" s="216">
        <v>2221</v>
      </c>
      <c r="T9" t="s">
        <v>542</v>
      </c>
      <c r="V9" s="177" t="s">
        <v>548</v>
      </c>
      <c r="W9" s="178">
        <v>61534981</v>
      </c>
      <c r="X9" s="178">
        <v>53902635</v>
      </c>
      <c r="Y9" s="178">
        <v>55649222</v>
      </c>
      <c r="Z9" s="178">
        <v>50309117</v>
      </c>
      <c r="AA9" s="178">
        <v>47525067</v>
      </c>
      <c r="AB9" s="178">
        <v>48592143</v>
      </c>
      <c r="AC9" s="178">
        <v>59189208</v>
      </c>
      <c r="AD9" s="178">
        <v>66084617</v>
      </c>
      <c r="AE9" s="178"/>
    </row>
    <row r="10" spans="1:31" x14ac:dyDescent="0.25">
      <c r="A10">
        <v>49</v>
      </c>
      <c r="B10" t="s">
        <v>421</v>
      </c>
      <c r="C10">
        <v>2019</v>
      </c>
      <c r="D10">
        <v>1</v>
      </c>
      <c r="E10" t="s">
        <v>154</v>
      </c>
      <c r="F10">
        <v>6</v>
      </c>
      <c r="G10" t="s">
        <v>138</v>
      </c>
      <c r="H10">
        <v>617</v>
      </c>
      <c r="I10" t="s">
        <v>471</v>
      </c>
      <c r="J10" t="s">
        <v>431</v>
      </c>
      <c r="K10" t="s">
        <v>432</v>
      </c>
      <c r="L10">
        <v>4562</v>
      </c>
      <c r="M10" t="s">
        <v>145</v>
      </c>
      <c r="N10">
        <v>123</v>
      </c>
      <c r="O10">
        <v>574383.77</v>
      </c>
      <c r="P10">
        <v>2138337</v>
      </c>
      <c r="Q10" t="str">
        <f t="shared" si="0"/>
        <v>E6 - OTHER</v>
      </c>
      <c r="S10" s="216">
        <v>2231</v>
      </c>
      <c r="T10" t="s">
        <v>542</v>
      </c>
      <c r="V10" s="177" t="s">
        <v>549</v>
      </c>
      <c r="W10" s="178">
        <v>114468573</v>
      </c>
      <c r="X10" s="178">
        <v>98574412</v>
      </c>
      <c r="Y10" s="178">
        <v>97883566</v>
      </c>
      <c r="Z10" s="178">
        <v>90268378</v>
      </c>
      <c r="AA10" s="178">
        <v>80854270</v>
      </c>
      <c r="AB10" s="178">
        <v>87178918</v>
      </c>
      <c r="AC10" s="178">
        <v>107114514</v>
      </c>
      <c r="AD10" s="178">
        <v>124902250</v>
      </c>
      <c r="AE10" s="178"/>
    </row>
    <row r="11" spans="1:31" x14ac:dyDescent="0.25">
      <c r="A11">
        <v>49</v>
      </c>
      <c r="B11" t="s">
        <v>421</v>
      </c>
      <c r="C11">
        <v>2019</v>
      </c>
      <c r="D11">
        <v>1</v>
      </c>
      <c r="E11" t="s">
        <v>154</v>
      </c>
      <c r="F11">
        <v>10</v>
      </c>
      <c r="G11" t="s">
        <v>150</v>
      </c>
      <c r="H11">
        <v>903</v>
      </c>
      <c r="I11" t="s">
        <v>454</v>
      </c>
      <c r="J11" t="s">
        <v>451</v>
      </c>
      <c r="K11" t="s">
        <v>452</v>
      </c>
      <c r="L11">
        <v>4513</v>
      </c>
      <c r="M11" t="s">
        <v>151</v>
      </c>
      <c r="N11">
        <v>1790</v>
      </c>
      <c r="O11">
        <v>251110.16</v>
      </c>
      <c r="P11">
        <v>2292411</v>
      </c>
      <c r="Q11" t="str">
        <f t="shared" si="0"/>
        <v>E1 - Residential</v>
      </c>
      <c r="S11" s="216">
        <v>2237</v>
      </c>
      <c r="T11" t="s">
        <v>542</v>
      </c>
      <c r="V11" s="177" t="s">
        <v>547</v>
      </c>
      <c r="W11" s="178">
        <v>87811988</v>
      </c>
      <c r="X11" s="178">
        <v>207125038</v>
      </c>
      <c r="Y11" s="178">
        <v>200865529</v>
      </c>
      <c r="Z11" s="178">
        <v>194538447</v>
      </c>
      <c r="AA11" s="178">
        <v>183548784</v>
      </c>
      <c r="AB11" s="178">
        <v>184674869</v>
      </c>
      <c r="AC11" s="178">
        <v>196177855</v>
      </c>
      <c r="AD11" s="178">
        <v>203012030</v>
      </c>
      <c r="AE11" s="178"/>
    </row>
    <row r="12" spans="1:31" x14ac:dyDescent="0.25">
      <c r="A12">
        <v>49</v>
      </c>
      <c r="B12" t="s">
        <v>421</v>
      </c>
      <c r="C12">
        <v>2019</v>
      </c>
      <c r="D12">
        <v>1</v>
      </c>
      <c r="E12" t="s">
        <v>154</v>
      </c>
      <c r="F12">
        <v>10</v>
      </c>
      <c r="G12" t="s">
        <v>150</v>
      </c>
      <c r="H12">
        <v>905</v>
      </c>
      <c r="I12" t="s">
        <v>455</v>
      </c>
      <c r="J12" t="s">
        <v>423</v>
      </c>
      <c r="K12" t="s">
        <v>424</v>
      </c>
      <c r="L12">
        <v>4513</v>
      </c>
      <c r="M12" t="s">
        <v>151</v>
      </c>
      <c r="N12">
        <v>140</v>
      </c>
      <c r="O12">
        <v>5219.7299999999996</v>
      </c>
      <c r="P12">
        <v>122701</v>
      </c>
      <c r="Q12" t="str">
        <f t="shared" si="0"/>
        <v>E2 - Low Income Residential</v>
      </c>
      <c r="S12" s="216">
        <v>2321</v>
      </c>
      <c r="T12" t="s">
        <v>544</v>
      </c>
      <c r="V12" s="177" t="s">
        <v>550</v>
      </c>
      <c r="W12" s="178">
        <v>6888930</v>
      </c>
      <c r="X12" s="178">
        <v>4392895</v>
      </c>
      <c r="Y12" s="178">
        <v>3431906</v>
      </c>
      <c r="Z12" s="178">
        <v>5570054</v>
      </c>
      <c r="AA12" s="178">
        <v>2916615</v>
      </c>
      <c r="AB12" s="178">
        <v>2863915</v>
      </c>
      <c r="AC12" s="178">
        <v>1633421</v>
      </c>
      <c r="AD12" s="178">
        <v>2393155</v>
      </c>
      <c r="AE12" s="178"/>
    </row>
    <row r="13" spans="1:31" x14ac:dyDescent="0.25">
      <c r="A13">
        <v>49</v>
      </c>
      <c r="B13" t="s">
        <v>421</v>
      </c>
      <c r="C13">
        <v>2019</v>
      </c>
      <c r="D13">
        <v>1</v>
      </c>
      <c r="E13" t="s">
        <v>154</v>
      </c>
      <c r="F13">
        <v>1</v>
      </c>
      <c r="G13" t="s">
        <v>133</v>
      </c>
      <c r="H13">
        <v>55</v>
      </c>
      <c r="I13" t="s">
        <v>428</v>
      </c>
      <c r="J13" t="s">
        <v>426</v>
      </c>
      <c r="K13" t="s">
        <v>427</v>
      </c>
      <c r="L13">
        <v>200</v>
      </c>
      <c r="M13" t="s">
        <v>144</v>
      </c>
      <c r="N13">
        <v>1</v>
      </c>
      <c r="O13">
        <v>54.27</v>
      </c>
      <c r="P13">
        <v>125</v>
      </c>
      <c r="Q13" t="str">
        <f t="shared" si="0"/>
        <v>E3 - Small C&amp;I</v>
      </c>
      <c r="S13" s="216">
        <v>2331</v>
      </c>
      <c r="T13" t="s">
        <v>544</v>
      </c>
      <c r="V13" s="177" t="s">
        <v>539</v>
      </c>
      <c r="W13" s="178">
        <v>32681622.440000001</v>
      </c>
      <c r="X13" s="178">
        <v>26891595.940000001</v>
      </c>
      <c r="Y13" s="178">
        <v>24525003.960000001</v>
      </c>
      <c r="Z13" s="178">
        <v>19615784.310000002</v>
      </c>
      <c r="AA13" s="178">
        <v>15561691.289999999</v>
      </c>
      <c r="AB13" s="178">
        <v>6217087.0900000008</v>
      </c>
      <c r="AC13" s="178">
        <v>4176985.91</v>
      </c>
      <c r="AD13" s="178">
        <v>3785796.74</v>
      </c>
      <c r="AE13" s="178"/>
    </row>
    <row r="14" spans="1:31" x14ac:dyDescent="0.25">
      <c r="A14">
        <v>49</v>
      </c>
      <c r="B14" t="s">
        <v>421</v>
      </c>
      <c r="C14">
        <v>2019</v>
      </c>
      <c r="D14">
        <v>1</v>
      </c>
      <c r="E14" t="s">
        <v>154</v>
      </c>
      <c r="F14">
        <v>5</v>
      </c>
      <c r="G14" t="s">
        <v>141</v>
      </c>
      <c r="H14">
        <v>943</v>
      </c>
      <c r="I14" t="s">
        <v>465</v>
      </c>
      <c r="J14" t="s">
        <v>466</v>
      </c>
      <c r="K14" t="s">
        <v>467</v>
      </c>
      <c r="L14">
        <v>4552</v>
      </c>
      <c r="M14" t="s">
        <v>157</v>
      </c>
      <c r="N14">
        <v>2</v>
      </c>
      <c r="O14">
        <v>17239.060000000001</v>
      </c>
      <c r="P14">
        <v>0</v>
      </c>
      <c r="Q14" t="str">
        <f t="shared" si="0"/>
        <v>E6 - OTHER</v>
      </c>
      <c r="S14" s="216">
        <v>2367</v>
      </c>
      <c r="T14" t="s">
        <v>544</v>
      </c>
      <c r="V14" s="177" t="s">
        <v>540</v>
      </c>
      <c r="W14" s="178">
        <v>2617300.7199999997</v>
      </c>
      <c r="X14" s="178">
        <v>2166551.7799999998</v>
      </c>
      <c r="Y14" s="178">
        <v>2251811.11</v>
      </c>
      <c r="Z14" s="178">
        <v>1905658.52</v>
      </c>
      <c r="AA14" s="178">
        <v>1520925.58</v>
      </c>
      <c r="AB14" s="178">
        <v>623307.87</v>
      </c>
      <c r="AC14" s="178">
        <v>427509.81</v>
      </c>
      <c r="AD14" s="178">
        <v>393576.24</v>
      </c>
      <c r="AE14" s="178"/>
    </row>
    <row r="15" spans="1:31" x14ac:dyDescent="0.25">
      <c r="A15">
        <v>49</v>
      </c>
      <c r="B15" t="s">
        <v>421</v>
      </c>
      <c r="C15">
        <v>2019</v>
      </c>
      <c r="D15">
        <v>1</v>
      </c>
      <c r="E15" t="s">
        <v>154</v>
      </c>
      <c r="F15">
        <v>3</v>
      </c>
      <c r="G15" t="s">
        <v>136</v>
      </c>
      <c r="H15">
        <v>700</v>
      </c>
      <c r="I15" t="s">
        <v>448</v>
      </c>
      <c r="J15" t="s">
        <v>439</v>
      </c>
      <c r="K15" t="s">
        <v>440</v>
      </c>
      <c r="L15">
        <v>300</v>
      </c>
      <c r="M15" t="s">
        <v>137</v>
      </c>
      <c r="N15">
        <v>88</v>
      </c>
      <c r="O15">
        <v>1602042.72</v>
      </c>
      <c r="P15">
        <v>7532327</v>
      </c>
      <c r="Q15" t="str">
        <f t="shared" si="0"/>
        <v>E5 - Large C&amp;I</v>
      </c>
      <c r="S15" s="216">
        <v>2421</v>
      </c>
      <c r="T15" t="s">
        <v>544</v>
      </c>
      <c r="V15" s="177" t="s">
        <v>541</v>
      </c>
      <c r="W15" s="178">
        <v>4590908.2</v>
      </c>
      <c r="X15" s="178">
        <v>4217782.42</v>
      </c>
      <c r="Y15" s="178">
        <v>3261716.7399999998</v>
      </c>
      <c r="Z15" s="178">
        <v>2420365.9500000002</v>
      </c>
      <c r="AA15" s="178">
        <v>1692684.38</v>
      </c>
      <c r="AB15" s="178">
        <v>619986.22</v>
      </c>
      <c r="AC15" s="178">
        <v>385012.3</v>
      </c>
      <c r="AD15" s="178">
        <v>401308.83999999997</v>
      </c>
      <c r="AE15" s="178"/>
    </row>
    <row r="16" spans="1:31" x14ac:dyDescent="0.25">
      <c r="A16">
        <v>49</v>
      </c>
      <c r="B16" t="s">
        <v>421</v>
      </c>
      <c r="C16">
        <v>2019</v>
      </c>
      <c r="D16">
        <v>1</v>
      </c>
      <c r="E16" t="s">
        <v>154</v>
      </c>
      <c r="F16">
        <v>3</v>
      </c>
      <c r="G16" t="s">
        <v>136</v>
      </c>
      <c r="H16">
        <v>705</v>
      </c>
      <c r="I16" t="s">
        <v>438</v>
      </c>
      <c r="J16" t="s">
        <v>439</v>
      </c>
      <c r="K16" t="s">
        <v>440</v>
      </c>
      <c r="L16">
        <v>300</v>
      </c>
      <c r="M16" t="s">
        <v>137</v>
      </c>
      <c r="N16">
        <v>106</v>
      </c>
      <c r="O16">
        <v>2059697.04</v>
      </c>
      <c r="P16">
        <v>9484924</v>
      </c>
      <c r="Q16" t="str">
        <f t="shared" si="0"/>
        <v>E5 - Large C&amp;I</v>
      </c>
      <c r="S16" s="216">
        <v>2431</v>
      </c>
      <c r="T16" t="s">
        <v>544</v>
      </c>
      <c r="V16" s="177" t="s">
        <v>542</v>
      </c>
      <c r="W16" s="178">
        <v>9299136.5099999998</v>
      </c>
      <c r="X16" s="178">
        <v>8235337.3499999996</v>
      </c>
      <c r="Y16" s="178">
        <v>7447784.9500000002</v>
      </c>
      <c r="Z16" s="178">
        <v>5535813.2799999993</v>
      </c>
      <c r="AA16" s="178">
        <v>4234943.55</v>
      </c>
      <c r="AB16" s="178">
        <v>2026609.1</v>
      </c>
      <c r="AC16" s="178">
        <v>1495649.7299999997</v>
      </c>
      <c r="AD16" s="178">
        <v>1460162.02</v>
      </c>
      <c r="AE16" s="178"/>
    </row>
    <row r="17" spans="1:31" x14ac:dyDescent="0.25">
      <c r="A17">
        <v>49</v>
      </c>
      <c r="B17" t="s">
        <v>421</v>
      </c>
      <c r="C17">
        <v>2019</v>
      </c>
      <c r="D17">
        <v>1</v>
      </c>
      <c r="E17" t="s">
        <v>154</v>
      </c>
      <c r="F17">
        <v>5</v>
      </c>
      <c r="G17" t="s">
        <v>141</v>
      </c>
      <c r="H17">
        <v>53</v>
      </c>
      <c r="I17" t="s">
        <v>436</v>
      </c>
      <c r="J17" t="s">
        <v>434</v>
      </c>
      <c r="K17" t="s">
        <v>435</v>
      </c>
      <c r="L17">
        <v>460</v>
      </c>
      <c r="M17" t="s">
        <v>142</v>
      </c>
      <c r="N17">
        <v>7</v>
      </c>
      <c r="O17">
        <v>15250.18</v>
      </c>
      <c r="P17">
        <v>65038</v>
      </c>
      <c r="Q17" t="str">
        <f t="shared" si="0"/>
        <v>E4 - Medium C&amp;I</v>
      </c>
      <c r="S17" s="216">
        <v>2496</v>
      </c>
      <c r="T17" t="s">
        <v>544</v>
      </c>
      <c r="V17" s="177" t="s">
        <v>544</v>
      </c>
      <c r="W17" s="178">
        <v>15936600.929999998</v>
      </c>
      <c r="X17" s="178">
        <v>14894945.259999998</v>
      </c>
      <c r="Y17" s="178">
        <v>13898101.58</v>
      </c>
      <c r="Z17" s="178">
        <v>12555855.029999997</v>
      </c>
      <c r="AA17" s="178">
        <v>11010028.880000003</v>
      </c>
      <c r="AB17" s="178">
        <v>8191903.7200000016</v>
      </c>
      <c r="AC17" s="178">
        <v>7276786.21</v>
      </c>
      <c r="AD17" s="178">
        <v>7258849.4500000011</v>
      </c>
      <c r="AE17" s="178"/>
    </row>
    <row r="18" spans="1:31" x14ac:dyDescent="0.25">
      <c r="A18">
        <v>49</v>
      </c>
      <c r="B18" t="s">
        <v>421</v>
      </c>
      <c r="C18">
        <v>2019</v>
      </c>
      <c r="D18">
        <v>1</v>
      </c>
      <c r="E18" t="s">
        <v>154</v>
      </c>
      <c r="F18">
        <v>3</v>
      </c>
      <c r="G18" t="s">
        <v>136</v>
      </c>
      <c r="H18">
        <v>34</v>
      </c>
      <c r="I18" t="s">
        <v>464</v>
      </c>
      <c r="J18" t="s">
        <v>459</v>
      </c>
      <c r="K18" t="s">
        <v>460</v>
      </c>
      <c r="L18">
        <v>300</v>
      </c>
      <c r="M18" t="s">
        <v>137</v>
      </c>
      <c r="N18">
        <v>120</v>
      </c>
      <c r="O18">
        <v>16446.77</v>
      </c>
      <c r="P18">
        <v>71198</v>
      </c>
      <c r="Q18" t="str">
        <f t="shared" si="0"/>
        <v>E3 - Small C&amp;I</v>
      </c>
      <c r="S18" s="216">
        <v>3321</v>
      </c>
      <c r="T18" t="s">
        <v>544</v>
      </c>
      <c r="V18" s="177" t="s">
        <v>543</v>
      </c>
      <c r="W18" s="178">
        <v>1264.8399999999999</v>
      </c>
      <c r="X18" s="178">
        <v>1070.17</v>
      </c>
      <c r="Y18" s="178">
        <v>1075.32</v>
      </c>
      <c r="Z18" s="178">
        <v>702.46</v>
      </c>
      <c r="AA18" s="178">
        <v>435.43</v>
      </c>
      <c r="AB18" s="178">
        <v>340.96000000000004</v>
      </c>
      <c r="AC18" s="178">
        <v>497.05</v>
      </c>
      <c r="AD18" s="178">
        <v>433.39000000000004</v>
      </c>
      <c r="AE18" s="178"/>
    </row>
    <row r="19" spans="1:31" x14ac:dyDescent="0.25">
      <c r="A19">
        <v>49</v>
      </c>
      <c r="B19" t="s">
        <v>421</v>
      </c>
      <c r="C19">
        <v>2019</v>
      </c>
      <c r="D19">
        <v>1</v>
      </c>
      <c r="E19" t="s">
        <v>154</v>
      </c>
      <c r="F19">
        <v>1</v>
      </c>
      <c r="G19" t="s">
        <v>133</v>
      </c>
      <c r="H19">
        <v>905</v>
      </c>
      <c r="I19" t="s">
        <v>455</v>
      </c>
      <c r="J19" t="s">
        <v>423</v>
      </c>
      <c r="K19" t="s">
        <v>424</v>
      </c>
      <c r="L19">
        <v>4512</v>
      </c>
      <c r="M19" t="s">
        <v>134</v>
      </c>
      <c r="N19">
        <v>5229</v>
      </c>
      <c r="O19">
        <v>115633.74</v>
      </c>
      <c r="P19">
        <v>2544944</v>
      </c>
      <c r="Q19" t="str">
        <f t="shared" si="0"/>
        <v>E2 - Low Income Residential</v>
      </c>
      <c r="S19" s="216">
        <v>3331</v>
      </c>
      <c r="T19" t="s">
        <v>544</v>
      </c>
      <c r="V19" s="177" t="s">
        <v>57</v>
      </c>
      <c r="W19" s="178"/>
      <c r="X19" s="178"/>
      <c r="Y19" s="178"/>
      <c r="Z19" s="178"/>
      <c r="AA19" s="178"/>
      <c r="AB19" s="178"/>
      <c r="AC19" s="178"/>
      <c r="AD19" s="178"/>
      <c r="AE19" s="178"/>
    </row>
    <row r="20" spans="1:31" x14ac:dyDescent="0.25">
      <c r="A20">
        <v>49</v>
      </c>
      <c r="B20" t="s">
        <v>421</v>
      </c>
      <c r="C20">
        <v>2019</v>
      </c>
      <c r="D20">
        <v>1</v>
      </c>
      <c r="E20" t="s">
        <v>154</v>
      </c>
      <c r="F20">
        <v>3</v>
      </c>
      <c r="G20" t="s">
        <v>136</v>
      </c>
      <c r="H20">
        <v>117</v>
      </c>
      <c r="I20" t="s">
        <v>478</v>
      </c>
      <c r="J20" t="s">
        <v>462</v>
      </c>
      <c r="K20" t="s">
        <v>463</v>
      </c>
      <c r="L20">
        <v>300</v>
      </c>
      <c r="M20" t="s">
        <v>137</v>
      </c>
      <c r="N20">
        <v>3</v>
      </c>
      <c r="O20">
        <v>13139.89</v>
      </c>
      <c r="P20">
        <v>36207</v>
      </c>
      <c r="Q20" t="str">
        <f t="shared" si="0"/>
        <v>E5 - Large C&amp;I</v>
      </c>
      <c r="S20" s="216">
        <v>3367</v>
      </c>
      <c r="T20" t="s">
        <v>544</v>
      </c>
    </row>
    <row r="21" spans="1:31" x14ac:dyDescent="0.25">
      <c r="A21">
        <v>49</v>
      </c>
      <c r="B21" t="s">
        <v>421</v>
      </c>
      <c r="C21">
        <v>2019</v>
      </c>
      <c r="D21">
        <v>1</v>
      </c>
      <c r="E21" t="s">
        <v>154</v>
      </c>
      <c r="F21">
        <v>3</v>
      </c>
      <c r="G21" t="s">
        <v>136</v>
      </c>
      <c r="H21">
        <v>6</v>
      </c>
      <c r="I21" t="s">
        <v>422</v>
      </c>
      <c r="J21" t="s">
        <v>423</v>
      </c>
      <c r="K21" t="s">
        <v>424</v>
      </c>
      <c r="L21">
        <v>300</v>
      </c>
      <c r="M21" t="s">
        <v>137</v>
      </c>
      <c r="N21">
        <v>3</v>
      </c>
      <c r="O21">
        <v>237.37</v>
      </c>
      <c r="P21">
        <v>1413</v>
      </c>
      <c r="Q21" t="str">
        <f t="shared" si="0"/>
        <v>E2 - Low Income Residential</v>
      </c>
      <c r="S21" s="216">
        <v>3421</v>
      </c>
      <c r="T21" t="s">
        <v>544</v>
      </c>
    </row>
    <row r="22" spans="1:31" x14ac:dyDescent="0.25">
      <c r="A22">
        <v>49</v>
      </c>
      <c r="B22" t="s">
        <v>421</v>
      </c>
      <c r="C22">
        <v>2019</v>
      </c>
      <c r="D22">
        <v>1</v>
      </c>
      <c r="E22" t="s">
        <v>154</v>
      </c>
      <c r="F22">
        <v>5</v>
      </c>
      <c r="G22" t="s">
        <v>141</v>
      </c>
      <c r="H22">
        <v>944</v>
      </c>
      <c r="I22" t="s">
        <v>472</v>
      </c>
      <c r="J22" t="s">
        <v>473</v>
      </c>
      <c r="K22" t="s">
        <v>474</v>
      </c>
      <c r="L22">
        <v>4552</v>
      </c>
      <c r="M22" t="s">
        <v>157</v>
      </c>
      <c r="N22">
        <v>1</v>
      </c>
      <c r="O22">
        <v>8759.5</v>
      </c>
      <c r="P22">
        <v>503420</v>
      </c>
      <c r="Q22" t="str">
        <f t="shared" si="0"/>
        <v>E6 - OTHER</v>
      </c>
      <c r="S22" s="216">
        <v>3496</v>
      </c>
      <c r="T22" t="s">
        <v>544</v>
      </c>
    </row>
    <row r="23" spans="1:31" x14ac:dyDescent="0.25">
      <c r="A23">
        <v>49</v>
      </c>
      <c r="B23" t="s">
        <v>421</v>
      </c>
      <c r="C23">
        <v>2019</v>
      </c>
      <c r="D23">
        <v>1</v>
      </c>
      <c r="E23" t="s">
        <v>154</v>
      </c>
      <c r="F23">
        <v>5</v>
      </c>
      <c r="G23" t="s">
        <v>141</v>
      </c>
      <c r="H23">
        <v>705</v>
      </c>
      <c r="I23" t="s">
        <v>438</v>
      </c>
      <c r="J23" t="s">
        <v>439</v>
      </c>
      <c r="K23" t="s">
        <v>440</v>
      </c>
      <c r="L23">
        <v>460</v>
      </c>
      <c r="M23" t="s">
        <v>142</v>
      </c>
      <c r="N23">
        <v>40</v>
      </c>
      <c r="O23">
        <v>631570.56999999995</v>
      </c>
      <c r="P23">
        <v>2922648</v>
      </c>
      <c r="Q23" t="str">
        <f t="shared" si="0"/>
        <v>E5 - Large C&amp;I</v>
      </c>
      <c r="S23" s="216">
        <v>8011</v>
      </c>
      <c r="T23" t="s">
        <v>543</v>
      </c>
    </row>
    <row r="24" spans="1:31" x14ac:dyDescent="0.25">
      <c r="A24">
        <v>49</v>
      </c>
      <c r="B24" t="s">
        <v>421</v>
      </c>
      <c r="C24">
        <v>2019</v>
      </c>
      <c r="D24">
        <v>1</v>
      </c>
      <c r="E24" t="s">
        <v>154</v>
      </c>
      <c r="F24">
        <v>3</v>
      </c>
      <c r="G24" t="s">
        <v>136</v>
      </c>
      <c r="H24">
        <v>605</v>
      </c>
      <c r="I24" t="s">
        <v>468</v>
      </c>
      <c r="J24" t="s">
        <v>442</v>
      </c>
      <c r="K24" t="s">
        <v>443</v>
      </c>
      <c r="L24">
        <v>300</v>
      </c>
      <c r="M24" t="s">
        <v>137</v>
      </c>
      <c r="N24">
        <v>15</v>
      </c>
      <c r="O24">
        <v>1219.8699999999999</v>
      </c>
      <c r="P24">
        <v>4453</v>
      </c>
      <c r="Q24" t="str">
        <f t="shared" si="0"/>
        <v>E6 - OTHER</v>
      </c>
      <c r="S24" t="s">
        <v>516</v>
      </c>
      <c r="T24" t="s">
        <v>543</v>
      </c>
    </row>
    <row r="25" spans="1:31" x14ac:dyDescent="0.25">
      <c r="A25">
        <v>49</v>
      </c>
      <c r="B25" t="s">
        <v>421</v>
      </c>
      <c r="C25">
        <v>2019</v>
      </c>
      <c r="D25">
        <v>1</v>
      </c>
      <c r="E25" t="s">
        <v>154</v>
      </c>
      <c r="F25">
        <v>6</v>
      </c>
      <c r="G25" t="s">
        <v>138</v>
      </c>
      <c r="H25">
        <v>628</v>
      </c>
      <c r="I25" t="s">
        <v>441</v>
      </c>
      <c r="J25" t="s">
        <v>442</v>
      </c>
      <c r="K25" t="s">
        <v>443</v>
      </c>
      <c r="L25">
        <v>700</v>
      </c>
      <c r="M25" t="s">
        <v>139</v>
      </c>
      <c r="N25">
        <v>236</v>
      </c>
      <c r="O25">
        <v>26592.61</v>
      </c>
      <c r="P25">
        <v>93647</v>
      </c>
      <c r="Q25" t="str">
        <f t="shared" si="0"/>
        <v>E6 - OTHER</v>
      </c>
      <c r="S25" t="s">
        <v>509</v>
      </c>
      <c r="T25" t="s">
        <v>543</v>
      </c>
    </row>
    <row r="26" spans="1:31" x14ac:dyDescent="0.25">
      <c r="A26">
        <v>49</v>
      </c>
      <c r="B26" t="s">
        <v>421</v>
      </c>
      <c r="C26">
        <v>2019</v>
      </c>
      <c r="D26">
        <v>1</v>
      </c>
      <c r="E26" t="s">
        <v>154</v>
      </c>
      <c r="F26">
        <v>3</v>
      </c>
      <c r="G26" t="s">
        <v>136</v>
      </c>
      <c r="H26">
        <v>122</v>
      </c>
      <c r="I26" t="s">
        <v>461</v>
      </c>
      <c r="J26" t="s">
        <v>462</v>
      </c>
      <c r="K26" t="s">
        <v>463</v>
      </c>
      <c r="L26">
        <v>300</v>
      </c>
      <c r="M26" t="s">
        <v>137</v>
      </c>
      <c r="N26">
        <v>1</v>
      </c>
      <c r="O26">
        <v>35563.699999999997</v>
      </c>
      <c r="P26">
        <v>303646</v>
      </c>
      <c r="Q26" t="str">
        <f t="shared" si="0"/>
        <v>E5 - Large C&amp;I</v>
      </c>
      <c r="S26" t="s">
        <v>489</v>
      </c>
      <c r="T26" t="s">
        <v>544</v>
      </c>
    </row>
    <row r="27" spans="1:31" x14ac:dyDescent="0.25">
      <c r="A27">
        <v>49</v>
      </c>
      <c r="B27" t="s">
        <v>421</v>
      </c>
      <c r="C27">
        <v>2019</v>
      </c>
      <c r="D27">
        <v>1</v>
      </c>
      <c r="E27" t="s">
        <v>154</v>
      </c>
      <c r="F27">
        <v>3</v>
      </c>
      <c r="G27" t="s">
        <v>136</v>
      </c>
      <c r="H27">
        <v>53</v>
      </c>
      <c r="I27" t="s">
        <v>436</v>
      </c>
      <c r="J27" t="s">
        <v>434</v>
      </c>
      <c r="K27" t="s">
        <v>435</v>
      </c>
      <c r="L27">
        <v>300</v>
      </c>
      <c r="M27" t="s">
        <v>137</v>
      </c>
      <c r="N27">
        <v>161</v>
      </c>
      <c r="O27">
        <v>431913.64</v>
      </c>
      <c r="P27">
        <v>1998055</v>
      </c>
      <c r="Q27" t="str">
        <f t="shared" si="0"/>
        <v>E4 - Medium C&amp;I</v>
      </c>
      <c r="S27" t="s">
        <v>528</v>
      </c>
      <c r="T27" t="s">
        <v>544</v>
      </c>
    </row>
    <row r="28" spans="1:31" x14ac:dyDescent="0.25">
      <c r="A28">
        <v>49</v>
      </c>
      <c r="B28" t="s">
        <v>421</v>
      </c>
      <c r="C28">
        <v>2019</v>
      </c>
      <c r="D28">
        <v>1</v>
      </c>
      <c r="E28" t="s">
        <v>154</v>
      </c>
      <c r="F28">
        <v>3</v>
      </c>
      <c r="G28" t="s">
        <v>136</v>
      </c>
      <c r="H28">
        <v>954</v>
      </c>
      <c r="I28" t="s">
        <v>437</v>
      </c>
      <c r="J28" t="s">
        <v>434</v>
      </c>
      <c r="K28" t="s">
        <v>435</v>
      </c>
      <c r="L28">
        <v>4532</v>
      </c>
      <c r="M28" t="s">
        <v>143</v>
      </c>
      <c r="N28">
        <v>3381</v>
      </c>
      <c r="O28">
        <v>4729510.8</v>
      </c>
      <c r="P28">
        <v>58126449</v>
      </c>
      <c r="Q28" t="str">
        <f t="shared" si="0"/>
        <v>E4 - Medium C&amp;I</v>
      </c>
      <c r="S28" t="s">
        <v>498</v>
      </c>
      <c r="T28" t="s">
        <v>542</v>
      </c>
    </row>
    <row r="29" spans="1:31" x14ac:dyDescent="0.25">
      <c r="A29">
        <v>49</v>
      </c>
      <c r="B29" t="s">
        <v>421</v>
      </c>
      <c r="C29">
        <v>2019</v>
      </c>
      <c r="D29">
        <v>1</v>
      </c>
      <c r="E29" t="s">
        <v>154</v>
      </c>
      <c r="F29">
        <v>1</v>
      </c>
      <c r="G29" t="s">
        <v>133</v>
      </c>
      <c r="H29">
        <v>950</v>
      </c>
      <c r="I29" t="s">
        <v>429</v>
      </c>
      <c r="J29" t="s">
        <v>426</v>
      </c>
      <c r="K29" t="s">
        <v>427</v>
      </c>
      <c r="L29">
        <v>4512</v>
      </c>
      <c r="M29" t="s">
        <v>134</v>
      </c>
      <c r="N29">
        <v>81</v>
      </c>
      <c r="O29">
        <v>9093.24</v>
      </c>
      <c r="P29">
        <v>82505</v>
      </c>
      <c r="Q29" t="str">
        <f t="shared" si="0"/>
        <v>E3 - Small C&amp;I</v>
      </c>
      <c r="S29" t="s">
        <v>521</v>
      </c>
      <c r="T29" t="s">
        <v>544</v>
      </c>
    </row>
    <row r="30" spans="1:31" x14ac:dyDescent="0.25">
      <c r="A30">
        <v>49</v>
      </c>
      <c r="B30" t="s">
        <v>421</v>
      </c>
      <c r="C30">
        <v>2019</v>
      </c>
      <c r="D30">
        <v>1</v>
      </c>
      <c r="E30" t="s">
        <v>154</v>
      </c>
      <c r="F30">
        <v>5</v>
      </c>
      <c r="G30" t="s">
        <v>141</v>
      </c>
      <c r="H30">
        <v>950</v>
      </c>
      <c r="I30" t="s">
        <v>429</v>
      </c>
      <c r="J30" t="s">
        <v>426</v>
      </c>
      <c r="K30" t="s">
        <v>427</v>
      </c>
      <c r="L30">
        <v>4552</v>
      </c>
      <c r="M30" t="s">
        <v>157</v>
      </c>
      <c r="N30">
        <v>122</v>
      </c>
      <c r="O30">
        <v>31618.400000000001</v>
      </c>
      <c r="P30">
        <v>311119</v>
      </c>
      <c r="Q30" t="str">
        <f t="shared" si="0"/>
        <v>E3 - Small C&amp;I</v>
      </c>
      <c r="S30" t="s">
        <v>484</v>
      </c>
      <c r="T30" t="s">
        <v>544</v>
      </c>
    </row>
    <row r="31" spans="1:31" x14ac:dyDescent="0.25">
      <c r="A31">
        <v>49</v>
      </c>
      <c r="B31" t="s">
        <v>421</v>
      </c>
      <c r="C31">
        <v>2019</v>
      </c>
      <c r="D31">
        <v>1</v>
      </c>
      <c r="E31" t="s">
        <v>154</v>
      </c>
      <c r="F31">
        <v>1</v>
      </c>
      <c r="G31" t="s">
        <v>133</v>
      </c>
      <c r="H31">
        <v>34</v>
      </c>
      <c r="I31" t="s">
        <v>464</v>
      </c>
      <c r="J31" t="s">
        <v>459</v>
      </c>
      <c r="K31" t="s">
        <v>460</v>
      </c>
      <c r="L31">
        <v>200</v>
      </c>
      <c r="M31" t="s">
        <v>144</v>
      </c>
      <c r="N31">
        <v>1</v>
      </c>
      <c r="O31">
        <v>11.37</v>
      </c>
      <c r="P31">
        <v>0</v>
      </c>
      <c r="Q31" t="str">
        <f t="shared" si="0"/>
        <v>E3 - Small C&amp;I</v>
      </c>
      <c r="S31" t="s">
        <v>491</v>
      </c>
      <c r="T31" t="s">
        <v>544</v>
      </c>
    </row>
    <row r="32" spans="1:31" x14ac:dyDescent="0.25">
      <c r="A32">
        <v>49</v>
      </c>
      <c r="B32" t="s">
        <v>421</v>
      </c>
      <c r="C32">
        <v>2019</v>
      </c>
      <c r="D32">
        <v>1</v>
      </c>
      <c r="E32" t="s">
        <v>154</v>
      </c>
      <c r="F32">
        <v>6</v>
      </c>
      <c r="G32" t="s">
        <v>138</v>
      </c>
      <c r="H32">
        <v>610</v>
      </c>
      <c r="I32" t="s">
        <v>430</v>
      </c>
      <c r="J32" t="s">
        <v>431</v>
      </c>
      <c r="K32" t="s">
        <v>432</v>
      </c>
      <c r="L32">
        <v>700</v>
      </c>
      <c r="M32" t="s">
        <v>139</v>
      </c>
      <c r="N32">
        <v>8</v>
      </c>
      <c r="O32">
        <v>3705.35</v>
      </c>
      <c r="P32">
        <v>6938</v>
      </c>
      <c r="Q32" t="str">
        <f t="shared" si="0"/>
        <v>E6 - OTHER</v>
      </c>
      <c r="S32" t="s">
        <v>503</v>
      </c>
      <c r="T32" t="s">
        <v>544</v>
      </c>
    </row>
    <row r="33" spans="1:20" x14ac:dyDescent="0.25">
      <c r="A33">
        <v>49</v>
      </c>
      <c r="B33" t="s">
        <v>421</v>
      </c>
      <c r="C33">
        <v>2019</v>
      </c>
      <c r="D33">
        <v>1</v>
      </c>
      <c r="E33" t="s">
        <v>154</v>
      </c>
      <c r="F33">
        <v>1</v>
      </c>
      <c r="G33" t="s">
        <v>133</v>
      </c>
      <c r="H33">
        <v>628</v>
      </c>
      <c r="I33" t="s">
        <v>441</v>
      </c>
      <c r="J33" t="s">
        <v>442</v>
      </c>
      <c r="K33" t="s">
        <v>443</v>
      </c>
      <c r="L33">
        <v>200</v>
      </c>
      <c r="M33" t="s">
        <v>144</v>
      </c>
      <c r="N33">
        <v>251</v>
      </c>
      <c r="O33">
        <v>19849.68</v>
      </c>
      <c r="P33">
        <v>46262</v>
      </c>
      <c r="Q33" t="str">
        <f t="shared" si="0"/>
        <v>E6 - OTHER</v>
      </c>
      <c r="S33" t="s">
        <v>536</v>
      </c>
      <c r="T33" t="s">
        <v>544</v>
      </c>
    </row>
    <row r="34" spans="1:20" x14ac:dyDescent="0.25">
      <c r="A34">
        <v>49</v>
      </c>
      <c r="B34" t="s">
        <v>421</v>
      </c>
      <c r="C34">
        <v>2019</v>
      </c>
      <c r="D34">
        <v>1</v>
      </c>
      <c r="E34" t="s">
        <v>154</v>
      </c>
      <c r="F34">
        <v>10</v>
      </c>
      <c r="G34" t="s">
        <v>150</v>
      </c>
      <c r="H34">
        <v>628</v>
      </c>
      <c r="I34" t="s">
        <v>441</v>
      </c>
      <c r="J34" t="s">
        <v>442</v>
      </c>
      <c r="K34" t="s">
        <v>443</v>
      </c>
      <c r="L34">
        <v>207</v>
      </c>
      <c r="M34" t="s">
        <v>152</v>
      </c>
      <c r="N34">
        <v>7</v>
      </c>
      <c r="O34">
        <v>254.6</v>
      </c>
      <c r="P34">
        <v>826</v>
      </c>
      <c r="Q34" t="str">
        <f t="shared" si="0"/>
        <v>E6 - OTHER</v>
      </c>
      <c r="S34" t="s">
        <v>481</v>
      </c>
      <c r="T34" t="s">
        <v>544</v>
      </c>
    </row>
    <row r="35" spans="1:20" x14ac:dyDescent="0.25">
      <c r="A35">
        <v>49</v>
      </c>
      <c r="B35" t="s">
        <v>421</v>
      </c>
      <c r="C35">
        <v>2019</v>
      </c>
      <c r="D35">
        <v>1</v>
      </c>
      <c r="E35" t="s">
        <v>154</v>
      </c>
      <c r="F35">
        <v>5</v>
      </c>
      <c r="G35" t="s">
        <v>141</v>
      </c>
      <c r="H35">
        <v>628</v>
      </c>
      <c r="I35" t="s">
        <v>441</v>
      </c>
      <c r="J35" t="s">
        <v>442</v>
      </c>
      <c r="K35" t="s">
        <v>443</v>
      </c>
      <c r="L35">
        <v>460</v>
      </c>
      <c r="M35" t="s">
        <v>142</v>
      </c>
      <c r="N35">
        <v>58</v>
      </c>
      <c r="O35">
        <v>13108.25</v>
      </c>
      <c r="P35">
        <v>46043</v>
      </c>
      <c r="Q35" t="str">
        <f t="shared" si="0"/>
        <v>E6 - OTHER</v>
      </c>
      <c r="S35" t="s">
        <v>531</v>
      </c>
      <c r="T35" t="s">
        <v>544</v>
      </c>
    </row>
    <row r="36" spans="1:20" x14ac:dyDescent="0.25">
      <c r="A36">
        <v>49</v>
      </c>
      <c r="B36" t="s">
        <v>421</v>
      </c>
      <c r="C36">
        <v>2019</v>
      </c>
      <c r="D36">
        <v>1</v>
      </c>
      <c r="E36" t="s">
        <v>154</v>
      </c>
      <c r="F36">
        <v>5</v>
      </c>
      <c r="G36" t="s">
        <v>141</v>
      </c>
      <c r="H36">
        <v>616</v>
      </c>
      <c r="I36" t="s">
        <v>447</v>
      </c>
      <c r="J36" t="s">
        <v>442</v>
      </c>
      <c r="K36" t="s">
        <v>443</v>
      </c>
      <c r="L36">
        <v>4552</v>
      </c>
      <c r="M36" t="s">
        <v>157</v>
      </c>
      <c r="N36">
        <v>19</v>
      </c>
      <c r="O36">
        <v>2867.54</v>
      </c>
      <c r="P36">
        <v>18722</v>
      </c>
      <c r="Q36" t="str">
        <f t="shared" si="0"/>
        <v>E6 - OTHER</v>
      </c>
      <c r="S36" t="s">
        <v>524</v>
      </c>
      <c r="T36" t="s">
        <v>544</v>
      </c>
    </row>
    <row r="37" spans="1:20" x14ac:dyDescent="0.25">
      <c r="A37">
        <v>49</v>
      </c>
      <c r="B37" t="s">
        <v>421</v>
      </c>
      <c r="C37">
        <v>2019</v>
      </c>
      <c r="D37">
        <v>1</v>
      </c>
      <c r="E37" t="s">
        <v>154</v>
      </c>
      <c r="F37">
        <v>6</v>
      </c>
      <c r="G37" t="s">
        <v>138</v>
      </c>
      <c r="H37">
        <v>631</v>
      </c>
      <c r="I37" t="s">
        <v>476</v>
      </c>
      <c r="J37" t="s">
        <v>158</v>
      </c>
      <c r="K37" t="s">
        <v>146</v>
      </c>
      <c r="L37">
        <v>700</v>
      </c>
      <c r="M37" t="s">
        <v>139</v>
      </c>
      <c r="N37">
        <v>9</v>
      </c>
      <c r="O37">
        <v>754.21</v>
      </c>
      <c r="P37">
        <v>3244</v>
      </c>
      <c r="Q37" t="str">
        <f t="shared" si="0"/>
        <v>E6 - OTHER</v>
      </c>
      <c r="S37" t="s">
        <v>533</v>
      </c>
      <c r="T37" t="s">
        <v>544</v>
      </c>
    </row>
    <row r="38" spans="1:20" x14ac:dyDescent="0.25">
      <c r="A38">
        <v>49</v>
      </c>
      <c r="B38" t="s">
        <v>421</v>
      </c>
      <c r="C38">
        <v>2019</v>
      </c>
      <c r="D38">
        <v>1</v>
      </c>
      <c r="E38" t="s">
        <v>154</v>
      </c>
      <c r="F38">
        <v>1</v>
      </c>
      <c r="G38" t="s">
        <v>133</v>
      </c>
      <c r="H38">
        <v>5</v>
      </c>
      <c r="I38" t="s">
        <v>425</v>
      </c>
      <c r="J38" t="s">
        <v>426</v>
      </c>
      <c r="K38" t="s">
        <v>427</v>
      </c>
      <c r="L38">
        <v>200</v>
      </c>
      <c r="M38" t="s">
        <v>144</v>
      </c>
      <c r="N38">
        <v>655</v>
      </c>
      <c r="O38">
        <v>73795.34</v>
      </c>
      <c r="P38">
        <v>312553</v>
      </c>
      <c r="Q38" t="str">
        <f t="shared" si="0"/>
        <v>E3 - Small C&amp;I</v>
      </c>
      <c r="S38" t="s">
        <v>451</v>
      </c>
      <c r="T38" t="s">
        <v>545</v>
      </c>
    </row>
    <row r="39" spans="1:20" x14ac:dyDescent="0.25">
      <c r="A39">
        <v>49</v>
      </c>
      <c r="B39" t="s">
        <v>421</v>
      </c>
      <c r="C39">
        <v>2019</v>
      </c>
      <c r="D39">
        <v>1</v>
      </c>
      <c r="E39" t="s">
        <v>154</v>
      </c>
      <c r="F39">
        <v>3</v>
      </c>
      <c r="G39" t="s">
        <v>136</v>
      </c>
      <c r="H39">
        <v>5</v>
      </c>
      <c r="I39" t="s">
        <v>425</v>
      </c>
      <c r="J39" t="s">
        <v>426</v>
      </c>
      <c r="K39" t="s">
        <v>427</v>
      </c>
      <c r="L39">
        <v>300</v>
      </c>
      <c r="M39" t="s">
        <v>137</v>
      </c>
      <c r="N39">
        <v>39060</v>
      </c>
      <c r="O39">
        <v>7578000.1900000004</v>
      </c>
      <c r="P39">
        <v>40613284</v>
      </c>
      <c r="Q39" t="str">
        <f t="shared" si="0"/>
        <v>E3 - Small C&amp;I</v>
      </c>
      <c r="S39" t="s">
        <v>423</v>
      </c>
      <c r="T39" t="s">
        <v>546</v>
      </c>
    </row>
    <row r="40" spans="1:20" x14ac:dyDescent="0.25">
      <c r="A40">
        <v>49</v>
      </c>
      <c r="B40" t="s">
        <v>421</v>
      </c>
      <c r="C40">
        <v>2019</v>
      </c>
      <c r="D40">
        <v>1</v>
      </c>
      <c r="E40" t="s">
        <v>154</v>
      </c>
      <c r="F40">
        <v>3</v>
      </c>
      <c r="G40" t="s">
        <v>136</v>
      </c>
      <c r="H40">
        <v>55</v>
      </c>
      <c r="I40" t="s">
        <v>428</v>
      </c>
      <c r="J40" t="s">
        <v>426</v>
      </c>
      <c r="K40" t="s">
        <v>427</v>
      </c>
      <c r="L40">
        <v>300</v>
      </c>
      <c r="M40" t="s">
        <v>137</v>
      </c>
      <c r="N40">
        <v>40</v>
      </c>
      <c r="O40">
        <v>-9914.86</v>
      </c>
      <c r="P40">
        <v>255554</v>
      </c>
      <c r="Q40" t="str">
        <f t="shared" si="0"/>
        <v>E3 - Small C&amp;I</v>
      </c>
      <c r="S40" t="s">
        <v>462</v>
      </c>
      <c r="T40" t="s">
        <v>547</v>
      </c>
    </row>
    <row r="41" spans="1:20" x14ac:dyDescent="0.25">
      <c r="A41">
        <v>49</v>
      </c>
      <c r="B41" t="s">
        <v>421</v>
      </c>
      <c r="C41">
        <v>2019</v>
      </c>
      <c r="D41">
        <v>1</v>
      </c>
      <c r="E41" t="s">
        <v>154</v>
      </c>
      <c r="F41">
        <v>5</v>
      </c>
      <c r="G41" t="s">
        <v>141</v>
      </c>
      <c r="H41">
        <v>710</v>
      </c>
      <c r="I41" t="s">
        <v>449</v>
      </c>
      <c r="J41" t="s">
        <v>439</v>
      </c>
      <c r="K41" t="s">
        <v>440</v>
      </c>
      <c r="L41">
        <v>4552</v>
      </c>
      <c r="M41" t="s">
        <v>157</v>
      </c>
      <c r="N41">
        <v>95</v>
      </c>
      <c r="O41">
        <v>1796993.03</v>
      </c>
      <c r="P41">
        <v>26368463</v>
      </c>
      <c r="Q41" t="str">
        <f t="shared" si="0"/>
        <v>E5 - Large C&amp;I</v>
      </c>
      <c r="S41" t="s">
        <v>426</v>
      </c>
      <c r="T41" t="s">
        <v>548</v>
      </c>
    </row>
    <row r="42" spans="1:20" x14ac:dyDescent="0.25">
      <c r="A42">
        <v>49</v>
      </c>
      <c r="B42" t="s">
        <v>421</v>
      </c>
      <c r="C42">
        <v>2019</v>
      </c>
      <c r="D42">
        <v>1</v>
      </c>
      <c r="E42" t="s">
        <v>154</v>
      </c>
      <c r="F42">
        <v>5</v>
      </c>
      <c r="G42" t="s">
        <v>141</v>
      </c>
      <c r="H42">
        <v>711</v>
      </c>
      <c r="I42" t="s">
        <v>453</v>
      </c>
      <c r="J42" t="s">
        <v>439</v>
      </c>
      <c r="K42" t="s">
        <v>440</v>
      </c>
      <c r="L42">
        <v>4552</v>
      </c>
      <c r="M42" t="s">
        <v>157</v>
      </c>
      <c r="N42">
        <v>71</v>
      </c>
      <c r="O42">
        <v>901933.17</v>
      </c>
      <c r="P42">
        <v>13005975</v>
      </c>
      <c r="Q42" t="str">
        <f t="shared" si="0"/>
        <v>E5 - Large C&amp;I</v>
      </c>
      <c r="S42" t="s">
        <v>459</v>
      </c>
      <c r="T42" t="s">
        <v>548</v>
      </c>
    </row>
    <row r="43" spans="1:20" x14ac:dyDescent="0.25">
      <c r="A43">
        <v>49</v>
      </c>
      <c r="B43" t="s">
        <v>421</v>
      </c>
      <c r="C43">
        <v>2019</v>
      </c>
      <c r="D43">
        <v>1</v>
      </c>
      <c r="E43" t="s">
        <v>154</v>
      </c>
      <c r="F43">
        <v>1</v>
      </c>
      <c r="G43" t="s">
        <v>133</v>
      </c>
      <c r="H43">
        <v>954</v>
      </c>
      <c r="I43" t="s">
        <v>437</v>
      </c>
      <c r="J43" t="s">
        <v>434</v>
      </c>
      <c r="K43" t="s">
        <v>435</v>
      </c>
      <c r="L43">
        <v>4512</v>
      </c>
      <c r="M43" t="s">
        <v>134</v>
      </c>
      <c r="N43">
        <v>1</v>
      </c>
      <c r="O43">
        <v>1063.98</v>
      </c>
      <c r="P43">
        <v>12215</v>
      </c>
      <c r="Q43" t="str">
        <f t="shared" si="0"/>
        <v>E4 - Medium C&amp;I</v>
      </c>
      <c r="S43" t="s">
        <v>434</v>
      </c>
      <c r="T43" t="s">
        <v>549</v>
      </c>
    </row>
    <row r="44" spans="1:20" x14ac:dyDescent="0.25">
      <c r="A44">
        <v>49</v>
      </c>
      <c r="B44" t="s">
        <v>421</v>
      </c>
      <c r="C44">
        <v>2019</v>
      </c>
      <c r="D44">
        <v>1</v>
      </c>
      <c r="E44" t="s">
        <v>154</v>
      </c>
      <c r="F44">
        <v>5</v>
      </c>
      <c r="G44" t="s">
        <v>141</v>
      </c>
      <c r="H44">
        <v>954</v>
      </c>
      <c r="I44" t="s">
        <v>437</v>
      </c>
      <c r="J44" t="s">
        <v>434</v>
      </c>
      <c r="K44" t="s">
        <v>435</v>
      </c>
      <c r="L44">
        <v>4552</v>
      </c>
      <c r="M44" t="s">
        <v>157</v>
      </c>
      <c r="N44">
        <v>164</v>
      </c>
      <c r="O44">
        <v>297762.76</v>
      </c>
      <c r="P44">
        <v>3279384</v>
      </c>
      <c r="Q44" t="str">
        <f t="shared" si="0"/>
        <v>E4 - Medium C&amp;I</v>
      </c>
      <c r="S44" t="s">
        <v>439</v>
      </c>
      <c r="T44" t="s">
        <v>547</v>
      </c>
    </row>
    <row r="45" spans="1:20" x14ac:dyDescent="0.25">
      <c r="A45">
        <v>49</v>
      </c>
      <c r="B45" t="s">
        <v>421</v>
      </c>
      <c r="C45">
        <v>2019</v>
      </c>
      <c r="D45">
        <v>1</v>
      </c>
      <c r="E45" t="s">
        <v>154</v>
      </c>
      <c r="F45">
        <v>3</v>
      </c>
      <c r="G45" t="s">
        <v>136</v>
      </c>
      <c r="H45">
        <v>924</v>
      </c>
      <c r="I45" t="s">
        <v>444</v>
      </c>
      <c r="J45" t="s">
        <v>445</v>
      </c>
      <c r="K45" t="s">
        <v>446</v>
      </c>
      <c r="L45">
        <v>4532</v>
      </c>
      <c r="M45" t="s">
        <v>143</v>
      </c>
      <c r="N45">
        <v>1</v>
      </c>
      <c r="O45">
        <v>162485.38</v>
      </c>
      <c r="P45">
        <v>1938082</v>
      </c>
      <c r="Q45" t="str">
        <f t="shared" si="0"/>
        <v>E5 - Large C&amp;I</v>
      </c>
      <c r="S45" t="s">
        <v>466</v>
      </c>
      <c r="T45" t="s">
        <v>550</v>
      </c>
    </row>
    <row r="46" spans="1:20" x14ac:dyDescent="0.25">
      <c r="A46">
        <v>49</v>
      </c>
      <c r="B46" t="s">
        <v>421</v>
      </c>
      <c r="C46">
        <v>2019</v>
      </c>
      <c r="D46">
        <v>1</v>
      </c>
      <c r="E46" t="s">
        <v>154</v>
      </c>
      <c r="F46">
        <v>3</v>
      </c>
      <c r="G46" t="s">
        <v>136</v>
      </c>
      <c r="H46">
        <v>617</v>
      </c>
      <c r="I46" t="s">
        <v>471</v>
      </c>
      <c r="J46" t="s">
        <v>431</v>
      </c>
      <c r="K46" t="s">
        <v>432</v>
      </c>
      <c r="L46">
        <v>4532</v>
      </c>
      <c r="M46" t="s">
        <v>143</v>
      </c>
      <c r="N46">
        <v>1</v>
      </c>
      <c r="O46">
        <v>998.55</v>
      </c>
      <c r="P46">
        <v>6449</v>
      </c>
      <c r="Q46" t="str">
        <f t="shared" si="0"/>
        <v>E6 - OTHER</v>
      </c>
      <c r="S46" t="s">
        <v>473</v>
      </c>
      <c r="T46" t="s">
        <v>550</v>
      </c>
    </row>
    <row r="47" spans="1:20" x14ac:dyDescent="0.25">
      <c r="A47">
        <v>49</v>
      </c>
      <c r="B47" t="s">
        <v>421</v>
      </c>
      <c r="C47">
        <v>2019</v>
      </c>
      <c r="D47">
        <v>1</v>
      </c>
      <c r="E47" t="s">
        <v>154</v>
      </c>
      <c r="F47">
        <v>1</v>
      </c>
      <c r="G47" t="s">
        <v>133</v>
      </c>
      <c r="H47">
        <v>616</v>
      </c>
      <c r="I47" t="s">
        <v>447</v>
      </c>
      <c r="J47" t="s">
        <v>442</v>
      </c>
      <c r="K47" t="s">
        <v>443</v>
      </c>
      <c r="L47">
        <v>4512</v>
      </c>
      <c r="M47" t="s">
        <v>134</v>
      </c>
      <c r="N47">
        <v>46</v>
      </c>
      <c r="O47">
        <v>4489.7700000000004</v>
      </c>
      <c r="P47">
        <v>23183</v>
      </c>
      <c r="Q47" t="str">
        <f t="shared" si="0"/>
        <v>E6 - OTHER</v>
      </c>
      <c r="S47" t="s">
        <v>442</v>
      </c>
      <c r="T47" t="s">
        <v>550</v>
      </c>
    </row>
    <row r="48" spans="1:20" x14ac:dyDescent="0.25">
      <c r="A48">
        <v>49</v>
      </c>
      <c r="B48" t="s">
        <v>421</v>
      </c>
      <c r="C48">
        <v>2019</v>
      </c>
      <c r="D48">
        <v>1</v>
      </c>
      <c r="E48" t="s">
        <v>154</v>
      </c>
      <c r="F48">
        <v>6</v>
      </c>
      <c r="G48" t="s">
        <v>138</v>
      </c>
      <c r="H48">
        <v>616</v>
      </c>
      <c r="I48" t="s">
        <v>447</v>
      </c>
      <c r="J48" t="s">
        <v>442</v>
      </c>
      <c r="K48" t="s">
        <v>443</v>
      </c>
      <c r="L48">
        <v>4562</v>
      </c>
      <c r="M48" t="s">
        <v>145</v>
      </c>
      <c r="N48">
        <v>70</v>
      </c>
      <c r="O48">
        <v>4429.38</v>
      </c>
      <c r="P48">
        <v>31073</v>
      </c>
      <c r="Q48" t="str">
        <f t="shared" si="0"/>
        <v>E6 - OTHER</v>
      </c>
      <c r="S48" t="s">
        <v>431</v>
      </c>
      <c r="T48" t="s">
        <v>550</v>
      </c>
    </row>
    <row r="49" spans="1:20" x14ac:dyDescent="0.25">
      <c r="A49">
        <v>49</v>
      </c>
      <c r="B49" t="s">
        <v>421</v>
      </c>
      <c r="C49">
        <v>2019</v>
      </c>
      <c r="D49">
        <v>1</v>
      </c>
      <c r="E49" t="s">
        <v>154</v>
      </c>
      <c r="F49">
        <v>6</v>
      </c>
      <c r="G49" t="s">
        <v>138</v>
      </c>
      <c r="H49">
        <v>626</v>
      </c>
      <c r="I49" t="s">
        <v>457</v>
      </c>
      <c r="J49" t="s">
        <v>85</v>
      </c>
      <c r="K49" t="s">
        <v>146</v>
      </c>
      <c r="L49">
        <v>700</v>
      </c>
      <c r="M49" t="s">
        <v>139</v>
      </c>
      <c r="N49">
        <v>2</v>
      </c>
      <c r="O49">
        <v>918.96</v>
      </c>
      <c r="P49">
        <v>551</v>
      </c>
      <c r="Q49" t="str">
        <f t="shared" si="0"/>
        <v>E6 - OTHER</v>
      </c>
      <c r="S49" t="s">
        <v>494</v>
      </c>
      <c r="T49" t="s">
        <v>550</v>
      </c>
    </row>
    <row r="50" spans="1:20" x14ac:dyDescent="0.25">
      <c r="A50">
        <v>49</v>
      </c>
      <c r="B50" t="s">
        <v>421</v>
      </c>
      <c r="C50">
        <v>2019</v>
      </c>
      <c r="D50">
        <v>1</v>
      </c>
      <c r="E50" t="s">
        <v>154</v>
      </c>
      <c r="F50">
        <v>5</v>
      </c>
      <c r="G50" t="s">
        <v>141</v>
      </c>
      <c r="H50">
        <v>55</v>
      </c>
      <c r="I50" t="s">
        <v>428</v>
      </c>
      <c r="J50" t="s">
        <v>426</v>
      </c>
      <c r="K50" t="s">
        <v>427</v>
      </c>
      <c r="L50">
        <v>460</v>
      </c>
      <c r="M50" t="s">
        <v>142</v>
      </c>
      <c r="N50">
        <v>1</v>
      </c>
      <c r="O50">
        <v>-237.36</v>
      </c>
      <c r="P50">
        <v>-1120</v>
      </c>
      <c r="Q50" t="str">
        <f t="shared" si="0"/>
        <v>E3 - Small C&amp;I</v>
      </c>
      <c r="S50" t="s">
        <v>158</v>
      </c>
      <c r="T50" t="s">
        <v>550</v>
      </c>
    </row>
    <row r="51" spans="1:20" x14ac:dyDescent="0.25">
      <c r="A51">
        <v>49</v>
      </c>
      <c r="B51" t="s">
        <v>421</v>
      </c>
      <c r="C51">
        <v>2019</v>
      </c>
      <c r="D51">
        <v>1</v>
      </c>
      <c r="E51" t="s">
        <v>154</v>
      </c>
      <c r="F51">
        <v>3</v>
      </c>
      <c r="G51" t="s">
        <v>136</v>
      </c>
      <c r="H51">
        <v>950</v>
      </c>
      <c r="I51" t="s">
        <v>429</v>
      </c>
      <c r="J51" t="s">
        <v>426</v>
      </c>
      <c r="K51" t="s">
        <v>427</v>
      </c>
      <c r="L51">
        <v>4532</v>
      </c>
      <c r="M51" t="s">
        <v>143</v>
      </c>
      <c r="N51">
        <v>9889</v>
      </c>
      <c r="O51">
        <v>1482823.33</v>
      </c>
      <c r="P51">
        <v>13857805</v>
      </c>
      <c r="Q51" t="str">
        <f t="shared" si="0"/>
        <v>E3 - Small C&amp;I</v>
      </c>
      <c r="S51" t="s">
        <v>85</v>
      </c>
      <c r="T51" t="s">
        <v>550</v>
      </c>
    </row>
    <row r="52" spans="1:20" x14ac:dyDescent="0.25">
      <c r="A52">
        <v>49</v>
      </c>
      <c r="B52" t="s">
        <v>421</v>
      </c>
      <c r="C52">
        <v>2019</v>
      </c>
      <c r="D52">
        <v>1</v>
      </c>
      <c r="E52" t="s">
        <v>154</v>
      </c>
      <c r="F52">
        <v>6</v>
      </c>
      <c r="G52" t="s">
        <v>138</v>
      </c>
      <c r="H52">
        <v>34</v>
      </c>
      <c r="I52" t="s">
        <v>464</v>
      </c>
      <c r="J52" t="s">
        <v>459</v>
      </c>
      <c r="K52" t="s">
        <v>460</v>
      </c>
      <c r="L52">
        <v>700</v>
      </c>
      <c r="M52" t="s">
        <v>139</v>
      </c>
      <c r="N52">
        <v>152</v>
      </c>
      <c r="O52">
        <v>21110.77</v>
      </c>
      <c r="P52">
        <v>91743</v>
      </c>
      <c r="Q52" t="str">
        <f t="shared" si="0"/>
        <v>E3 - Small C&amp;I</v>
      </c>
      <c r="S52" t="s">
        <v>445</v>
      </c>
      <c r="T52" t="s">
        <v>547</v>
      </c>
    </row>
    <row r="53" spans="1:20" x14ac:dyDescent="0.25">
      <c r="A53">
        <v>49</v>
      </c>
      <c r="B53" t="s">
        <v>421</v>
      </c>
      <c r="C53">
        <v>2019</v>
      </c>
      <c r="D53">
        <v>1</v>
      </c>
      <c r="E53" t="s">
        <v>154</v>
      </c>
      <c r="F53">
        <v>3</v>
      </c>
      <c r="G53" t="s">
        <v>136</v>
      </c>
      <c r="H53">
        <v>951</v>
      </c>
      <c r="I53" t="s">
        <v>458</v>
      </c>
      <c r="J53" t="s">
        <v>459</v>
      </c>
      <c r="K53" t="s">
        <v>460</v>
      </c>
      <c r="L53">
        <v>4532</v>
      </c>
      <c r="M53" t="s">
        <v>143</v>
      </c>
      <c r="N53">
        <v>110</v>
      </c>
      <c r="O53">
        <v>7758.89</v>
      </c>
      <c r="P53">
        <v>61570</v>
      </c>
      <c r="Q53" t="str">
        <f t="shared" si="0"/>
        <v>E3 - Small C&amp;I</v>
      </c>
    </row>
    <row r="54" spans="1:20" x14ac:dyDescent="0.25">
      <c r="A54">
        <v>49</v>
      </c>
      <c r="B54" t="s">
        <v>421</v>
      </c>
      <c r="C54">
        <v>2019</v>
      </c>
      <c r="D54">
        <v>1</v>
      </c>
      <c r="E54" t="s">
        <v>154</v>
      </c>
      <c r="F54">
        <v>6</v>
      </c>
      <c r="G54" t="s">
        <v>138</v>
      </c>
      <c r="H54">
        <v>619</v>
      </c>
      <c r="I54" t="s">
        <v>475</v>
      </c>
      <c r="J54" t="s">
        <v>158</v>
      </c>
      <c r="K54" t="s">
        <v>146</v>
      </c>
      <c r="L54">
        <v>4562</v>
      </c>
      <c r="M54" t="s">
        <v>145</v>
      </c>
      <c r="N54">
        <v>56</v>
      </c>
      <c r="O54">
        <v>78190.83</v>
      </c>
      <c r="P54">
        <v>806005</v>
      </c>
      <c r="Q54" t="str">
        <f t="shared" si="0"/>
        <v>E6 - OTHER</v>
      </c>
    </row>
    <row r="55" spans="1:20" x14ac:dyDescent="0.25">
      <c r="A55">
        <v>49</v>
      </c>
      <c r="B55" t="s">
        <v>421</v>
      </c>
      <c r="C55">
        <v>2019</v>
      </c>
      <c r="D55">
        <v>1</v>
      </c>
      <c r="E55" t="s">
        <v>154</v>
      </c>
      <c r="F55">
        <v>1</v>
      </c>
      <c r="G55" t="s">
        <v>133</v>
      </c>
      <c r="H55">
        <v>6</v>
      </c>
      <c r="I55" t="s">
        <v>422</v>
      </c>
      <c r="J55" t="s">
        <v>423</v>
      </c>
      <c r="K55" t="s">
        <v>424</v>
      </c>
      <c r="L55">
        <v>200</v>
      </c>
      <c r="M55" t="s">
        <v>144</v>
      </c>
      <c r="N55">
        <v>24802</v>
      </c>
      <c r="O55">
        <v>2531798.2000000002</v>
      </c>
      <c r="P55">
        <v>15249408</v>
      </c>
      <c r="Q55" t="str">
        <f t="shared" si="0"/>
        <v>E2 - Low Income Residential</v>
      </c>
    </row>
    <row r="56" spans="1:20" x14ac:dyDescent="0.25">
      <c r="A56">
        <v>49</v>
      </c>
      <c r="B56" t="s">
        <v>421</v>
      </c>
      <c r="C56">
        <v>2019</v>
      </c>
      <c r="D56">
        <v>1</v>
      </c>
      <c r="E56" t="s">
        <v>154</v>
      </c>
      <c r="F56">
        <v>10</v>
      </c>
      <c r="G56" t="s">
        <v>150</v>
      </c>
      <c r="H56">
        <v>6</v>
      </c>
      <c r="I56" t="s">
        <v>422</v>
      </c>
      <c r="J56" t="s">
        <v>423</v>
      </c>
      <c r="K56" t="s">
        <v>424</v>
      </c>
      <c r="L56">
        <v>207</v>
      </c>
      <c r="M56" t="s">
        <v>152</v>
      </c>
      <c r="N56">
        <v>932</v>
      </c>
      <c r="O56">
        <v>183050.1</v>
      </c>
      <c r="P56">
        <v>1113654</v>
      </c>
      <c r="Q56" t="str">
        <f t="shared" si="0"/>
        <v>E2 - Low Income Residential</v>
      </c>
    </row>
    <row r="57" spans="1:20" x14ac:dyDescent="0.25">
      <c r="A57">
        <v>49</v>
      </c>
      <c r="B57" t="s">
        <v>421</v>
      </c>
      <c r="C57">
        <v>2019</v>
      </c>
      <c r="D57">
        <v>1</v>
      </c>
      <c r="E57" t="s">
        <v>154</v>
      </c>
      <c r="F57">
        <v>1</v>
      </c>
      <c r="G57" t="s">
        <v>133</v>
      </c>
      <c r="H57">
        <v>903</v>
      </c>
      <c r="I57" t="s">
        <v>454</v>
      </c>
      <c r="J57" t="s">
        <v>451</v>
      </c>
      <c r="K57" t="s">
        <v>452</v>
      </c>
      <c r="L57">
        <v>4512</v>
      </c>
      <c r="M57" t="s">
        <v>134</v>
      </c>
      <c r="N57">
        <v>40841</v>
      </c>
      <c r="O57">
        <v>2788854.5</v>
      </c>
      <c r="P57">
        <v>23953537</v>
      </c>
      <c r="Q57" t="str">
        <f t="shared" si="0"/>
        <v>E1 - Residential</v>
      </c>
    </row>
    <row r="58" spans="1:20" x14ac:dyDescent="0.25">
      <c r="A58">
        <v>49</v>
      </c>
      <c r="B58" t="s">
        <v>421</v>
      </c>
      <c r="C58">
        <v>2019</v>
      </c>
      <c r="D58">
        <v>1</v>
      </c>
      <c r="E58" t="s">
        <v>154</v>
      </c>
      <c r="F58">
        <v>3</v>
      </c>
      <c r="G58" t="s">
        <v>136</v>
      </c>
      <c r="H58">
        <v>710</v>
      </c>
      <c r="I58" t="s">
        <v>449</v>
      </c>
      <c r="J58" t="s">
        <v>439</v>
      </c>
      <c r="K58" t="s">
        <v>440</v>
      </c>
      <c r="L58">
        <v>4532</v>
      </c>
      <c r="M58" t="s">
        <v>143</v>
      </c>
      <c r="N58">
        <v>290</v>
      </c>
      <c r="O58">
        <v>4133366.46</v>
      </c>
      <c r="P58">
        <v>61604557</v>
      </c>
      <c r="Q58" t="str">
        <f t="shared" si="0"/>
        <v>E5 - Large C&amp;I</v>
      </c>
    </row>
    <row r="59" spans="1:20" x14ac:dyDescent="0.25">
      <c r="A59">
        <v>49</v>
      </c>
      <c r="B59" t="s">
        <v>421</v>
      </c>
      <c r="C59">
        <v>2019</v>
      </c>
      <c r="D59">
        <v>1</v>
      </c>
      <c r="E59" t="s">
        <v>154</v>
      </c>
      <c r="F59">
        <v>5</v>
      </c>
      <c r="G59" t="s">
        <v>141</v>
      </c>
      <c r="H59">
        <v>13</v>
      </c>
      <c r="I59" t="s">
        <v>433</v>
      </c>
      <c r="J59" t="s">
        <v>434</v>
      </c>
      <c r="K59" t="s">
        <v>435</v>
      </c>
      <c r="L59">
        <v>460</v>
      </c>
      <c r="M59" t="s">
        <v>142</v>
      </c>
      <c r="N59">
        <v>334</v>
      </c>
      <c r="O59">
        <v>925452.51</v>
      </c>
      <c r="P59">
        <v>3996374</v>
      </c>
      <c r="Q59" t="str">
        <f t="shared" si="0"/>
        <v>E4 - Medium C&amp;I</v>
      </c>
    </row>
    <row r="60" spans="1:20" x14ac:dyDescent="0.25">
      <c r="A60">
        <v>49</v>
      </c>
      <c r="B60" t="s">
        <v>421</v>
      </c>
      <c r="C60">
        <v>2019</v>
      </c>
      <c r="D60">
        <v>1</v>
      </c>
      <c r="E60" t="s">
        <v>154</v>
      </c>
      <c r="F60">
        <v>3</v>
      </c>
      <c r="G60" t="s">
        <v>136</v>
      </c>
      <c r="H60">
        <v>13</v>
      </c>
      <c r="I60" t="s">
        <v>433</v>
      </c>
      <c r="J60" t="s">
        <v>434</v>
      </c>
      <c r="K60" t="s">
        <v>435</v>
      </c>
      <c r="L60">
        <v>300</v>
      </c>
      <c r="M60" t="s">
        <v>137</v>
      </c>
      <c r="N60">
        <v>4174</v>
      </c>
      <c r="O60">
        <v>9027550.6699999999</v>
      </c>
      <c r="P60">
        <v>40328775</v>
      </c>
      <c r="Q60" t="str">
        <f t="shared" si="0"/>
        <v>E4 - Medium C&amp;I</v>
      </c>
    </row>
    <row r="61" spans="1:20" x14ac:dyDescent="0.25">
      <c r="A61">
        <v>49</v>
      </c>
      <c r="B61" t="s">
        <v>421</v>
      </c>
      <c r="C61">
        <v>2019</v>
      </c>
      <c r="D61">
        <v>1</v>
      </c>
      <c r="E61" t="s">
        <v>154</v>
      </c>
      <c r="F61">
        <v>3</v>
      </c>
      <c r="G61" t="s">
        <v>136</v>
      </c>
      <c r="H61">
        <v>54</v>
      </c>
      <c r="I61" t="s">
        <v>477</v>
      </c>
      <c r="J61" t="s">
        <v>459</v>
      </c>
      <c r="K61" t="s">
        <v>460</v>
      </c>
      <c r="L61">
        <v>300</v>
      </c>
      <c r="M61" t="s">
        <v>137</v>
      </c>
      <c r="N61">
        <v>1</v>
      </c>
      <c r="O61">
        <v>31.87</v>
      </c>
      <c r="P61">
        <v>90</v>
      </c>
      <c r="Q61" t="str">
        <f t="shared" si="0"/>
        <v>E3 - Small C&amp;I</v>
      </c>
    </row>
    <row r="62" spans="1:20" x14ac:dyDescent="0.25">
      <c r="A62">
        <v>49</v>
      </c>
      <c r="B62" t="s">
        <v>421</v>
      </c>
      <c r="C62">
        <v>2019</v>
      </c>
      <c r="D62">
        <v>1</v>
      </c>
      <c r="E62" t="s">
        <v>154</v>
      </c>
      <c r="F62">
        <v>3</v>
      </c>
      <c r="G62" t="s">
        <v>136</v>
      </c>
      <c r="H62">
        <v>628</v>
      </c>
      <c r="I62" t="s">
        <v>441</v>
      </c>
      <c r="J62" t="s">
        <v>442</v>
      </c>
      <c r="K62" t="s">
        <v>443</v>
      </c>
      <c r="L62">
        <v>300</v>
      </c>
      <c r="M62" t="s">
        <v>137</v>
      </c>
      <c r="N62">
        <v>1162</v>
      </c>
      <c r="O62">
        <v>128887.94</v>
      </c>
      <c r="P62">
        <v>440104</v>
      </c>
      <c r="Q62" t="str">
        <f t="shared" si="0"/>
        <v>E6 - OTHER</v>
      </c>
    </row>
    <row r="63" spans="1:20" x14ac:dyDescent="0.25">
      <c r="A63">
        <v>49</v>
      </c>
      <c r="B63" t="s">
        <v>421</v>
      </c>
      <c r="C63">
        <v>2019</v>
      </c>
      <c r="D63">
        <v>1</v>
      </c>
      <c r="E63" t="s">
        <v>154</v>
      </c>
      <c r="F63">
        <v>6</v>
      </c>
      <c r="G63" t="s">
        <v>138</v>
      </c>
      <c r="H63">
        <v>605</v>
      </c>
      <c r="I63" t="s">
        <v>468</v>
      </c>
      <c r="J63" t="s">
        <v>442</v>
      </c>
      <c r="K63" t="s">
        <v>443</v>
      </c>
      <c r="L63">
        <v>700</v>
      </c>
      <c r="M63" t="s">
        <v>139</v>
      </c>
      <c r="N63">
        <v>14</v>
      </c>
      <c r="O63">
        <v>1451.8</v>
      </c>
      <c r="P63">
        <v>5363</v>
      </c>
      <c r="Q63" t="str">
        <f t="shared" si="0"/>
        <v>E6 - OTHER</v>
      </c>
    </row>
    <row r="64" spans="1:20" x14ac:dyDescent="0.25">
      <c r="A64">
        <v>49</v>
      </c>
      <c r="B64" t="s">
        <v>421</v>
      </c>
      <c r="C64">
        <v>2019</v>
      </c>
      <c r="D64">
        <v>1</v>
      </c>
      <c r="E64" t="s">
        <v>154</v>
      </c>
      <c r="F64">
        <v>3</v>
      </c>
      <c r="G64" t="s">
        <v>136</v>
      </c>
      <c r="H64">
        <v>616</v>
      </c>
      <c r="I64" t="s">
        <v>447</v>
      </c>
      <c r="J64" t="s">
        <v>442</v>
      </c>
      <c r="K64" t="s">
        <v>443</v>
      </c>
      <c r="L64">
        <v>4532</v>
      </c>
      <c r="M64" t="s">
        <v>143</v>
      </c>
      <c r="N64">
        <v>303</v>
      </c>
      <c r="O64">
        <v>20699.22</v>
      </c>
      <c r="P64">
        <v>141207</v>
      </c>
      <c r="Q64" t="str">
        <f t="shared" si="0"/>
        <v>E6 - OTHER</v>
      </c>
    </row>
    <row r="65" spans="1:17" x14ac:dyDescent="0.25">
      <c r="A65">
        <v>49</v>
      </c>
      <c r="B65" t="s">
        <v>421</v>
      </c>
      <c r="C65">
        <v>2019</v>
      </c>
      <c r="D65">
        <v>1</v>
      </c>
      <c r="E65" t="s">
        <v>154</v>
      </c>
      <c r="F65">
        <v>3</v>
      </c>
      <c r="G65" t="s">
        <v>136</v>
      </c>
      <c r="H65">
        <v>903</v>
      </c>
      <c r="I65" t="s">
        <v>454</v>
      </c>
      <c r="J65" t="s">
        <v>451</v>
      </c>
      <c r="K65" t="s">
        <v>452</v>
      </c>
      <c r="L65">
        <v>4532</v>
      </c>
      <c r="M65" t="s">
        <v>143</v>
      </c>
      <c r="N65">
        <v>126</v>
      </c>
      <c r="O65">
        <v>24151.73</v>
      </c>
      <c r="P65">
        <v>224130</v>
      </c>
      <c r="Q65" t="str">
        <f t="shared" si="0"/>
        <v>E1 - Residential</v>
      </c>
    </row>
    <row r="66" spans="1:17" x14ac:dyDescent="0.25">
      <c r="A66">
        <v>49</v>
      </c>
      <c r="B66" t="s">
        <v>421</v>
      </c>
      <c r="C66">
        <v>2019</v>
      </c>
      <c r="D66">
        <v>1</v>
      </c>
      <c r="E66" t="s">
        <v>154</v>
      </c>
      <c r="F66">
        <v>10</v>
      </c>
      <c r="G66" t="s">
        <v>150</v>
      </c>
      <c r="H66">
        <v>1</v>
      </c>
      <c r="I66" t="s">
        <v>450</v>
      </c>
      <c r="J66" t="s">
        <v>451</v>
      </c>
      <c r="K66" t="s">
        <v>452</v>
      </c>
      <c r="L66">
        <v>207</v>
      </c>
      <c r="M66" t="s">
        <v>152</v>
      </c>
      <c r="N66">
        <v>14839</v>
      </c>
      <c r="O66">
        <v>3869403.11</v>
      </c>
      <c r="P66">
        <v>17236143</v>
      </c>
      <c r="Q66" t="str">
        <f t="shared" ref="Q66:Q129" si="1">VLOOKUP(J66,S:T,2,FALSE)</f>
        <v>E1 - Residential</v>
      </c>
    </row>
    <row r="67" spans="1:17" x14ac:dyDescent="0.25">
      <c r="A67">
        <v>49</v>
      </c>
      <c r="B67" t="s">
        <v>421</v>
      </c>
      <c r="C67">
        <v>2019</v>
      </c>
      <c r="D67">
        <v>1</v>
      </c>
      <c r="E67" t="s">
        <v>154</v>
      </c>
      <c r="F67">
        <v>3</v>
      </c>
      <c r="G67" t="s">
        <v>136</v>
      </c>
      <c r="H67">
        <v>1</v>
      </c>
      <c r="I67" t="s">
        <v>450</v>
      </c>
      <c r="J67" t="s">
        <v>451</v>
      </c>
      <c r="K67" t="s">
        <v>452</v>
      </c>
      <c r="L67">
        <v>300</v>
      </c>
      <c r="M67" t="s">
        <v>137</v>
      </c>
      <c r="N67">
        <v>946</v>
      </c>
      <c r="O67">
        <v>260453.48</v>
      </c>
      <c r="P67">
        <v>1158088</v>
      </c>
      <c r="Q67" t="str">
        <f t="shared" si="1"/>
        <v>E1 - Residential</v>
      </c>
    </row>
    <row r="68" spans="1:17" x14ac:dyDescent="0.25">
      <c r="A68">
        <v>49</v>
      </c>
      <c r="B68" t="s">
        <v>421</v>
      </c>
      <c r="C68">
        <v>2019</v>
      </c>
      <c r="D68">
        <v>1</v>
      </c>
      <c r="E68" t="s">
        <v>154</v>
      </c>
      <c r="F68">
        <v>1</v>
      </c>
      <c r="G68" t="s">
        <v>133</v>
      </c>
      <c r="H68">
        <v>13</v>
      </c>
      <c r="I68" t="s">
        <v>433</v>
      </c>
      <c r="J68" t="s">
        <v>434</v>
      </c>
      <c r="K68" t="s">
        <v>435</v>
      </c>
      <c r="L68">
        <v>200</v>
      </c>
      <c r="M68" t="s">
        <v>144</v>
      </c>
      <c r="N68">
        <v>6</v>
      </c>
      <c r="O68">
        <v>-6534.33</v>
      </c>
      <c r="P68">
        <v>-43543</v>
      </c>
      <c r="Q68" t="str">
        <f t="shared" si="1"/>
        <v>E4 - Medium C&amp;I</v>
      </c>
    </row>
    <row r="69" spans="1:17" x14ac:dyDescent="0.25">
      <c r="A69">
        <v>49</v>
      </c>
      <c r="B69" t="s">
        <v>421</v>
      </c>
      <c r="C69">
        <v>2019</v>
      </c>
      <c r="D69">
        <v>1</v>
      </c>
      <c r="E69" t="s">
        <v>154</v>
      </c>
      <c r="F69">
        <v>3</v>
      </c>
      <c r="G69" t="s">
        <v>136</v>
      </c>
      <c r="H69">
        <v>407</v>
      </c>
      <c r="I69" t="s">
        <v>497</v>
      </c>
      <c r="J69" t="s">
        <v>498</v>
      </c>
      <c r="K69" t="s">
        <v>146</v>
      </c>
      <c r="L69">
        <v>1670</v>
      </c>
      <c r="M69" t="s">
        <v>492</v>
      </c>
      <c r="N69">
        <v>331</v>
      </c>
      <c r="O69">
        <v>313946.42</v>
      </c>
      <c r="P69">
        <v>792255.12</v>
      </c>
      <c r="Q69" t="str">
        <f t="shared" si="1"/>
        <v>G4 - Medium C&amp;I</v>
      </c>
    </row>
    <row r="70" spans="1:17" x14ac:dyDescent="0.25">
      <c r="A70">
        <v>49</v>
      </c>
      <c r="B70" t="s">
        <v>421</v>
      </c>
      <c r="C70">
        <v>2019</v>
      </c>
      <c r="D70">
        <v>1</v>
      </c>
      <c r="E70" t="s">
        <v>154</v>
      </c>
      <c r="F70">
        <v>5</v>
      </c>
      <c r="G70" t="s">
        <v>141</v>
      </c>
      <c r="H70">
        <v>406</v>
      </c>
      <c r="I70" t="s">
        <v>504</v>
      </c>
      <c r="J70">
        <v>2221</v>
      </c>
      <c r="K70" t="s">
        <v>146</v>
      </c>
      <c r="L70">
        <v>1670</v>
      </c>
      <c r="M70" t="s">
        <v>492</v>
      </c>
      <c r="N70">
        <v>19</v>
      </c>
      <c r="O70">
        <v>25950.32</v>
      </c>
      <c r="P70">
        <v>66092.22</v>
      </c>
      <c r="Q70" t="str">
        <f t="shared" si="1"/>
        <v>G4 - Medium C&amp;I</v>
      </c>
    </row>
    <row r="71" spans="1:17" x14ac:dyDescent="0.25">
      <c r="A71">
        <v>49</v>
      </c>
      <c r="B71" t="s">
        <v>421</v>
      </c>
      <c r="C71">
        <v>2019</v>
      </c>
      <c r="D71">
        <v>1</v>
      </c>
      <c r="E71" t="s">
        <v>154</v>
      </c>
      <c r="F71">
        <v>5</v>
      </c>
      <c r="G71" t="s">
        <v>141</v>
      </c>
      <c r="H71">
        <v>405</v>
      </c>
      <c r="I71" t="s">
        <v>505</v>
      </c>
      <c r="J71">
        <v>2237</v>
      </c>
      <c r="K71" t="s">
        <v>146</v>
      </c>
      <c r="L71">
        <v>400</v>
      </c>
      <c r="M71" t="s">
        <v>141</v>
      </c>
      <c r="N71">
        <v>14</v>
      </c>
      <c r="O71">
        <v>45751.92</v>
      </c>
      <c r="P71">
        <v>41128</v>
      </c>
      <c r="Q71" t="str">
        <f t="shared" si="1"/>
        <v>G4 - Medium C&amp;I</v>
      </c>
    </row>
    <row r="72" spans="1:17" x14ac:dyDescent="0.25">
      <c r="A72">
        <v>49</v>
      </c>
      <c r="B72" t="s">
        <v>421</v>
      </c>
      <c r="C72">
        <v>2019</v>
      </c>
      <c r="D72">
        <v>1</v>
      </c>
      <c r="E72" t="s">
        <v>154</v>
      </c>
      <c r="F72">
        <v>3</v>
      </c>
      <c r="G72" t="s">
        <v>136</v>
      </c>
      <c r="H72">
        <v>420</v>
      </c>
      <c r="I72" t="s">
        <v>499</v>
      </c>
      <c r="J72">
        <v>2331</v>
      </c>
      <c r="K72" t="s">
        <v>146</v>
      </c>
      <c r="L72">
        <v>300</v>
      </c>
      <c r="M72" t="s">
        <v>137</v>
      </c>
      <c r="N72">
        <v>2</v>
      </c>
      <c r="O72">
        <v>8466.06</v>
      </c>
      <c r="P72">
        <v>8516.41</v>
      </c>
      <c r="Q72" t="str">
        <f t="shared" si="1"/>
        <v>G5 - Large C&amp;I</v>
      </c>
    </row>
    <row r="73" spans="1:17" x14ac:dyDescent="0.25">
      <c r="A73">
        <v>49</v>
      </c>
      <c r="B73" t="s">
        <v>421</v>
      </c>
      <c r="C73">
        <v>2019</v>
      </c>
      <c r="D73">
        <v>1</v>
      </c>
      <c r="E73" t="s">
        <v>154</v>
      </c>
      <c r="F73">
        <v>5</v>
      </c>
      <c r="G73" t="s">
        <v>141</v>
      </c>
      <c r="H73">
        <v>404</v>
      </c>
      <c r="I73" t="s">
        <v>507</v>
      </c>
      <c r="J73">
        <v>2107</v>
      </c>
      <c r="K73" t="s">
        <v>146</v>
      </c>
      <c r="L73">
        <v>400</v>
      </c>
      <c r="M73" t="s">
        <v>141</v>
      </c>
      <c r="N73">
        <v>6</v>
      </c>
      <c r="O73">
        <v>9186.7000000000007</v>
      </c>
      <c r="P73">
        <v>7242.96</v>
      </c>
      <c r="Q73" t="str">
        <f t="shared" si="1"/>
        <v>G3 - Small C&amp;I</v>
      </c>
    </row>
    <row r="74" spans="1:17" x14ac:dyDescent="0.25">
      <c r="A74">
        <v>49</v>
      </c>
      <c r="B74" t="s">
        <v>421</v>
      </c>
      <c r="C74">
        <v>2019</v>
      </c>
      <c r="D74">
        <v>1</v>
      </c>
      <c r="E74" t="s">
        <v>154</v>
      </c>
      <c r="F74">
        <v>3</v>
      </c>
      <c r="G74" t="s">
        <v>136</v>
      </c>
      <c r="H74">
        <v>443</v>
      </c>
      <c r="I74" t="s">
        <v>495</v>
      </c>
      <c r="J74">
        <v>2121</v>
      </c>
      <c r="K74" t="s">
        <v>146</v>
      </c>
      <c r="L74">
        <v>1670</v>
      </c>
      <c r="M74" t="s">
        <v>492</v>
      </c>
      <c r="N74">
        <v>717</v>
      </c>
      <c r="O74">
        <v>162068.73000000001</v>
      </c>
      <c r="P74">
        <v>273556.21999999997</v>
      </c>
      <c r="Q74" t="str">
        <f t="shared" si="1"/>
        <v>G3 - Small C&amp;I</v>
      </c>
    </row>
    <row r="75" spans="1:17" x14ac:dyDescent="0.25">
      <c r="A75">
        <v>49</v>
      </c>
      <c r="B75" t="s">
        <v>421</v>
      </c>
      <c r="C75">
        <v>2019</v>
      </c>
      <c r="D75">
        <v>1</v>
      </c>
      <c r="E75" t="s">
        <v>154</v>
      </c>
      <c r="F75">
        <v>3</v>
      </c>
      <c r="G75" t="s">
        <v>136</v>
      </c>
      <c r="H75">
        <v>444</v>
      </c>
      <c r="I75" t="s">
        <v>496</v>
      </c>
      <c r="J75">
        <v>2131</v>
      </c>
      <c r="K75" t="s">
        <v>146</v>
      </c>
      <c r="L75">
        <v>300</v>
      </c>
      <c r="M75" t="s">
        <v>137</v>
      </c>
      <c r="N75">
        <v>27</v>
      </c>
      <c r="O75">
        <v>19186.7</v>
      </c>
      <c r="P75">
        <v>14674.32</v>
      </c>
      <c r="Q75" t="str">
        <f t="shared" si="1"/>
        <v>G3 - Small C&amp;I</v>
      </c>
    </row>
    <row r="76" spans="1:17" x14ac:dyDescent="0.25">
      <c r="A76">
        <v>49</v>
      </c>
      <c r="B76" t="s">
        <v>421</v>
      </c>
      <c r="C76">
        <v>2019</v>
      </c>
      <c r="D76">
        <v>1</v>
      </c>
      <c r="E76" t="s">
        <v>154</v>
      </c>
      <c r="F76">
        <v>3</v>
      </c>
      <c r="G76" t="s">
        <v>136</v>
      </c>
      <c r="H76">
        <v>431</v>
      </c>
      <c r="I76" t="s">
        <v>515</v>
      </c>
      <c r="J76" t="s">
        <v>516</v>
      </c>
      <c r="K76" t="s">
        <v>146</v>
      </c>
      <c r="L76">
        <v>1673</v>
      </c>
      <c r="M76" t="s">
        <v>517</v>
      </c>
      <c r="N76">
        <v>3</v>
      </c>
      <c r="O76">
        <v>-481585.86</v>
      </c>
      <c r="P76">
        <v>0</v>
      </c>
      <c r="Q76" t="str">
        <f t="shared" si="1"/>
        <v>G6 - OTHER</v>
      </c>
    </row>
    <row r="77" spans="1:17" x14ac:dyDescent="0.25">
      <c r="A77">
        <v>49</v>
      </c>
      <c r="B77" t="s">
        <v>421</v>
      </c>
      <c r="C77">
        <v>2019</v>
      </c>
      <c r="D77">
        <v>1</v>
      </c>
      <c r="E77" t="s">
        <v>154</v>
      </c>
      <c r="F77">
        <v>5</v>
      </c>
      <c r="G77" t="s">
        <v>141</v>
      </c>
      <c r="H77">
        <v>409</v>
      </c>
      <c r="I77" t="s">
        <v>518</v>
      </c>
      <c r="J77">
        <v>3367</v>
      </c>
      <c r="K77" t="s">
        <v>146</v>
      </c>
      <c r="L77">
        <v>400</v>
      </c>
      <c r="M77" t="s">
        <v>141</v>
      </c>
      <c r="N77">
        <v>9</v>
      </c>
      <c r="O77">
        <v>61952.05</v>
      </c>
      <c r="P77">
        <v>48508.97</v>
      </c>
      <c r="Q77" t="str">
        <f t="shared" si="1"/>
        <v>G5 - Large C&amp;I</v>
      </c>
    </row>
    <row r="78" spans="1:17" x14ac:dyDescent="0.25">
      <c r="A78">
        <v>49</v>
      </c>
      <c r="B78" t="s">
        <v>421</v>
      </c>
      <c r="C78">
        <v>2019</v>
      </c>
      <c r="D78">
        <v>1</v>
      </c>
      <c r="E78" t="s">
        <v>154</v>
      </c>
      <c r="F78">
        <v>5</v>
      </c>
      <c r="G78" t="s">
        <v>141</v>
      </c>
      <c r="H78">
        <v>415</v>
      </c>
      <c r="I78" t="s">
        <v>502</v>
      </c>
      <c r="J78" t="s">
        <v>503</v>
      </c>
      <c r="K78" t="s">
        <v>146</v>
      </c>
      <c r="L78">
        <v>1670</v>
      </c>
      <c r="M78" t="s">
        <v>492</v>
      </c>
      <c r="N78">
        <v>3</v>
      </c>
      <c r="O78">
        <v>20435.79</v>
      </c>
      <c r="P78">
        <v>114662.69</v>
      </c>
      <c r="Q78" t="str">
        <f t="shared" si="1"/>
        <v>G5 - Large C&amp;I</v>
      </c>
    </row>
    <row r="79" spans="1:17" x14ac:dyDescent="0.25">
      <c r="A79">
        <v>49</v>
      </c>
      <c r="B79" t="s">
        <v>421</v>
      </c>
      <c r="C79">
        <v>2019</v>
      </c>
      <c r="D79">
        <v>1</v>
      </c>
      <c r="E79" t="s">
        <v>154</v>
      </c>
      <c r="F79">
        <v>3</v>
      </c>
      <c r="G79" t="s">
        <v>136</v>
      </c>
      <c r="H79">
        <v>424</v>
      </c>
      <c r="I79" t="s">
        <v>519</v>
      </c>
      <c r="J79">
        <v>2431</v>
      </c>
      <c r="K79" t="s">
        <v>146</v>
      </c>
      <c r="L79">
        <v>300</v>
      </c>
      <c r="M79" t="s">
        <v>137</v>
      </c>
      <c r="N79">
        <v>1</v>
      </c>
      <c r="O79">
        <v>24498.51</v>
      </c>
      <c r="P79">
        <v>26975.7</v>
      </c>
      <c r="Q79" t="str">
        <f t="shared" si="1"/>
        <v>G5 - Large C&amp;I</v>
      </c>
    </row>
    <row r="80" spans="1:17" x14ac:dyDescent="0.25">
      <c r="A80">
        <v>49</v>
      </c>
      <c r="B80" t="s">
        <v>421</v>
      </c>
      <c r="C80">
        <v>2019</v>
      </c>
      <c r="D80">
        <v>1</v>
      </c>
      <c r="E80" t="s">
        <v>154</v>
      </c>
      <c r="F80">
        <v>5</v>
      </c>
      <c r="G80" t="s">
        <v>141</v>
      </c>
      <c r="H80">
        <v>424</v>
      </c>
      <c r="I80" t="s">
        <v>519</v>
      </c>
      <c r="J80">
        <v>2431</v>
      </c>
      <c r="K80" t="s">
        <v>146</v>
      </c>
      <c r="L80">
        <v>400</v>
      </c>
      <c r="M80" t="s">
        <v>141</v>
      </c>
      <c r="N80">
        <v>1</v>
      </c>
      <c r="O80">
        <v>9586.52</v>
      </c>
      <c r="P80">
        <v>4409.43</v>
      </c>
      <c r="Q80" t="str">
        <f t="shared" si="1"/>
        <v>G5 - Large C&amp;I</v>
      </c>
    </row>
    <row r="81" spans="1:17" x14ac:dyDescent="0.25">
      <c r="A81">
        <v>49</v>
      </c>
      <c r="B81" t="s">
        <v>421</v>
      </c>
      <c r="C81">
        <v>2019</v>
      </c>
      <c r="D81">
        <v>1</v>
      </c>
      <c r="E81" t="s">
        <v>154</v>
      </c>
      <c r="F81">
        <v>5</v>
      </c>
      <c r="G81" t="s">
        <v>141</v>
      </c>
      <c r="H81">
        <v>408</v>
      </c>
      <c r="I81" t="s">
        <v>479</v>
      </c>
      <c r="J81">
        <v>2231</v>
      </c>
      <c r="K81" t="s">
        <v>146</v>
      </c>
      <c r="L81">
        <v>400</v>
      </c>
      <c r="M81" t="s">
        <v>141</v>
      </c>
      <c r="N81">
        <v>2</v>
      </c>
      <c r="O81">
        <v>4967.66</v>
      </c>
      <c r="P81">
        <v>4458.87</v>
      </c>
      <c r="Q81" t="str">
        <f t="shared" si="1"/>
        <v>G4 - Medium C&amp;I</v>
      </c>
    </row>
    <row r="82" spans="1:17" x14ac:dyDescent="0.25">
      <c r="A82">
        <v>49</v>
      </c>
      <c r="B82" t="s">
        <v>421</v>
      </c>
      <c r="C82">
        <v>2019</v>
      </c>
      <c r="D82">
        <v>1</v>
      </c>
      <c r="E82" t="s">
        <v>154</v>
      </c>
      <c r="F82">
        <v>5</v>
      </c>
      <c r="G82" t="s">
        <v>141</v>
      </c>
      <c r="H82">
        <v>418</v>
      </c>
      <c r="I82" t="s">
        <v>529</v>
      </c>
      <c r="J82">
        <v>2321</v>
      </c>
      <c r="K82" t="s">
        <v>146</v>
      </c>
      <c r="L82">
        <v>1671</v>
      </c>
      <c r="M82" t="s">
        <v>485</v>
      </c>
      <c r="N82">
        <v>53</v>
      </c>
      <c r="O82">
        <v>133579.84</v>
      </c>
      <c r="P82">
        <v>413347.96</v>
      </c>
      <c r="Q82" t="str">
        <f t="shared" si="1"/>
        <v>G5 - Large C&amp;I</v>
      </c>
    </row>
    <row r="83" spans="1:17" x14ac:dyDescent="0.25">
      <c r="A83">
        <v>49</v>
      </c>
      <c r="B83" t="s">
        <v>421</v>
      </c>
      <c r="C83">
        <v>2019</v>
      </c>
      <c r="D83">
        <v>1</v>
      </c>
      <c r="E83" t="s">
        <v>154</v>
      </c>
      <c r="F83">
        <v>3</v>
      </c>
      <c r="G83" t="s">
        <v>136</v>
      </c>
      <c r="H83">
        <v>412</v>
      </c>
      <c r="I83" t="s">
        <v>534</v>
      </c>
      <c r="J83">
        <v>3331</v>
      </c>
      <c r="K83" t="s">
        <v>146</v>
      </c>
      <c r="L83">
        <v>300</v>
      </c>
      <c r="M83" t="s">
        <v>137</v>
      </c>
      <c r="N83">
        <v>2</v>
      </c>
      <c r="O83">
        <v>20788.28</v>
      </c>
      <c r="P83">
        <v>18236.150000000001</v>
      </c>
      <c r="Q83" t="str">
        <f t="shared" si="1"/>
        <v>G5 - Large C&amp;I</v>
      </c>
    </row>
    <row r="84" spans="1:17" x14ac:dyDescent="0.25">
      <c r="A84">
        <v>49</v>
      </c>
      <c r="B84" t="s">
        <v>421</v>
      </c>
      <c r="C84">
        <v>2019</v>
      </c>
      <c r="D84">
        <v>1</v>
      </c>
      <c r="E84" t="s">
        <v>154</v>
      </c>
      <c r="F84">
        <v>5</v>
      </c>
      <c r="G84" t="s">
        <v>141</v>
      </c>
      <c r="H84">
        <v>414</v>
      </c>
      <c r="I84" t="s">
        <v>506</v>
      </c>
      <c r="J84">
        <v>3421</v>
      </c>
      <c r="K84" t="s">
        <v>146</v>
      </c>
      <c r="L84">
        <v>1670</v>
      </c>
      <c r="M84" t="s">
        <v>492</v>
      </c>
      <c r="N84">
        <v>1</v>
      </c>
      <c r="O84">
        <v>5739.94</v>
      </c>
      <c r="P84">
        <v>31910.43</v>
      </c>
      <c r="Q84" t="str">
        <f t="shared" si="1"/>
        <v>G5 - Large C&amp;I</v>
      </c>
    </row>
    <row r="85" spans="1:17" x14ac:dyDescent="0.25">
      <c r="A85">
        <v>49</v>
      </c>
      <c r="B85" t="s">
        <v>421</v>
      </c>
      <c r="C85">
        <v>2019</v>
      </c>
      <c r="D85">
        <v>1</v>
      </c>
      <c r="E85" t="s">
        <v>154</v>
      </c>
      <c r="F85">
        <v>3</v>
      </c>
      <c r="G85" t="s">
        <v>136</v>
      </c>
      <c r="H85">
        <v>422</v>
      </c>
      <c r="I85" t="s">
        <v>501</v>
      </c>
      <c r="J85">
        <v>2421</v>
      </c>
      <c r="K85" t="s">
        <v>146</v>
      </c>
      <c r="L85">
        <v>1671</v>
      </c>
      <c r="M85" t="s">
        <v>485</v>
      </c>
      <c r="N85">
        <v>3</v>
      </c>
      <c r="O85">
        <v>11898.46</v>
      </c>
      <c r="P85">
        <v>48131.9</v>
      </c>
      <c r="Q85" t="str">
        <f t="shared" si="1"/>
        <v>G5 - Large C&amp;I</v>
      </c>
    </row>
    <row r="86" spans="1:17" x14ac:dyDescent="0.25">
      <c r="A86">
        <v>49</v>
      </c>
      <c r="B86" t="s">
        <v>421</v>
      </c>
      <c r="C86">
        <v>2019</v>
      </c>
      <c r="D86">
        <v>1</v>
      </c>
      <c r="E86" t="s">
        <v>154</v>
      </c>
      <c r="F86">
        <v>5</v>
      </c>
      <c r="G86" t="s">
        <v>141</v>
      </c>
      <c r="H86">
        <v>422</v>
      </c>
      <c r="I86" t="s">
        <v>501</v>
      </c>
      <c r="J86">
        <v>2421</v>
      </c>
      <c r="K86" t="s">
        <v>146</v>
      </c>
      <c r="L86">
        <v>1671</v>
      </c>
      <c r="M86" t="s">
        <v>485</v>
      </c>
      <c r="N86">
        <v>13</v>
      </c>
      <c r="O86">
        <v>88100.42</v>
      </c>
      <c r="P86">
        <v>441950.83</v>
      </c>
      <c r="Q86" t="str">
        <f t="shared" si="1"/>
        <v>G5 - Large C&amp;I</v>
      </c>
    </row>
    <row r="87" spans="1:17" x14ac:dyDescent="0.25">
      <c r="A87">
        <v>49</v>
      </c>
      <c r="B87" t="s">
        <v>421</v>
      </c>
      <c r="C87">
        <v>2019</v>
      </c>
      <c r="D87">
        <v>1</v>
      </c>
      <c r="E87" t="s">
        <v>154</v>
      </c>
      <c r="F87">
        <v>5</v>
      </c>
      <c r="G87" t="s">
        <v>141</v>
      </c>
      <c r="H87">
        <v>421</v>
      </c>
      <c r="I87" t="s">
        <v>486</v>
      </c>
      <c r="J87">
        <v>2496</v>
      </c>
      <c r="K87" t="s">
        <v>146</v>
      </c>
      <c r="L87">
        <v>400</v>
      </c>
      <c r="M87" t="s">
        <v>141</v>
      </c>
      <c r="N87">
        <v>2</v>
      </c>
      <c r="O87">
        <v>32853.160000000003</v>
      </c>
      <c r="P87">
        <v>38995.800000000003</v>
      </c>
      <c r="Q87" t="str">
        <f t="shared" si="1"/>
        <v>G5 - Large C&amp;I</v>
      </c>
    </row>
    <row r="88" spans="1:17" x14ac:dyDescent="0.25">
      <c r="A88">
        <v>49</v>
      </c>
      <c r="B88" t="s">
        <v>421</v>
      </c>
      <c r="C88">
        <v>2019</v>
      </c>
      <c r="D88">
        <v>1</v>
      </c>
      <c r="E88" t="s">
        <v>154</v>
      </c>
      <c r="F88">
        <v>5</v>
      </c>
      <c r="G88" t="s">
        <v>141</v>
      </c>
      <c r="H88">
        <v>428</v>
      </c>
      <c r="I88" t="s">
        <v>530</v>
      </c>
      <c r="J88" t="s">
        <v>531</v>
      </c>
      <c r="K88" t="s">
        <v>146</v>
      </c>
      <c r="L88">
        <v>1675</v>
      </c>
      <c r="M88" t="s">
        <v>482</v>
      </c>
      <c r="N88">
        <v>1</v>
      </c>
      <c r="O88">
        <v>71424.88</v>
      </c>
      <c r="P88">
        <v>40386.300000000003</v>
      </c>
      <c r="Q88" t="str">
        <f t="shared" si="1"/>
        <v>G5 - Large C&amp;I</v>
      </c>
    </row>
    <row r="89" spans="1:17" x14ac:dyDescent="0.25">
      <c r="A89">
        <v>49</v>
      </c>
      <c r="B89" t="s">
        <v>421</v>
      </c>
      <c r="C89">
        <v>2019</v>
      </c>
      <c r="D89">
        <v>1</v>
      </c>
      <c r="E89" t="s">
        <v>154</v>
      </c>
      <c r="F89">
        <v>5</v>
      </c>
      <c r="G89" t="s">
        <v>141</v>
      </c>
      <c r="H89">
        <v>407</v>
      </c>
      <c r="I89" t="s">
        <v>497</v>
      </c>
      <c r="J89" t="s">
        <v>498</v>
      </c>
      <c r="K89" t="s">
        <v>146</v>
      </c>
      <c r="L89">
        <v>1670</v>
      </c>
      <c r="M89" t="s">
        <v>492</v>
      </c>
      <c r="N89">
        <v>5</v>
      </c>
      <c r="O89">
        <v>4117.87</v>
      </c>
      <c r="P89">
        <v>9515.14</v>
      </c>
      <c r="Q89" t="str">
        <f t="shared" si="1"/>
        <v>G4 - Medium C&amp;I</v>
      </c>
    </row>
    <row r="90" spans="1:17" x14ac:dyDescent="0.25">
      <c r="A90">
        <v>49</v>
      </c>
      <c r="B90" t="s">
        <v>421</v>
      </c>
      <c r="C90">
        <v>2019</v>
      </c>
      <c r="D90">
        <v>1</v>
      </c>
      <c r="E90" t="s">
        <v>154</v>
      </c>
      <c r="F90">
        <v>3</v>
      </c>
      <c r="G90" t="s">
        <v>136</v>
      </c>
      <c r="H90">
        <v>406</v>
      </c>
      <c r="I90" t="s">
        <v>504</v>
      </c>
      <c r="J90">
        <v>2221</v>
      </c>
      <c r="K90" t="s">
        <v>146</v>
      </c>
      <c r="L90">
        <v>1670</v>
      </c>
      <c r="M90" t="s">
        <v>492</v>
      </c>
      <c r="N90">
        <v>1459</v>
      </c>
      <c r="O90">
        <v>1142278.1299999999</v>
      </c>
      <c r="P90">
        <v>2873444.12</v>
      </c>
      <c r="Q90" t="str">
        <f t="shared" si="1"/>
        <v>G4 - Medium C&amp;I</v>
      </c>
    </row>
    <row r="91" spans="1:17" x14ac:dyDescent="0.25">
      <c r="A91">
        <v>49</v>
      </c>
      <c r="B91" t="s">
        <v>421</v>
      </c>
      <c r="C91">
        <v>2019</v>
      </c>
      <c r="D91">
        <v>1</v>
      </c>
      <c r="E91" t="s">
        <v>154</v>
      </c>
      <c r="F91">
        <v>3</v>
      </c>
      <c r="G91" t="s">
        <v>136</v>
      </c>
      <c r="H91">
        <v>439</v>
      </c>
      <c r="I91" t="s">
        <v>488</v>
      </c>
      <c r="J91" t="s">
        <v>489</v>
      </c>
      <c r="K91" t="s">
        <v>146</v>
      </c>
      <c r="L91">
        <v>300</v>
      </c>
      <c r="M91" t="s">
        <v>137</v>
      </c>
      <c r="N91">
        <v>1</v>
      </c>
      <c r="O91">
        <v>365435.8</v>
      </c>
      <c r="P91">
        <v>357346.14</v>
      </c>
      <c r="Q91" t="str">
        <f t="shared" si="1"/>
        <v>G5 - Large C&amp;I</v>
      </c>
    </row>
    <row r="92" spans="1:17" x14ac:dyDescent="0.25">
      <c r="A92">
        <v>49</v>
      </c>
      <c r="B92" t="s">
        <v>421</v>
      </c>
      <c r="C92">
        <v>2019</v>
      </c>
      <c r="D92">
        <v>1</v>
      </c>
      <c r="E92" t="s">
        <v>154</v>
      </c>
      <c r="F92">
        <v>3</v>
      </c>
      <c r="G92" t="s">
        <v>136</v>
      </c>
      <c r="H92">
        <v>410</v>
      </c>
      <c r="I92" t="s">
        <v>514</v>
      </c>
      <c r="J92">
        <v>3321</v>
      </c>
      <c r="K92" t="s">
        <v>146</v>
      </c>
      <c r="L92">
        <v>1670</v>
      </c>
      <c r="M92" t="s">
        <v>492</v>
      </c>
      <c r="N92">
        <v>197</v>
      </c>
      <c r="O92">
        <v>779313.73</v>
      </c>
      <c r="P92">
        <v>2041382.27</v>
      </c>
      <c r="Q92" t="str">
        <f t="shared" si="1"/>
        <v>G5 - Large C&amp;I</v>
      </c>
    </row>
    <row r="93" spans="1:17" x14ac:dyDescent="0.25">
      <c r="A93">
        <v>49</v>
      </c>
      <c r="B93" t="s">
        <v>421</v>
      </c>
      <c r="C93">
        <v>2019</v>
      </c>
      <c r="D93">
        <v>1</v>
      </c>
      <c r="E93" t="s">
        <v>154</v>
      </c>
      <c r="F93">
        <v>3</v>
      </c>
      <c r="G93" t="s">
        <v>136</v>
      </c>
      <c r="H93">
        <v>409</v>
      </c>
      <c r="I93" t="s">
        <v>518</v>
      </c>
      <c r="J93">
        <v>3367</v>
      </c>
      <c r="K93" t="s">
        <v>146</v>
      </c>
      <c r="L93">
        <v>300</v>
      </c>
      <c r="M93" t="s">
        <v>137</v>
      </c>
      <c r="N93">
        <v>104</v>
      </c>
      <c r="O93">
        <v>1169075.55</v>
      </c>
      <c r="P93">
        <v>1049353</v>
      </c>
      <c r="Q93" t="str">
        <f t="shared" si="1"/>
        <v>G5 - Large C&amp;I</v>
      </c>
    </row>
    <row r="94" spans="1:17" x14ac:dyDescent="0.25">
      <c r="A94">
        <v>49</v>
      </c>
      <c r="B94" t="s">
        <v>421</v>
      </c>
      <c r="C94">
        <v>2019</v>
      </c>
      <c r="D94">
        <v>1</v>
      </c>
      <c r="E94" t="s">
        <v>154</v>
      </c>
      <c r="F94">
        <v>3</v>
      </c>
      <c r="G94" t="s">
        <v>136</v>
      </c>
      <c r="H94">
        <v>415</v>
      </c>
      <c r="I94" t="s">
        <v>502</v>
      </c>
      <c r="J94" t="s">
        <v>503</v>
      </c>
      <c r="K94" t="s">
        <v>146</v>
      </c>
      <c r="L94">
        <v>1670</v>
      </c>
      <c r="M94" t="s">
        <v>492</v>
      </c>
      <c r="N94">
        <v>26</v>
      </c>
      <c r="O94">
        <v>302644.53000000003</v>
      </c>
      <c r="P94">
        <v>1703524.25</v>
      </c>
      <c r="Q94" t="str">
        <f t="shared" si="1"/>
        <v>G5 - Large C&amp;I</v>
      </c>
    </row>
    <row r="95" spans="1:17" x14ac:dyDescent="0.25">
      <c r="A95">
        <v>49</v>
      </c>
      <c r="B95" t="s">
        <v>421</v>
      </c>
      <c r="C95">
        <v>2019</v>
      </c>
      <c r="D95">
        <v>1</v>
      </c>
      <c r="E95" t="s">
        <v>154</v>
      </c>
      <c r="F95">
        <v>3</v>
      </c>
      <c r="G95" t="s">
        <v>136</v>
      </c>
      <c r="H95">
        <v>442</v>
      </c>
      <c r="I95" t="s">
        <v>532</v>
      </c>
      <c r="J95" t="s">
        <v>533</v>
      </c>
      <c r="K95" t="s">
        <v>146</v>
      </c>
      <c r="L95">
        <v>1672</v>
      </c>
      <c r="M95" t="s">
        <v>525</v>
      </c>
      <c r="N95">
        <v>8</v>
      </c>
      <c r="O95">
        <v>113919.28</v>
      </c>
      <c r="P95">
        <v>764977.91</v>
      </c>
      <c r="Q95" t="str">
        <f t="shared" si="1"/>
        <v>G5 - Large C&amp;I</v>
      </c>
    </row>
    <row r="96" spans="1:17" x14ac:dyDescent="0.25">
      <c r="A96">
        <v>49</v>
      </c>
      <c r="B96" t="s">
        <v>421</v>
      </c>
      <c r="C96">
        <v>2019</v>
      </c>
      <c r="D96">
        <v>1</v>
      </c>
      <c r="E96" t="s">
        <v>154</v>
      </c>
      <c r="F96">
        <v>3</v>
      </c>
      <c r="G96" t="s">
        <v>136</v>
      </c>
      <c r="H96">
        <v>419</v>
      </c>
      <c r="I96" t="s">
        <v>520</v>
      </c>
      <c r="J96" t="s">
        <v>521</v>
      </c>
      <c r="K96" t="s">
        <v>146</v>
      </c>
      <c r="L96">
        <v>1671</v>
      </c>
      <c r="M96" t="s">
        <v>485</v>
      </c>
      <c r="N96">
        <v>9</v>
      </c>
      <c r="O96">
        <v>15067.87</v>
      </c>
      <c r="P96">
        <v>43789.42</v>
      </c>
      <c r="Q96" t="str">
        <f t="shared" si="1"/>
        <v>G5 - Large C&amp;I</v>
      </c>
    </row>
    <row r="97" spans="1:17" x14ac:dyDescent="0.25">
      <c r="A97">
        <v>49</v>
      </c>
      <c r="B97" t="s">
        <v>421</v>
      </c>
      <c r="C97">
        <v>2019</v>
      </c>
      <c r="D97">
        <v>1</v>
      </c>
      <c r="E97" t="s">
        <v>154</v>
      </c>
      <c r="F97">
        <v>5</v>
      </c>
      <c r="G97" t="s">
        <v>141</v>
      </c>
      <c r="H97">
        <v>417</v>
      </c>
      <c r="I97" t="s">
        <v>500</v>
      </c>
      <c r="J97">
        <v>2367</v>
      </c>
      <c r="K97" t="s">
        <v>146</v>
      </c>
      <c r="L97">
        <v>400</v>
      </c>
      <c r="M97" t="s">
        <v>141</v>
      </c>
      <c r="N97">
        <v>31</v>
      </c>
      <c r="O97">
        <v>166845.5</v>
      </c>
      <c r="P97">
        <v>174936.09</v>
      </c>
      <c r="Q97" t="str">
        <f t="shared" si="1"/>
        <v>G5 - Large C&amp;I</v>
      </c>
    </row>
    <row r="98" spans="1:17" x14ac:dyDescent="0.25">
      <c r="A98">
        <v>49</v>
      </c>
      <c r="B98" t="s">
        <v>421</v>
      </c>
      <c r="C98">
        <v>2019</v>
      </c>
      <c r="D98">
        <v>1</v>
      </c>
      <c r="E98" t="s">
        <v>154</v>
      </c>
      <c r="F98">
        <v>3</v>
      </c>
      <c r="G98" t="s">
        <v>136</v>
      </c>
      <c r="H98">
        <v>432</v>
      </c>
      <c r="I98" t="s">
        <v>508</v>
      </c>
      <c r="J98" t="s">
        <v>509</v>
      </c>
      <c r="K98" t="s">
        <v>146</v>
      </c>
      <c r="L98">
        <v>1674</v>
      </c>
      <c r="M98" t="s">
        <v>510</v>
      </c>
      <c r="N98">
        <v>4</v>
      </c>
      <c r="O98">
        <v>377333.49</v>
      </c>
      <c r="P98">
        <v>0</v>
      </c>
      <c r="Q98" t="str">
        <f t="shared" si="1"/>
        <v>G6 - OTHER</v>
      </c>
    </row>
    <row r="99" spans="1:17" x14ac:dyDescent="0.25">
      <c r="A99">
        <v>49</v>
      </c>
      <c r="B99" t="s">
        <v>421</v>
      </c>
      <c r="C99">
        <v>2019</v>
      </c>
      <c r="D99">
        <v>1</v>
      </c>
      <c r="E99" t="s">
        <v>154</v>
      </c>
      <c r="F99">
        <v>1</v>
      </c>
      <c r="G99" t="s">
        <v>133</v>
      </c>
      <c r="H99">
        <v>400</v>
      </c>
      <c r="I99" t="s">
        <v>511</v>
      </c>
      <c r="J99">
        <v>1247</v>
      </c>
      <c r="K99" t="s">
        <v>146</v>
      </c>
      <c r="L99">
        <v>207</v>
      </c>
      <c r="M99" t="s">
        <v>152</v>
      </c>
      <c r="N99">
        <v>8</v>
      </c>
      <c r="O99">
        <v>1262.93</v>
      </c>
      <c r="P99">
        <v>847.69</v>
      </c>
      <c r="Q99" t="str">
        <f t="shared" si="1"/>
        <v>G1 - Residential</v>
      </c>
    </row>
    <row r="100" spans="1:17" x14ac:dyDescent="0.25">
      <c r="A100">
        <v>49</v>
      </c>
      <c r="B100" t="s">
        <v>421</v>
      </c>
      <c r="C100">
        <v>2019</v>
      </c>
      <c r="D100">
        <v>1</v>
      </c>
      <c r="E100" t="s">
        <v>154</v>
      </c>
      <c r="F100">
        <v>1</v>
      </c>
      <c r="G100" t="s">
        <v>133</v>
      </c>
      <c r="H100">
        <v>401</v>
      </c>
      <c r="I100" t="s">
        <v>526</v>
      </c>
      <c r="J100">
        <v>1012</v>
      </c>
      <c r="K100" t="s">
        <v>146</v>
      </c>
      <c r="L100">
        <v>200</v>
      </c>
      <c r="M100" t="s">
        <v>144</v>
      </c>
      <c r="N100">
        <v>17776</v>
      </c>
      <c r="O100">
        <v>908205.46</v>
      </c>
      <c r="P100">
        <v>518667.6</v>
      </c>
      <c r="Q100" t="str">
        <f t="shared" si="1"/>
        <v>G1 - Residential</v>
      </c>
    </row>
    <row r="101" spans="1:17" x14ac:dyDescent="0.25">
      <c r="A101">
        <v>49</v>
      </c>
      <c r="B101" t="s">
        <v>421</v>
      </c>
      <c r="C101">
        <v>2019</v>
      </c>
      <c r="D101">
        <v>1</v>
      </c>
      <c r="E101" t="s">
        <v>154</v>
      </c>
      <c r="F101">
        <v>1</v>
      </c>
      <c r="G101" t="s">
        <v>133</v>
      </c>
      <c r="H101">
        <v>403</v>
      </c>
      <c r="I101" t="s">
        <v>513</v>
      </c>
      <c r="J101">
        <v>1101</v>
      </c>
      <c r="K101" t="s">
        <v>146</v>
      </c>
      <c r="L101">
        <v>200</v>
      </c>
      <c r="M101" t="s">
        <v>144</v>
      </c>
      <c r="N101">
        <v>381</v>
      </c>
      <c r="O101">
        <v>22549.599999999999</v>
      </c>
      <c r="P101">
        <v>20127.23</v>
      </c>
      <c r="Q101" t="str">
        <f t="shared" si="1"/>
        <v>G2 - Low Income Residential</v>
      </c>
    </row>
    <row r="102" spans="1:17" x14ac:dyDescent="0.25">
      <c r="A102">
        <v>49</v>
      </c>
      <c r="B102" t="s">
        <v>421</v>
      </c>
      <c r="C102">
        <v>2019</v>
      </c>
      <c r="D102">
        <v>1</v>
      </c>
      <c r="E102" t="s">
        <v>154</v>
      </c>
      <c r="F102">
        <v>3</v>
      </c>
      <c r="G102" t="s">
        <v>136</v>
      </c>
      <c r="H102">
        <v>441</v>
      </c>
      <c r="I102" t="s">
        <v>527</v>
      </c>
      <c r="J102" t="s">
        <v>528</v>
      </c>
      <c r="K102" t="s">
        <v>146</v>
      </c>
      <c r="L102">
        <v>300</v>
      </c>
      <c r="M102" t="s">
        <v>137</v>
      </c>
      <c r="N102">
        <v>1</v>
      </c>
      <c r="O102">
        <v>32284.26</v>
      </c>
      <c r="P102">
        <v>32567.57</v>
      </c>
      <c r="Q102" t="str">
        <f t="shared" si="1"/>
        <v>G5 - Large C&amp;I</v>
      </c>
    </row>
    <row r="103" spans="1:17" x14ac:dyDescent="0.25">
      <c r="A103">
        <v>49</v>
      </c>
      <c r="B103" t="s">
        <v>421</v>
      </c>
      <c r="C103">
        <v>2019</v>
      </c>
      <c r="D103">
        <v>1</v>
      </c>
      <c r="E103" t="s">
        <v>154</v>
      </c>
      <c r="F103">
        <v>5</v>
      </c>
      <c r="G103" t="s">
        <v>141</v>
      </c>
      <c r="H103">
        <v>425</v>
      </c>
      <c r="I103" t="s">
        <v>480</v>
      </c>
      <c r="J103" t="s">
        <v>481</v>
      </c>
      <c r="K103" t="s">
        <v>146</v>
      </c>
      <c r="L103">
        <v>1675</v>
      </c>
      <c r="M103" t="s">
        <v>482</v>
      </c>
      <c r="N103">
        <v>1</v>
      </c>
      <c r="O103">
        <v>22693.67</v>
      </c>
      <c r="P103">
        <v>11553.51</v>
      </c>
      <c r="Q103" t="str">
        <f t="shared" si="1"/>
        <v>G5 - Large C&amp;I</v>
      </c>
    </row>
    <row r="104" spans="1:17" x14ac:dyDescent="0.25">
      <c r="A104">
        <v>49</v>
      </c>
      <c r="B104" t="s">
        <v>421</v>
      </c>
      <c r="C104">
        <v>2019</v>
      </c>
      <c r="D104">
        <v>1</v>
      </c>
      <c r="E104" t="s">
        <v>154</v>
      </c>
      <c r="F104">
        <v>3</v>
      </c>
      <c r="G104" t="s">
        <v>136</v>
      </c>
      <c r="H104">
        <v>428</v>
      </c>
      <c r="I104" t="s">
        <v>530</v>
      </c>
      <c r="J104" t="s">
        <v>531</v>
      </c>
      <c r="K104" t="s">
        <v>146</v>
      </c>
      <c r="L104">
        <v>1675</v>
      </c>
      <c r="M104" t="s">
        <v>482</v>
      </c>
      <c r="N104">
        <v>1</v>
      </c>
      <c r="O104">
        <v>73233.47</v>
      </c>
      <c r="P104">
        <v>41316.39</v>
      </c>
      <c r="Q104" t="str">
        <f t="shared" si="1"/>
        <v>G5 - Large C&amp;I</v>
      </c>
    </row>
    <row r="105" spans="1:17" x14ac:dyDescent="0.25">
      <c r="A105">
        <v>49</v>
      </c>
      <c r="B105" t="s">
        <v>421</v>
      </c>
      <c r="C105">
        <v>2019</v>
      </c>
      <c r="D105">
        <v>1</v>
      </c>
      <c r="E105" t="s">
        <v>154</v>
      </c>
      <c r="F105">
        <v>3</v>
      </c>
      <c r="G105" t="s">
        <v>136</v>
      </c>
      <c r="H105">
        <v>440</v>
      </c>
      <c r="I105" t="s">
        <v>523</v>
      </c>
      <c r="J105" t="s">
        <v>524</v>
      </c>
      <c r="K105" t="s">
        <v>146</v>
      </c>
      <c r="L105">
        <v>1672</v>
      </c>
      <c r="M105" t="s">
        <v>525</v>
      </c>
      <c r="N105">
        <v>1</v>
      </c>
      <c r="O105">
        <v>76149.91</v>
      </c>
      <c r="P105">
        <v>477705.76</v>
      </c>
      <c r="Q105" t="str">
        <f t="shared" si="1"/>
        <v>G5 - Large C&amp;I</v>
      </c>
    </row>
    <row r="106" spans="1:17" x14ac:dyDescent="0.25">
      <c r="A106">
        <v>49</v>
      </c>
      <c r="B106" t="s">
        <v>421</v>
      </c>
      <c r="C106">
        <v>2019</v>
      </c>
      <c r="D106">
        <v>1</v>
      </c>
      <c r="E106" t="s">
        <v>154</v>
      </c>
      <c r="F106">
        <v>5</v>
      </c>
      <c r="G106" t="s">
        <v>141</v>
      </c>
      <c r="H106">
        <v>420</v>
      </c>
      <c r="I106" t="s">
        <v>499</v>
      </c>
      <c r="J106">
        <v>2331</v>
      </c>
      <c r="K106" t="s">
        <v>146</v>
      </c>
      <c r="L106">
        <v>400</v>
      </c>
      <c r="M106" t="s">
        <v>141</v>
      </c>
      <c r="N106">
        <v>1</v>
      </c>
      <c r="O106">
        <v>9705.91</v>
      </c>
      <c r="P106">
        <v>9731.44</v>
      </c>
      <c r="Q106" t="str">
        <f t="shared" si="1"/>
        <v>G5 - Large C&amp;I</v>
      </c>
    </row>
    <row r="107" spans="1:17" x14ac:dyDescent="0.25">
      <c r="A107">
        <v>49</v>
      </c>
      <c r="B107" t="s">
        <v>421</v>
      </c>
      <c r="C107">
        <v>2019</v>
      </c>
      <c r="D107">
        <v>1</v>
      </c>
      <c r="E107" t="s">
        <v>154</v>
      </c>
      <c r="F107">
        <v>3</v>
      </c>
      <c r="G107" t="s">
        <v>136</v>
      </c>
      <c r="H107">
        <v>417</v>
      </c>
      <c r="I107" t="s">
        <v>500</v>
      </c>
      <c r="J107">
        <v>2367</v>
      </c>
      <c r="K107" t="s">
        <v>146</v>
      </c>
      <c r="L107">
        <v>300</v>
      </c>
      <c r="M107" t="s">
        <v>137</v>
      </c>
      <c r="N107">
        <v>30</v>
      </c>
      <c r="O107">
        <v>138703.5</v>
      </c>
      <c r="P107">
        <v>145811.37</v>
      </c>
      <c r="Q107" t="str">
        <f t="shared" si="1"/>
        <v>G5 - Large C&amp;I</v>
      </c>
    </row>
    <row r="108" spans="1:17" x14ac:dyDescent="0.25">
      <c r="A108">
        <v>49</v>
      </c>
      <c r="B108" t="s">
        <v>421</v>
      </c>
      <c r="C108">
        <v>2019</v>
      </c>
      <c r="D108">
        <v>1</v>
      </c>
      <c r="E108" t="s">
        <v>154</v>
      </c>
      <c r="F108">
        <v>3</v>
      </c>
      <c r="G108" t="s">
        <v>136</v>
      </c>
      <c r="H108">
        <v>404</v>
      </c>
      <c r="I108" t="s">
        <v>507</v>
      </c>
      <c r="J108">
        <v>2107</v>
      </c>
      <c r="K108" t="s">
        <v>146</v>
      </c>
      <c r="L108">
        <v>300</v>
      </c>
      <c r="M108" t="s">
        <v>137</v>
      </c>
      <c r="N108">
        <v>18234</v>
      </c>
      <c r="O108">
        <v>5610629.9299999997</v>
      </c>
      <c r="P108">
        <v>4004474.57</v>
      </c>
      <c r="Q108" t="str">
        <f t="shared" si="1"/>
        <v>G3 - Small C&amp;I</v>
      </c>
    </row>
    <row r="109" spans="1:17" x14ac:dyDescent="0.25">
      <c r="A109">
        <v>49</v>
      </c>
      <c r="B109" t="s">
        <v>421</v>
      </c>
      <c r="C109">
        <v>2019</v>
      </c>
      <c r="D109">
        <v>1</v>
      </c>
      <c r="E109" t="s">
        <v>154</v>
      </c>
      <c r="F109">
        <v>10</v>
      </c>
      <c r="G109" t="s">
        <v>150</v>
      </c>
      <c r="H109">
        <v>401</v>
      </c>
      <c r="I109" t="s">
        <v>526</v>
      </c>
      <c r="J109">
        <v>1012</v>
      </c>
      <c r="K109" t="s">
        <v>146</v>
      </c>
      <c r="L109">
        <v>200</v>
      </c>
      <c r="M109" t="s">
        <v>144</v>
      </c>
      <c r="N109">
        <v>6</v>
      </c>
      <c r="O109">
        <v>1260.1300000000001</v>
      </c>
      <c r="P109">
        <v>951.72</v>
      </c>
      <c r="Q109" t="str">
        <f t="shared" si="1"/>
        <v>G1 - Residential</v>
      </c>
    </row>
    <row r="110" spans="1:17" x14ac:dyDescent="0.25">
      <c r="A110">
        <v>49</v>
      </c>
      <c r="B110" t="s">
        <v>421</v>
      </c>
      <c r="C110">
        <v>2019</v>
      </c>
      <c r="D110">
        <v>1</v>
      </c>
      <c r="E110" t="s">
        <v>154</v>
      </c>
      <c r="F110">
        <v>10</v>
      </c>
      <c r="G110" t="s">
        <v>150</v>
      </c>
      <c r="H110">
        <v>402</v>
      </c>
      <c r="I110" t="s">
        <v>487</v>
      </c>
      <c r="J110">
        <v>1301</v>
      </c>
      <c r="K110" t="s">
        <v>146</v>
      </c>
      <c r="L110">
        <v>207</v>
      </c>
      <c r="M110" t="s">
        <v>152</v>
      </c>
      <c r="N110">
        <v>18001</v>
      </c>
      <c r="O110">
        <v>2789206.02</v>
      </c>
      <c r="P110">
        <v>2598836.34</v>
      </c>
      <c r="Q110" t="str">
        <f t="shared" si="1"/>
        <v>G2 - Low Income Residential</v>
      </c>
    </row>
    <row r="111" spans="1:17" x14ac:dyDescent="0.25">
      <c r="A111">
        <v>49</v>
      </c>
      <c r="B111" t="s">
        <v>421</v>
      </c>
      <c r="C111">
        <v>2019</v>
      </c>
      <c r="D111">
        <v>1</v>
      </c>
      <c r="E111" t="s">
        <v>154</v>
      </c>
      <c r="F111">
        <v>3</v>
      </c>
      <c r="G111" t="s">
        <v>136</v>
      </c>
      <c r="H111">
        <v>411</v>
      </c>
      <c r="I111" t="s">
        <v>490</v>
      </c>
      <c r="J111" t="s">
        <v>491</v>
      </c>
      <c r="K111" t="s">
        <v>146</v>
      </c>
      <c r="L111">
        <v>1670</v>
      </c>
      <c r="M111" t="s">
        <v>492</v>
      </c>
      <c r="N111">
        <v>111</v>
      </c>
      <c r="O111">
        <v>441960.45</v>
      </c>
      <c r="P111">
        <v>1124010.06</v>
      </c>
      <c r="Q111" t="str">
        <f t="shared" si="1"/>
        <v>G5 - Large C&amp;I</v>
      </c>
    </row>
    <row r="112" spans="1:17" x14ac:dyDescent="0.25">
      <c r="A112">
        <v>49</v>
      </c>
      <c r="B112" t="s">
        <v>421</v>
      </c>
      <c r="C112">
        <v>2019</v>
      </c>
      <c r="D112">
        <v>1</v>
      </c>
      <c r="E112" t="s">
        <v>154</v>
      </c>
      <c r="F112">
        <v>3</v>
      </c>
      <c r="G112" t="s">
        <v>136</v>
      </c>
      <c r="H112">
        <v>423</v>
      </c>
      <c r="I112" t="s">
        <v>483</v>
      </c>
      <c r="J112" t="s">
        <v>484</v>
      </c>
      <c r="K112" t="s">
        <v>146</v>
      </c>
      <c r="L112">
        <v>1671</v>
      </c>
      <c r="M112" t="s">
        <v>485</v>
      </c>
      <c r="N112">
        <v>12</v>
      </c>
      <c r="O112">
        <v>157453.47</v>
      </c>
      <c r="P112">
        <v>1083909.17</v>
      </c>
      <c r="Q112" t="str">
        <f t="shared" si="1"/>
        <v>G5 - Large C&amp;I</v>
      </c>
    </row>
    <row r="113" spans="1:17" x14ac:dyDescent="0.25">
      <c r="A113">
        <v>49</v>
      </c>
      <c r="B113" t="s">
        <v>421</v>
      </c>
      <c r="C113">
        <v>2019</v>
      </c>
      <c r="D113">
        <v>1</v>
      </c>
      <c r="E113" t="s">
        <v>154</v>
      </c>
      <c r="F113">
        <v>3</v>
      </c>
      <c r="G113" t="s">
        <v>136</v>
      </c>
      <c r="H113">
        <v>421</v>
      </c>
      <c r="I113" t="s">
        <v>486</v>
      </c>
      <c r="J113">
        <v>2496</v>
      </c>
      <c r="K113" t="s">
        <v>146</v>
      </c>
      <c r="L113">
        <v>300</v>
      </c>
      <c r="M113" t="s">
        <v>137</v>
      </c>
      <c r="N113">
        <v>1</v>
      </c>
      <c r="O113">
        <v>18371.41</v>
      </c>
      <c r="P113">
        <v>22835.1</v>
      </c>
      <c r="Q113" t="str">
        <f t="shared" si="1"/>
        <v>G5 - Large C&amp;I</v>
      </c>
    </row>
    <row r="114" spans="1:17" x14ac:dyDescent="0.25">
      <c r="A114">
        <v>49</v>
      </c>
      <c r="B114" t="s">
        <v>421</v>
      </c>
      <c r="C114">
        <v>2019</v>
      </c>
      <c r="D114">
        <v>1</v>
      </c>
      <c r="E114" t="s">
        <v>154</v>
      </c>
      <c r="F114">
        <v>3</v>
      </c>
      <c r="G114" t="s">
        <v>136</v>
      </c>
      <c r="H114">
        <v>418</v>
      </c>
      <c r="I114" t="s">
        <v>529</v>
      </c>
      <c r="J114">
        <v>2321</v>
      </c>
      <c r="K114" t="s">
        <v>146</v>
      </c>
      <c r="L114">
        <v>1671</v>
      </c>
      <c r="M114" t="s">
        <v>485</v>
      </c>
      <c r="N114">
        <v>32</v>
      </c>
      <c r="O114">
        <v>84177.03</v>
      </c>
      <c r="P114">
        <v>259529.72</v>
      </c>
      <c r="Q114" t="str">
        <f t="shared" si="1"/>
        <v>G5 - Large C&amp;I</v>
      </c>
    </row>
    <row r="115" spans="1:17" x14ac:dyDescent="0.25">
      <c r="A115">
        <v>49</v>
      </c>
      <c r="B115" t="s">
        <v>421</v>
      </c>
      <c r="C115">
        <v>2019</v>
      </c>
      <c r="D115">
        <v>1</v>
      </c>
      <c r="E115" t="s">
        <v>154</v>
      </c>
      <c r="F115">
        <v>5</v>
      </c>
      <c r="G115" t="s">
        <v>141</v>
      </c>
      <c r="H115">
        <v>443</v>
      </c>
      <c r="I115" t="s">
        <v>495</v>
      </c>
      <c r="J115">
        <v>2121</v>
      </c>
      <c r="K115" t="s">
        <v>146</v>
      </c>
      <c r="L115">
        <v>1670</v>
      </c>
      <c r="M115" t="s">
        <v>492</v>
      </c>
      <c r="N115">
        <v>2</v>
      </c>
      <c r="O115">
        <v>606.07000000000005</v>
      </c>
      <c r="P115">
        <v>1062.96</v>
      </c>
      <c r="Q115" t="str">
        <f t="shared" si="1"/>
        <v>G3 - Small C&amp;I</v>
      </c>
    </row>
    <row r="116" spans="1:17" x14ac:dyDescent="0.25">
      <c r="A116">
        <v>49</v>
      </c>
      <c r="B116" t="s">
        <v>421</v>
      </c>
      <c r="C116">
        <v>2019</v>
      </c>
      <c r="D116">
        <v>1</v>
      </c>
      <c r="E116" t="s">
        <v>154</v>
      </c>
      <c r="F116">
        <v>10</v>
      </c>
      <c r="G116" t="s">
        <v>150</v>
      </c>
      <c r="H116">
        <v>400</v>
      </c>
      <c r="I116" t="s">
        <v>511</v>
      </c>
      <c r="J116">
        <v>1247</v>
      </c>
      <c r="K116" t="s">
        <v>146</v>
      </c>
      <c r="L116">
        <v>207</v>
      </c>
      <c r="M116" t="s">
        <v>152</v>
      </c>
      <c r="N116">
        <v>207517</v>
      </c>
      <c r="O116">
        <v>44819498.25</v>
      </c>
      <c r="P116">
        <v>30776208.960000001</v>
      </c>
      <c r="Q116" t="str">
        <f t="shared" si="1"/>
        <v>G1 - Residential</v>
      </c>
    </row>
    <row r="117" spans="1:17" x14ac:dyDescent="0.25">
      <c r="A117">
        <v>49</v>
      </c>
      <c r="B117" t="s">
        <v>421</v>
      </c>
      <c r="C117">
        <v>2019</v>
      </c>
      <c r="D117">
        <v>1</v>
      </c>
      <c r="E117" t="s">
        <v>154</v>
      </c>
      <c r="F117">
        <v>10</v>
      </c>
      <c r="G117" t="s">
        <v>150</v>
      </c>
      <c r="H117">
        <v>404</v>
      </c>
      <c r="I117" t="s">
        <v>507</v>
      </c>
      <c r="J117">
        <v>0</v>
      </c>
      <c r="K117" t="s">
        <v>146</v>
      </c>
      <c r="L117">
        <v>0</v>
      </c>
      <c r="M117" t="s">
        <v>146</v>
      </c>
      <c r="N117">
        <v>1</v>
      </c>
      <c r="O117">
        <v>119.67</v>
      </c>
      <c r="P117">
        <v>75.19</v>
      </c>
      <c r="Q117" t="str">
        <f t="shared" si="1"/>
        <v>G6 - OTHER</v>
      </c>
    </row>
    <row r="118" spans="1:17" x14ac:dyDescent="0.25">
      <c r="A118">
        <v>49</v>
      </c>
      <c r="B118" t="s">
        <v>421</v>
      </c>
      <c r="C118">
        <v>2019</v>
      </c>
      <c r="D118">
        <v>1</v>
      </c>
      <c r="E118" t="s">
        <v>154</v>
      </c>
      <c r="F118">
        <v>3</v>
      </c>
      <c r="G118" t="s">
        <v>136</v>
      </c>
      <c r="H118">
        <v>430</v>
      </c>
      <c r="I118" t="s">
        <v>493</v>
      </c>
      <c r="J118" t="s">
        <v>494</v>
      </c>
      <c r="K118" t="s">
        <v>146</v>
      </c>
      <c r="L118">
        <v>300</v>
      </c>
      <c r="M118" t="s">
        <v>137</v>
      </c>
      <c r="N118">
        <v>1</v>
      </c>
      <c r="O118">
        <v>18749.63</v>
      </c>
      <c r="P118">
        <v>1</v>
      </c>
      <c r="Q118" t="str">
        <f t="shared" si="1"/>
        <v>E6 - OTHER</v>
      </c>
    </row>
    <row r="119" spans="1:17" x14ac:dyDescent="0.25">
      <c r="A119">
        <v>49</v>
      </c>
      <c r="B119" t="s">
        <v>421</v>
      </c>
      <c r="C119">
        <v>2019</v>
      </c>
      <c r="D119">
        <v>1</v>
      </c>
      <c r="E119" t="s">
        <v>154</v>
      </c>
      <c r="F119">
        <v>5</v>
      </c>
      <c r="G119" t="s">
        <v>141</v>
      </c>
      <c r="H119">
        <v>411</v>
      </c>
      <c r="I119" t="s">
        <v>490</v>
      </c>
      <c r="J119" t="s">
        <v>491</v>
      </c>
      <c r="K119" t="s">
        <v>146</v>
      </c>
      <c r="L119">
        <v>1670</v>
      </c>
      <c r="M119" t="s">
        <v>492</v>
      </c>
      <c r="N119">
        <v>6</v>
      </c>
      <c r="O119">
        <v>24752.47</v>
      </c>
      <c r="P119">
        <v>63260.54</v>
      </c>
      <c r="Q119" t="str">
        <f t="shared" si="1"/>
        <v>G5 - Large C&amp;I</v>
      </c>
    </row>
    <row r="120" spans="1:17" x14ac:dyDescent="0.25">
      <c r="A120">
        <v>49</v>
      </c>
      <c r="B120" t="s">
        <v>421</v>
      </c>
      <c r="C120">
        <v>2019</v>
      </c>
      <c r="D120">
        <v>1</v>
      </c>
      <c r="E120" t="s">
        <v>154</v>
      </c>
      <c r="F120">
        <v>5</v>
      </c>
      <c r="G120" t="s">
        <v>141</v>
      </c>
      <c r="H120">
        <v>410</v>
      </c>
      <c r="I120" t="s">
        <v>514</v>
      </c>
      <c r="J120">
        <v>3321</v>
      </c>
      <c r="K120" t="s">
        <v>146</v>
      </c>
      <c r="L120">
        <v>1670</v>
      </c>
      <c r="M120" t="s">
        <v>492</v>
      </c>
      <c r="N120">
        <v>18</v>
      </c>
      <c r="O120">
        <v>88597.59</v>
      </c>
      <c r="P120">
        <v>237391.53</v>
      </c>
      <c r="Q120" t="str">
        <f t="shared" si="1"/>
        <v>G5 - Large C&amp;I</v>
      </c>
    </row>
    <row r="121" spans="1:17" x14ac:dyDescent="0.25">
      <c r="A121">
        <v>49</v>
      </c>
      <c r="B121" t="s">
        <v>421</v>
      </c>
      <c r="C121">
        <v>2019</v>
      </c>
      <c r="D121">
        <v>1</v>
      </c>
      <c r="E121" t="s">
        <v>154</v>
      </c>
      <c r="F121">
        <v>3</v>
      </c>
      <c r="G121" t="s">
        <v>136</v>
      </c>
      <c r="H121">
        <v>414</v>
      </c>
      <c r="I121" t="s">
        <v>506</v>
      </c>
      <c r="J121">
        <v>3421</v>
      </c>
      <c r="K121" t="s">
        <v>146</v>
      </c>
      <c r="L121">
        <v>1670</v>
      </c>
      <c r="M121" t="s">
        <v>492</v>
      </c>
      <c r="N121">
        <v>1</v>
      </c>
      <c r="O121">
        <v>3847.18</v>
      </c>
      <c r="P121">
        <v>17655.23</v>
      </c>
      <c r="Q121" t="str">
        <f t="shared" si="1"/>
        <v>G5 - Large C&amp;I</v>
      </c>
    </row>
    <row r="122" spans="1:17" x14ac:dyDescent="0.25">
      <c r="A122">
        <v>49</v>
      </c>
      <c r="B122" t="s">
        <v>421</v>
      </c>
      <c r="C122">
        <v>2019</v>
      </c>
      <c r="D122">
        <v>1</v>
      </c>
      <c r="E122" t="s">
        <v>154</v>
      </c>
      <c r="F122">
        <v>3</v>
      </c>
      <c r="G122" t="s">
        <v>136</v>
      </c>
      <c r="H122">
        <v>413</v>
      </c>
      <c r="I122" t="s">
        <v>512</v>
      </c>
      <c r="J122">
        <v>3496</v>
      </c>
      <c r="K122" t="s">
        <v>146</v>
      </c>
      <c r="L122">
        <v>300</v>
      </c>
      <c r="M122" t="s">
        <v>137</v>
      </c>
      <c r="N122">
        <v>4</v>
      </c>
      <c r="O122">
        <v>107467.32</v>
      </c>
      <c r="P122">
        <v>118939.22</v>
      </c>
      <c r="Q122" t="str">
        <f t="shared" si="1"/>
        <v>G5 - Large C&amp;I</v>
      </c>
    </row>
    <row r="123" spans="1:17" x14ac:dyDescent="0.25">
      <c r="A123">
        <v>49</v>
      </c>
      <c r="B123" t="s">
        <v>421</v>
      </c>
      <c r="C123">
        <v>2019</v>
      </c>
      <c r="D123">
        <v>1</v>
      </c>
      <c r="E123" t="s">
        <v>154</v>
      </c>
      <c r="F123">
        <v>5</v>
      </c>
      <c r="G123" t="s">
        <v>141</v>
      </c>
      <c r="H123">
        <v>419</v>
      </c>
      <c r="I123" t="s">
        <v>520</v>
      </c>
      <c r="J123" t="s">
        <v>521</v>
      </c>
      <c r="K123" t="s">
        <v>146</v>
      </c>
      <c r="L123">
        <v>1671</v>
      </c>
      <c r="M123" t="s">
        <v>485</v>
      </c>
      <c r="N123">
        <v>56</v>
      </c>
      <c r="O123">
        <v>143623.57</v>
      </c>
      <c r="P123">
        <v>417071.72</v>
      </c>
      <c r="Q123" t="str">
        <f t="shared" si="1"/>
        <v>G5 - Large C&amp;I</v>
      </c>
    </row>
    <row r="124" spans="1:17" x14ac:dyDescent="0.25">
      <c r="A124">
        <v>49</v>
      </c>
      <c r="B124" t="s">
        <v>421</v>
      </c>
      <c r="C124">
        <v>2019</v>
      </c>
      <c r="D124">
        <v>1</v>
      </c>
      <c r="E124" t="s">
        <v>154</v>
      </c>
      <c r="F124">
        <v>5</v>
      </c>
      <c r="G124" t="s">
        <v>141</v>
      </c>
      <c r="H124">
        <v>423</v>
      </c>
      <c r="I124" t="s">
        <v>483</v>
      </c>
      <c r="J124" t="s">
        <v>484</v>
      </c>
      <c r="K124" t="s">
        <v>146</v>
      </c>
      <c r="L124">
        <v>1671</v>
      </c>
      <c r="M124" t="s">
        <v>485</v>
      </c>
      <c r="N124">
        <v>51</v>
      </c>
      <c r="O124">
        <v>731324.42</v>
      </c>
      <c r="P124">
        <v>4257218.66</v>
      </c>
      <c r="Q124" t="str">
        <f t="shared" si="1"/>
        <v>G5 - Large C&amp;I</v>
      </c>
    </row>
    <row r="125" spans="1:17" x14ac:dyDescent="0.25">
      <c r="A125">
        <v>49</v>
      </c>
      <c r="B125" t="s">
        <v>421</v>
      </c>
      <c r="C125">
        <v>2019</v>
      </c>
      <c r="D125">
        <v>1</v>
      </c>
      <c r="E125" t="s">
        <v>154</v>
      </c>
      <c r="F125">
        <v>3</v>
      </c>
      <c r="G125" t="s">
        <v>136</v>
      </c>
      <c r="H125">
        <v>425</v>
      </c>
      <c r="I125" t="s">
        <v>480</v>
      </c>
      <c r="J125" t="s">
        <v>481</v>
      </c>
      <c r="K125" t="s">
        <v>146</v>
      </c>
      <c r="L125">
        <v>1675</v>
      </c>
      <c r="M125" t="s">
        <v>482</v>
      </c>
      <c r="N125">
        <v>3</v>
      </c>
      <c r="O125">
        <v>64348.98</v>
      </c>
      <c r="P125">
        <v>32892.019999999997</v>
      </c>
      <c r="Q125" t="str">
        <f t="shared" si="1"/>
        <v>G5 - Large C&amp;I</v>
      </c>
    </row>
    <row r="126" spans="1:17" x14ac:dyDescent="0.25">
      <c r="A126">
        <v>49</v>
      </c>
      <c r="B126" t="s">
        <v>421</v>
      </c>
      <c r="C126">
        <v>2019</v>
      </c>
      <c r="D126">
        <v>1</v>
      </c>
      <c r="E126" t="s">
        <v>154</v>
      </c>
      <c r="F126">
        <v>3</v>
      </c>
      <c r="G126" t="s">
        <v>136</v>
      </c>
      <c r="H126">
        <v>446</v>
      </c>
      <c r="I126" t="s">
        <v>522</v>
      </c>
      <c r="J126">
        <v>8011</v>
      </c>
      <c r="K126" t="s">
        <v>146</v>
      </c>
      <c r="L126">
        <v>300</v>
      </c>
      <c r="M126" t="s">
        <v>137</v>
      </c>
      <c r="N126">
        <v>23</v>
      </c>
      <c r="O126">
        <v>1845.69</v>
      </c>
      <c r="P126">
        <v>0</v>
      </c>
      <c r="Q126" t="str">
        <f t="shared" si="1"/>
        <v>G6 - OTHER</v>
      </c>
    </row>
    <row r="127" spans="1:17" x14ac:dyDescent="0.25">
      <c r="A127">
        <v>49</v>
      </c>
      <c r="B127" t="s">
        <v>421</v>
      </c>
      <c r="C127">
        <v>2019</v>
      </c>
      <c r="D127">
        <v>1</v>
      </c>
      <c r="E127" t="s">
        <v>154</v>
      </c>
      <c r="F127">
        <v>3</v>
      </c>
      <c r="G127" t="s">
        <v>136</v>
      </c>
      <c r="H127">
        <v>408</v>
      </c>
      <c r="I127" t="s">
        <v>479</v>
      </c>
      <c r="J127">
        <v>2231</v>
      </c>
      <c r="K127" t="s">
        <v>146</v>
      </c>
      <c r="L127">
        <v>300</v>
      </c>
      <c r="M127" t="s">
        <v>137</v>
      </c>
      <c r="N127">
        <v>59</v>
      </c>
      <c r="O127">
        <v>81802.350000000006</v>
      </c>
      <c r="P127">
        <v>69828.600000000006</v>
      </c>
      <c r="Q127" t="str">
        <f t="shared" si="1"/>
        <v>G4 - Medium C&amp;I</v>
      </c>
    </row>
    <row r="128" spans="1:17" x14ac:dyDescent="0.25">
      <c r="A128">
        <v>49</v>
      </c>
      <c r="B128" t="s">
        <v>421</v>
      </c>
      <c r="C128">
        <v>2019</v>
      </c>
      <c r="D128">
        <v>1</v>
      </c>
      <c r="E128" t="s">
        <v>154</v>
      </c>
      <c r="F128">
        <v>3</v>
      </c>
      <c r="G128" t="s">
        <v>136</v>
      </c>
      <c r="H128">
        <v>405</v>
      </c>
      <c r="I128" t="s">
        <v>505</v>
      </c>
      <c r="J128">
        <v>2237</v>
      </c>
      <c r="K128" t="s">
        <v>146</v>
      </c>
      <c r="L128">
        <v>300</v>
      </c>
      <c r="M128" t="s">
        <v>137</v>
      </c>
      <c r="N128">
        <v>3330</v>
      </c>
      <c r="O128">
        <v>5901834.4800000004</v>
      </c>
      <c r="P128">
        <v>5197814.3600000003</v>
      </c>
      <c r="Q128" t="str">
        <f t="shared" si="1"/>
        <v>G4 - Medium C&amp;I</v>
      </c>
    </row>
    <row r="129" spans="1:17" x14ac:dyDescent="0.25">
      <c r="A129">
        <v>49</v>
      </c>
      <c r="B129" t="s">
        <v>421</v>
      </c>
      <c r="C129">
        <v>2019</v>
      </c>
      <c r="D129">
        <v>2</v>
      </c>
      <c r="E129" t="s">
        <v>160</v>
      </c>
      <c r="F129">
        <v>1</v>
      </c>
      <c r="G129" t="s">
        <v>133</v>
      </c>
      <c r="H129">
        <v>1</v>
      </c>
      <c r="I129" t="s">
        <v>450</v>
      </c>
      <c r="J129" t="s">
        <v>451</v>
      </c>
      <c r="K129" t="s">
        <v>452</v>
      </c>
      <c r="L129">
        <v>200</v>
      </c>
      <c r="M129" t="s">
        <v>144</v>
      </c>
      <c r="N129">
        <v>349708</v>
      </c>
      <c r="O129">
        <v>45645696.810000002</v>
      </c>
      <c r="P129">
        <v>196248837</v>
      </c>
      <c r="Q129" t="str">
        <f t="shared" si="1"/>
        <v>E1 - Residential</v>
      </c>
    </row>
    <row r="130" spans="1:17" x14ac:dyDescent="0.25">
      <c r="A130">
        <v>49</v>
      </c>
      <c r="B130" t="s">
        <v>421</v>
      </c>
      <c r="C130">
        <v>2019</v>
      </c>
      <c r="D130">
        <v>2</v>
      </c>
      <c r="E130" t="s">
        <v>160</v>
      </c>
      <c r="F130">
        <v>3</v>
      </c>
      <c r="G130" t="s">
        <v>136</v>
      </c>
      <c r="H130">
        <v>1</v>
      </c>
      <c r="I130" t="s">
        <v>450</v>
      </c>
      <c r="J130" t="s">
        <v>451</v>
      </c>
      <c r="K130" t="s">
        <v>452</v>
      </c>
      <c r="L130">
        <v>300</v>
      </c>
      <c r="M130" t="s">
        <v>137</v>
      </c>
      <c r="N130">
        <v>783</v>
      </c>
      <c r="O130">
        <v>233698.87</v>
      </c>
      <c r="P130">
        <v>1036819</v>
      </c>
      <c r="Q130" t="str">
        <f t="shared" ref="Q130:Q193" si="2">VLOOKUP(J130,S:T,2,FALSE)</f>
        <v>E1 - Residential</v>
      </c>
    </row>
    <row r="131" spans="1:17" x14ac:dyDescent="0.25">
      <c r="A131">
        <v>49</v>
      </c>
      <c r="B131" t="s">
        <v>421</v>
      </c>
      <c r="C131">
        <v>2019</v>
      </c>
      <c r="D131">
        <v>2</v>
      </c>
      <c r="E131" t="s">
        <v>160</v>
      </c>
      <c r="F131">
        <v>5</v>
      </c>
      <c r="G131" t="s">
        <v>141</v>
      </c>
      <c r="H131">
        <v>5</v>
      </c>
      <c r="I131" t="s">
        <v>425</v>
      </c>
      <c r="J131" t="s">
        <v>426</v>
      </c>
      <c r="K131" t="s">
        <v>427</v>
      </c>
      <c r="L131">
        <v>460</v>
      </c>
      <c r="M131" t="s">
        <v>142</v>
      </c>
      <c r="N131">
        <v>819</v>
      </c>
      <c r="O131">
        <v>296006.57</v>
      </c>
      <c r="P131">
        <v>1352023</v>
      </c>
      <c r="Q131" t="str">
        <f t="shared" si="2"/>
        <v>E3 - Small C&amp;I</v>
      </c>
    </row>
    <row r="132" spans="1:17" x14ac:dyDescent="0.25">
      <c r="A132">
        <v>49</v>
      </c>
      <c r="B132" t="s">
        <v>421</v>
      </c>
      <c r="C132">
        <v>2019</v>
      </c>
      <c r="D132">
        <v>2</v>
      </c>
      <c r="E132" t="s">
        <v>160</v>
      </c>
      <c r="F132">
        <v>5</v>
      </c>
      <c r="G132" t="s">
        <v>141</v>
      </c>
      <c r="H132">
        <v>954</v>
      </c>
      <c r="I132" t="s">
        <v>437</v>
      </c>
      <c r="J132" t="s">
        <v>434</v>
      </c>
      <c r="K132" t="s">
        <v>435</v>
      </c>
      <c r="L132">
        <v>4552</v>
      </c>
      <c r="M132" t="s">
        <v>157</v>
      </c>
      <c r="N132">
        <v>167</v>
      </c>
      <c r="O132">
        <v>311970.84999999998</v>
      </c>
      <c r="P132">
        <v>3433731</v>
      </c>
      <c r="Q132" t="str">
        <f t="shared" si="2"/>
        <v>E4 - Medium C&amp;I</v>
      </c>
    </row>
    <row r="133" spans="1:17" x14ac:dyDescent="0.25">
      <c r="A133">
        <v>49</v>
      </c>
      <c r="B133" t="s">
        <v>421</v>
      </c>
      <c r="C133">
        <v>2019</v>
      </c>
      <c r="D133">
        <v>2</v>
      </c>
      <c r="E133" t="s">
        <v>160</v>
      </c>
      <c r="F133">
        <v>5</v>
      </c>
      <c r="G133" t="s">
        <v>141</v>
      </c>
      <c r="H133">
        <v>705</v>
      </c>
      <c r="I133" t="s">
        <v>438</v>
      </c>
      <c r="J133" t="s">
        <v>439</v>
      </c>
      <c r="K133" t="s">
        <v>440</v>
      </c>
      <c r="L133">
        <v>460</v>
      </c>
      <c r="M133" t="s">
        <v>142</v>
      </c>
      <c r="N133">
        <v>37</v>
      </c>
      <c r="O133">
        <v>640739.63</v>
      </c>
      <c r="P133">
        <v>2701446</v>
      </c>
      <c r="Q133" t="str">
        <f t="shared" si="2"/>
        <v>E5 - Large C&amp;I</v>
      </c>
    </row>
    <row r="134" spans="1:17" x14ac:dyDescent="0.25">
      <c r="A134">
        <v>49</v>
      </c>
      <c r="B134" t="s">
        <v>421</v>
      </c>
      <c r="C134">
        <v>2019</v>
      </c>
      <c r="D134">
        <v>2</v>
      </c>
      <c r="E134" t="s">
        <v>160</v>
      </c>
      <c r="F134">
        <v>5</v>
      </c>
      <c r="G134" t="s">
        <v>141</v>
      </c>
      <c r="H134">
        <v>710</v>
      </c>
      <c r="I134" t="s">
        <v>449</v>
      </c>
      <c r="J134" t="s">
        <v>439</v>
      </c>
      <c r="K134" t="s">
        <v>440</v>
      </c>
      <c r="L134">
        <v>4552</v>
      </c>
      <c r="M134" t="s">
        <v>157</v>
      </c>
      <c r="N134">
        <v>97</v>
      </c>
      <c r="O134">
        <v>1394798.56</v>
      </c>
      <c r="P134">
        <v>18681837</v>
      </c>
      <c r="Q134" t="str">
        <f t="shared" si="2"/>
        <v>E5 - Large C&amp;I</v>
      </c>
    </row>
    <row r="135" spans="1:17" x14ac:dyDescent="0.25">
      <c r="A135">
        <v>49</v>
      </c>
      <c r="B135" t="s">
        <v>421</v>
      </c>
      <c r="C135">
        <v>2019</v>
      </c>
      <c r="D135">
        <v>2</v>
      </c>
      <c r="E135" t="s">
        <v>160</v>
      </c>
      <c r="F135">
        <v>3</v>
      </c>
      <c r="G135" t="s">
        <v>136</v>
      </c>
      <c r="H135">
        <v>924</v>
      </c>
      <c r="I135" t="s">
        <v>444</v>
      </c>
      <c r="J135" t="s">
        <v>445</v>
      </c>
      <c r="K135" t="s">
        <v>446</v>
      </c>
      <c r="L135">
        <v>4532</v>
      </c>
      <c r="M135" t="s">
        <v>143</v>
      </c>
      <c r="N135">
        <v>1</v>
      </c>
      <c r="O135">
        <v>166396.5</v>
      </c>
      <c r="P135">
        <v>1877886</v>
      </c>
      <c r="Q135" t="str">
        <f t="shared" si="2"/>
        <v>E5 - Large C&amp;I</v>
      </c>
    </row>
    <row r="136" spans="1:17" x14ac:dyDescent="0.25">
      <c r="A136">
        <v>49</v>
      </c>
      <c r="B136" t="s">
        <v>421</v>
      </c>
      <c r="C136">
        <v>2019</v>
      </c>
      <c r="D136">
        <v>2</v>
      </c>
      <c r="E136" t="s">
        <v>160</v>
      </c>
      <c r="F136">
        <v>6</v>
      </c>
      <c r="G136" t="s">
        <v>138</v>
      </c>
      <c r="H136">
        <v>610</v>
      </c>
      <c r="I136" t="s">
        <v>430</v>
      </c>
      <c r="J136" t="s">
        <v>431</v>
      </c>
      <c r="K136" t="s">
        <v>432</v>
      </c>
      <c r="L136">
        <v>700</v>
      </c>
      <c r="M136" t="s">
        <v>139</v>
      </c>
      <c r="N136">
        <v>8</v>
      </c>
      <c r="O136">
        <v>3098</v>
      </c>
      <c r="P136">
        <v>5538</v>
      </c>
      <c r="Q136" t="str">
        <f t="shared" si="2"/>
        <v>E6 - OTHER</v>
      </c>
    </row>
    <row r="137" spans="1:17" x14ac:dyDescent="0.25">
      <c r="A137">
        <v>49</v>
      </c>
      <c r="B137" t="s">
        <v>421</v>
      </c>
      <c r="C137">
        <v>2019</v>
      </c>
      <c r="D137">
        <v>2</v>
      </c>
      <c r="E137" t="s">
        <v>160</v>
      </c>
      <c r="F137">
        <v>6</v>
      </c>
      <c r="G137" t="s">
        <v>138</v>
      </c>
      <c r="H137">
        <v>629</v>
      </c>
      <c r="I137" t="s">
        <v>470</v>
      </c>
      <c r="J137" t="s">
        <v>431</v>
      </c>
      <c r="K137" t="s">
        <v>432</v>
      </c>
      <c r="L137">
        <v>700</v>
      </c>
      <c r="M137" t="s">
        <v>139</v>
      </c>
      <c r="N137">
        <v>150</v>
      </c>
      <c r="O137">
        <v>78082.03</v>
      </c>
      <c r="P137">
        <v>185143</v>
      </c>
      <c r="Q137" t="str">
        <f t="shared" si="2"/>
        <v>E6 - OTHER</v>
      </c>
    </row>
    <row r="138" spans="1:17" x14ac:dyDescent="0.25">
      <c r="A138">
        <v>49</v>
      </c>
      <c r="B138" t="s">
        <v>421</v>
      </c>
      <c r="C138">
        <v>2019</v>
      </c>
      <c r="D138">
        <v>2</v>
      </c>
      <c r="E138" t="s">
        <v>160</v>
      </c>
      <c r="F138">
        <v>5</v>
      </c>
      <c r="G138" t="s">
        <v>141</v>
      </c>
      <c r="H138">
        <v>616</v>
      </c>
      <c r="I138" t="s">
        <v>447</v>
      </c>
      <c r="J138" t="s">
        <v>442</v>
      </c>
      <c r="K138" t="s">
        <v>443</v>
      </c>
      <c r="L138">
        <v>4552</v>
      </c>
      <c r="M138" t="s">
        <v>157</v>
      </c>
      <c r="N138">
        <v>19</v>
      </c>
      <c r="O138">
        <v>2399.75</v>
      </c>
      <c r="P138">
        <v>14940</v>
      </c>
      <c r="Q138" t="str">
        <f t="shared" si="2"/>
        <v>E6 - OTHER</v>
      </c>
    </row>
    <row r="139" spans="1:17" x14ac:dyDescent="0.25">
      <c r="A139">
        <v>49</v>
      </c>
      <c r="B139" t="s">
        <v>421</v>
      </c>
      <c r="C139">
        <v>2019</v>
      </c>
      <c r="D139">
        <v>2</v>
      </c>
      <c r="E139" t="s">
        <v>160</v>
      </c>
      <c r="F139">
        <v>3</v>
      </c>
      <c r="G139" t="s">
        <v>136</v>
      </c>
      <c r="H139">
        <v>950</v>
      </c>
      <c r="I139" t="s">
        <v>429</v>
      </c>
      <c r="J139" t="s">
        <v>426</v>
      </c>
      <c r="K139" t="s">
        <v>427</v>
      </c>
      <c r="L139">
        <v>4532</v>
      </c>
      <c r="M139" t="s">
        <v>143</v>
      </c>
      <c r="N139">
        <v>9966</v>
      </c>
      <c r="O139">
        <v>1459329.51</v>
      </c>
      <c r="P139">
        <v>13538652</v>
      </c>
      <c r="Q139" t="str">
        <f t="shared" si="2"/>
        <v>E3 - Small C&amp;I</v>
      </c>
    </row>
    <row r="140" spans="1:17" x14ac:dyDescent="0.25">
      <c r="A140">
        <v>49</v>
      </c>
      <c r="B140" t="s">
        <v>421</v>
      </c>
      <c r="C140">
        <v>2019</v>
      </c>
      <c r="D140">
        <v>2</v>
      </c>
      <c r="E140" t="s">
        <v>160</v>
      </c>
      <c r="F140">
        <v>5</v>
      </c>
      <c r="G140" t="s">
        <v>141</v>
      </c>
      <c r="H140">
        <v>950</v>
      </c>
      <c r="I140" t="s">
        <v>429</v>
      </c>
      <c r="J140" t="s">
        <v>426</v>
      </c>
      <c r="K140" t="s">
        <v>427</v>
      </c>
      <c r="L140">
        <v>4552</v>
      </c>
      <c r="M140" t="s">
        <v>157</v>
      </c>
      <c r="N140">
        <v>124</v>
      </c>
      <c r="O140">
        <v>39956.82</v>
      </c>
      <c r="P140">
        <v>393038</v>
      </c>
      <c r="Q140" t="str">
        <f t="shared" si="2"/>
        <v>E3 - Small C&amp;I</v>
      </c>
    </row>
    <row r="141" spans="1:17" x14ac:dyDescent="0.25">
      <c r="A141">
        <v>49</v>
      </c>
      <c r="B141" t="s">
        <v>421</v>
      </c>
      <c r="C141">
        <v>2019</v>
      </c>
      <c r="D141">
        <v>2</v>
      </c>
      <c r="E141" t="s">
        <v>160</v>
      </c>
      <c r="F141">
        <v>3</v>
      </c>
      <c r="G141" t="s">
        <v>136</v>
      </c>
      <c r="H141">
        <v>54</v>
      </c>
      <c r="I141" t="s">
        <v>477</v>
      </c>
      <c r="J141" t="s">
        <v>459</v>
      </c>
      <c r="K141" t="s">
        <v>460</v>
      </c>
      <c r="L141">
        <v>300</v>
      </c>
      <c r="M141" t="s">
        <v>137</v>
      </c>
      <c r="N141">
        <v>1</v>
      </c>
      <c r="O141">
        <v>32.74</v>
      </c>
      <c r="P141">
        <v>87</v>
      </c>
      <c r="Q141" t="str">
        <f t="shared" si="2"/>
        <v>E3 - Small C&amp;I</v>
      </c>
    </row>
    <row r="142" spans="1:17" x14ac:dyDescent="0.25">
      <c r="A142">
        <v>49</v>
      </c>
      <c r="B142" t="s">
        <v>421</v>
      </c>
      <c r="C142">
        <v>2019</v>
      </c>
      <c r="D142">
        <v>2</v>
      </c>
      <c r="E142" t="s">
        <v>160</v>
      </c>
      <c r="F142">
        <v>1</v>
      </c>
      <c r="G142" t="s">
        <v>133</v>
      </c>
      <c r="H142">
        <v>954</v>
      </c>
      <c r="I142" t="s">
        <v>437</v>
      </c>
      <c r="J142" t="s">
        <v>434</v>
      </c>
      <c r="K142" t="s">
        <v>435</v>
      </c>
      <c r="L142">
        <v>4512</v>
      </c>
      <c r="M142" t="s">
        <v>134</v>
      </c>
      <c r="N142">
        <v>1</v>
      </c>
      <c r="O142">
        <v>1153.77</v>
      </c>
      <c r="P142">
        <v>12386</v>
      </c>
      <c r="Q142" t="str">
        <f t="shared" si="2"/>
        <v>E4 - Medium C&amp;I</v>
      </c>
    </row>
    <row r="143" spans="1:17" x14ac:dyDescent="0.25">
      <c r="A143">
        <v>49</v>
      </c>
      <c r="B143" t="s">
        <v>421</v>
      </c>
      <c r="C143">
        <v>2019</v>
      </c>
      <c r="D143">
        <v>2</v>
      </c>
      <c r="E143" t="s">
        <v>160</v>
      </c>
      <c r="F143">
        <v>3</v>
      </c>
      <c r="G143" t="s">
        <v>136</v>
      </c>
      <c r="H143">
        <v>954</v>
      </c>
      <c r="I143" t="s">
        <v>437</v>
      </c>
      <c r="J143" t="s">
        <v>434</v>
      </c>
      <c r="K143" t="s">
        <v>435</v>
      </c>
      <c r="L143">
        <v>4532</v>
      </c>
      <c r="M143" t="s">
        <v>143</v>
      </c>
      <c r="N143">
        <v>3360</v>
      </c>
      <c r="O143">
        <v>4659954.8499999996</v>
      </c>
      <c r="P143">
        <v>55273963</v>
      </c>
      <c r="Q143" t="str">
        <f t="shared" si="2"/>
        <v>E4 - Medium C&amp;I</v>
      </c>
    </row>
    <row r="144" spans="1:17" x14ac:dyDescent="0.25">
      <c r="A144">
        <v>49</v>
      </c>
      <c r="B144" t="s">
        <v>421</v>
      </c>
      <c r="C144">
        <v>2019</v>
      </c>
      <c r="D144">
        <v>2</v>
      </c>
      <c r="E144" t="s">
        <v>160</v>
      </c>
      <c r="F144">
        <v>5</v>
      </c>
      <c r="G144" t="s">
        <v>141</v>
      </c>
      <c r="H144">
        <v>943</v>
      </c>
      <c r="I144" t="s">
        <v>465</v>
      </c>
      <c r="J144" t="s">
        <v>466</v>
      </c>
      <c r="K144" t="s">
        <v>467</v>
      </c>
      <c r="L144">
        <v>4552</v>
      </c>
      <c r="M144" t="s">
        <v>157</v>
      </c>
      <c r="N144">
        <v>2</v>
      </c>
      <c r="O144">
        <v>17239.060000000001</v>
      </c>
      <c r="P144">
        <v>0</v>
      </c>
      <c r="Q144" t="str">
        <f t="shared" si="2"/>
        <v>E6 - OTHER</v>
      </c>
    </row>
    <row r="145" spans="1:17" x14ac:dyDescent="0.25">
      <c r="A145">
        <v>49</v>
      </c>
      <c r="B145" t="s">
        <v>421</v>
      </c>
      <c r="C145">
        <v>2019</v>
      </c>
      <c r="D145">
        <v>2</v>
      </c>
      <c r="E145" t="s">
        <v>160</v>
      </c>
      <c r="F145">
        <v>5</v>
      </c>
      <c r="G145" t="s">
        <v>141</v>
      </c>
      <c r="H145">
        <v>1</v>
      </c>
      <c r="I145" t="s">
        <v>450</v>
      </c>
      <c r="J145" t="s">
        <v>451</v>
      </c>
      <c r="K145" t="s">
        <v>452</v>
      </c>
      <c r="L145">
        <v>460</v>
      </c>
      <c r="M145" t="s">
        <v>142</v>
      </c>
      <c r="N145">
        <v>1</v>
      </c>
      <c r="O145">
        <v>100.13</v>
      </c>
      <c r="P145">
        <v>420</v>
      </c>
      <c r="Q145" t="str">
        <f t="shared" si="2"/>
        <v>E1 - Residential</v>
      </c>
    </row>
    <row r="146" spans="1:17" x14ac:dyDescent="0.25">
      <c r="A146">
        <v>49</v>
      </c>
      <c r="B146" t="s">
        <v>421</v>
      </c>
      <c r="C146">
        <v>2019</v>
      </c>
      <c r="D146">
        <v>2</v>
      </c>
      <c r="E146" t="s">
        <v>160</v>
      </c>
      <c r="F146">
        <v>3</v>
      </c>
      <c r="G146" t="s">
        <v>136</v>
      </c>
      <c r="H146">
        <v>55</v>
      </c>
      <c r="I146" t="s">
        <v>428</v>
      </c>
      <c r="J146" t="s">
        <v>426</v>
      </c>
      <c r="K146" t="s">
        <v>427</v>
      </c>
      <c r="L146">
        <v>300</v>
      </c>
      <c r="M146" t="s">
        <v>137</v>
      </c>
      <c r="N146">
        <v>44</v>
      </c>
      <c r="O146">
        <v>-44610.5</v>
      </c>
      <c r="P146">
        <v>212193</v>
      </c>
      <c r="Q146" t="str">
        <f t="shared" si="2"/>
        <v>E3 - Small C&amp;I</v>
      </c>
    </row>
    <row r="147" spans="1:17" x14ac:dyDescent="0.25">
      <c r="A147">
        <v>49</v>
      </c>
      <c r="B147" t="s">
        <v>421</v>
      </c>
      <c r="C147">
        <v>2019</v>
      </c>
      <c r="D147">
        <v>2</v>
      </c>
      <c r="E147" t="s">
        <v>160</v>
      </c>
      <c r="F147">
        <v>1</v>
      </c>
      <c r="G147" t="s">
        <v>133</v>
      </c>
      <c r="H147">
        <v>34</v>
      </c>
      <c r="I147" t="s">
        <v>464</v>
      </c>
      <c r="J147" t="s">
        <v>459</v>
      </c>
      <c r="K147" t="s">
        <v>460</v>
      </c>
      <c r="L147">
        <v>200</v>
      </c>
      <c r="M147" t="s">
        <v>144</v>
      </c>
      <c r="N147">
        <v>1</v>
      </c>
      <c r="O147">
        <v>11.37</v>
      </c>
      <c r="P147">
        <v>0</v>
      </c>
      <c r="Q147" t="str">
        <f t="shared" si="2"/>
        <v>E3 - Small C&amp;I</v>
      </c>
    </row>
    <row r="148" spans="1:17" x14ac:dyDescent="0.25">
      <c r="A148">
        <v>49</v>
      </c>
      <c r="B148" t="s">
        <v>421</v>
      </c>
      <c r="C148">
        <v>2019</v>
      </c>
      <c r="D148">
        <v>2</v>
      </c>
      <c r="E148" t="s">
        <v>160</v>
      </c>
      <c r="F148">
        <v>6</v>
      </c>
      <c r="G148" t="s">
        <v>138</v>
      </c>
      <c r="H148">
        <v>34</v>
      </c>
      <c r="I148" t="s">
        <v>464</v>
      </c>
      <c r="J148" t="s">
        <v>459</v>
      </c>
      <c r="K148" t="s">
        <v>460</v>
      </c>
      <c r="L148">
        <v>700</v>
      </c>
      <c r="M148" t="s">
        <v>139</v>
      </c>
      <c r="N148">
        <v>152</v>
      </c>
      <c r="O148">
        <v>21257.82</v>
      </c>
      <c r="P148">
        <v>91719</v>
      </c>
      <c r="Q148" t="str">
        <f t="shared" si="2"/>
        <v>E3 - Small C&amp;I</v>
      </c>
    </row>
    <row r="149" spans="1:17" x14ac:dyDescent="0.25">
      <c r="A149">
        <v>49</v>
      </c>
      <c r="B149" t="s">
        <v>421</v>
      </c>
      <c r="C149">
        <v>2019</v>
      </c>
      <c r="D149">
        <v>2</v>
      </c>
      <c r="E149" t="s">
        <v>160</v>
      </c>
      <c r="F149">
        <v>3</v>
      </c>
      <c r="G149" t="s">
        <v>136</v>
      </c>
      <c r="H149">
        <v>951</v>
      </c>
      <c r="I149" t="s">
        <v>458</v>
      </c>
      <c r="J149" t="s">
        <v>459</v>
      </c>
      <c r="K149" t="s">
        <v>460</v>
      </c>
      <c r="L149">
        <v>4532</v>
      </c>
      <c r="M149" t="s">
        <v>143</v>
      </c>
      <c r="N149">
        <v>112</v>
      </c>
      <c r="O149">
        <v>8038.44</v>
      </c>
      <c r="P149">
        <v>63220</v>
      </c>
      <c r="Q149" t="str">
        <f t="shared" si="2"/>
        <v>E3 - Small C&amp;I</v>
      </c>
    </row>
    <row r="150" spans="1:17" x14ac:dyDescent="0.25">
      <c r="A150">
        <v>49</v>
      </c>
      <c r="B150" t="s">
        <v>421</v>
      </c>
      <c r="C150">
        <v>2019</v>
      </c>
      <c r="D150">
        <v>2</v>
      </c>
      <c r="E150" t="s">
        <v>160</v>
      </c>
      <c r="F150">
        <v>3</v>
      </c>
      <c r="G150" t="s">
        <v>136</v>
      </c>
      <c r="H150">
        <v>53</v>
      </c>
      <c r="I150" t="s">
        <v>436</v>
      </c>
      <c r="J150" t="s">
        <v>434</v>
      </c>
      <c r="K150" t="s">
        <v>435</v>
      </c>
      <c r="L150">
        <v>300</v>
      </c>
      <c r="M150" t="s">
        <v>137</v>
      </c>
      <c r="N150">
        <v>162</v>
      </c>
      <c r="O150">
        <v>512829.3</v>
      </c>
      <c r="P150">
        <v>2431619</v>
      </c>
      <c r="Q150" t="str">
        <f t="shared" si="2"/>
        <v>E4 - Medium C&amp;I</v>
      </c>
    </row>
    <row r="151" spans="1:17" x14ac:dyDescent="0.25">
      <c r="A151">
        <v>49</v>
      </c>
      <c r="B151" t="s">
        <v>421</v>
      </c>
      <c r="C151">
        <v>2019</v>
      </c>
      <c r="D151">
        <v>2</v>
      </c>
      <c r="E151" t="s">
        <v>160</v>
      </c>
      <c r="F151">
        <v>5</v>
      </c>
      <c r="G151" t="s">
        <v>141</v>
      </c>
      <c r="H151">
        <v>13</v>
      </c>
      <c r="I151" t="s">
        <v>433</v>
      </c>
      <c r="J151" t="s">
        <v>434</v>
      </c>
      <c r="K151" t="s">
        <v>435</v>
      </c>
      <c r="L151">
        <v>460</v>
      </c>
      <c r="M151" t="s">
        <v>142</v>
      </c>
      <c r="N151">
        <v>330</v>
      </c>
      <c r="O151">
        <v>987503.67</v>
      </c>
      <c r="P151">
        <v>4034897</v>
      </c>
      <c r="Q151" t="str">
        <f t="shared" si="2"/>
        <v>E4 - Medium C&amp;I</v>
      </c>
    </row>
    <row r="152" spans="1:17" x14ac:dyDescent="0.25">
      <c r="A152">
        <v>49</v>
      </c>
      <c r="B152" t="s">
        <v>421</v>
      </c>
      <c r="C152">
        <v>2019</v>
      </c>
      <c r="D152">
        <v>2</v>
      </c>
      <c r="E152" t="s">
        <v>160</v>
      </c>
      <c r="F152">
        <v>3</v>
      </c>
      <c r="G152" t="s">
        <v>136</v>
      </c>
      <c r="H152">
        <v>700</v>
      </c>
      <c r="I152" t="s">
        <v>448</v>
      </c>
      <c r="J152" t="s">
        <v>439</v>
      </c>
      <c r="K152" t="s">
        <v>440</v>
      </c>
      <c r="L152">
        <v>300</v>
      </c>
      <c r="M152" t="s">
        <v>137</v>
      </c>
      <c r="N152">
        <v>82</v>
      </c>
      <c r="O152">
        <v>1883576.75</v>
      </c>
      <c r="P152">
        <v>8088030</v>
      </c>
      <c r="Q152" t="str">
        <f t="shared" si="2"/>
        <v>E5 - Large C&amp;I</v>
      </c>
    </row>
    <row r="153" spans="1:17" x14ac:dyDescent="0.25">
      <c r="A153">
        <v>49</v>
      </c>
      <c r="B153" t="s">
        <v>421</v>
      </c>
      <c r="C153">
        <v>2019</v>
      </c>
      <c r="D153">
        <v>2</v>
      </c>
      <c r="E153" t="s">
        <v>160</v>
      </c>
      <c r="F153">
        <v>3</v>
      </c>
      <c r="G153" t="s">
        <v>136</v>
      </c>
      <c r="H153">
        <v>605</v>
      </c>
      <c r="I153" t="s">
        <v>468</v>
      </c>
      <c r="J153" t="s">
        <v>442</v>
      </c>
      <c r="K153" t="s">
        <v>443</v>
      </c>
      <c r="L153">
        <v>300</v>
      </c>
      <c r="M153" t="s">
        <v>137</v>
      </c>
      <c r="N153">
        <v>15</v>
      </c>
      <c r="O153">
        <v>1029.43</v>
      </c>
      <c r="P153">
        <v>3663</v>
      </c>
      <c r="Q153" t="str">
        <f t="shared" si="2"/>
        <v>E6 - OTHER</v>
      </c>
    </row>
    <row r="154" spans="1:17" x14ac:dyDescent="0.25">
      <c r="A154">
        <v>49</v>
      </c>
      <c r="B154" t="s">
        <v>421</v>
      </c>
      <c r="C154">
        <v>2019</v>
      </c>
      <c r="D154">
        <v>2</v>
      </c>
      <c r="E154" t="s">
        <v>160</v>
      </c>
      <c r="F154">
        <v>3</v>
      </c>
      <c r="G154" t="s">
        <v>136</v>
      </c>
      <c r="H154">
        <v>628</v>
      </c>
      <c r="I154" t="s">
        <v>441</v>
      </c>
      <c r="J154" t="s">
        <v>442</v>
      </c>
      <c r="K154" t="s">
        <v>443</v>
      </c>
      <c r="L154">
        <v>300</v>
      </c>
      <c r="M154" t="s">
        <v>137</v>
      </c>
      <c r="N154">
        <v>1152</v>
      </c>
      <c r="O154">
        <v>108742.95</v>
      </c>
      <c r="P154">
        <v>349751</v>
      </c>
      <c r="Q154" t="str">
        <f t="shared" si="2"/>
        <v>E6 - OTHER</v>
      </c>
    </row>
    <row r="155" spans="1:17" x14ac:dyDescent="0.25">
      <c r="A155">
        <v>49</v>
      </c>
      <c r="B155" t="s">
        <v>421</v>
      </c>
      <c r="C155">
        <v>2019</v>
      </c>
      <c r="D155">
        <v>2</v>
      </c>
      <c r="E155" t="s">
        <v>160</v>
      </c>
      <c r="F155">
        <v>1</v>
      </c>
      <c r="G155" t="s">
        <v>133</v>
      </c>
      <c r="H155">
        <v>616</v>
      </c>
      <c r="I155" t="s">
        <v>447</v>
      </c>
      <c r="J155" t="s">
        <v>442</v>
      </c>
      <c r="K155" t="s">
        <v>443</v>
      </c>
      <c r="L155">
        <v>4512</v>
      </c>
      <c r="M155" t="s">
        <v>134</v>
      </c>
      <c r="N155">
        <v>44</v>
      </c>
      <c r="O155">
        <v>3744.81</v>
      </c>
      <c r="P155">
        <v>18341</v>
      </c>
      <c r="Q155" t="str">
        <f t="shared" si="2"/>
        <v>E6 - OTHER</v>
      </c>
    </row>
    <row r="156" spans="1:17" x14ac:dyDescent="0.25">
      <c r="A156">
        <v>49</v>
      </c>
      <c r="B156" t="s">
        <v>421</v>
      </c>
      <c r="C156">
        <v>2019</v>
      </c>
      <c r="D156">
        <v>2</v>
      </c>
      <c r="E156" t="s">
        <v>160</v>
      </c>
      <c r="F156">
        <v>10</v>
      </c>
      <c r="G156" t="s">
        <v>150</v>
      </c>
      <c r="H156">
        <v>903</v>
      </c>
      <c r="I156" t="s">
        <v>454</v>
      </c>
      <c r="J156" t="s">
        <v>451</v>
      </c>
      <c r="K156" t="s">
        <v>452</v>
      </c>
      <c r="L156">
        <v>4513</v>
      </c>
      <c r="M156" t="s">
        <v>151</v>
      </c>
      <c r="N156">
        <v>1850</v>
      </c>
      <c r="O156">
        <v>278663.69</v>
      </c>
      <c r="P156">
        <v>2532289</v>
      </c>
      <c r="Q156" t="str">
        <f t="shared" si="2"/>
        <v>E1 - Residential</v>
      </c>
    </row>
    <row r="157" spans="1:17" x14ac:dyDescent="0.25">
      <c r="A157">
        <v>49</v>
      </c>
      <c r="B157" t="s">
        <v>421</v>
      </c>
      <c r="C157">
        <v>2019</v>
      </c>
      <c r="D157">
        <v>2</v>
      </c>
      <c r="E157" t="s">
        <v>160</v>
      </c>
      <c r="F157">
        <v>1</v>
      </c>
      <c r="G157" t="s">
        <v>133</v>
      </c>
      <c r="H157">
        <v>6</v>
      </c>
      <c r="I157" t="s">
        <v>422</v>
      </c>
      <c r="J157" t="s">
        <v>423</v>
      </c>
      <c r="K157" t="s">
        <v>424</v>
      </c>
      <c r="L157">
        <v>200</v>
      </c>
      <c r="M157" t="s">
        <v>144</v>
      </c>
      <c r="N157">
        <v>26329</v>
      </c>
      <c r="O157">
        <v>2563301.6800000002</v>
      </c>
      <c r="P157">
        <v>15352603</v>
      </c>
      <c r="Q157" t="str">
        <f t="shared" si="2"/>
        <v>E2 - Low Income Residential</v>
      </c>
    </row>
    <row r="158" spans="1:17" x14ac:dyDescent="0.25">
      <c r="A158">
        <v>49</v>
      </c>
      <c r="B158" t="s">
        <v>421</v>
      </c>
      <c r="C158">
        <v>2019</v>
      </c>
      <c r="D158">
        <v>2</v>
      </c>
      <c r="E158" t="s">
        <v>160</v>
      </c>
      <c r="F158">
        <v>3</v>
      </c>
      <c r="G158" t="s">
        <v>136</v>
      </c>
      <c r="H158">
        <v>117</v>
      </c>
      <c r="I158" t="s">
        <v>478</v>
      </c>
      <c r="J158" t="s">
        <v>462</v>
      </c>
      <c r="K158" t="s">
        <v>463</v>
      </c>
      <c r="L158">
        <v>300</v>
      </c>
      <c r="M158" t="s">
        <v>137</v>
      </c>
      <c r="N158">
        <v>3</v>
      </c>
      <c r="O158">
        <v>12189.38</v>
      </c>
      <c r="P158">
        <v>25437</v>
      </c>
      <c r="Q158" t="str">
        <f t="shared" si="2"/>
        <v>E5 - Large C&amp;I</v>
      </c>
    </row>
    <row r="159" spans="1:17" x14ac:dyDescent="0.25">
      <c r="A159">
        <v>49</v>
      </c>
      <c r="B159" t="s">
        <v>421</v>
      </c>
      <c r="C159">
        <v>2019</v>
      </c>
      <c r="D159">
        <v>2</v>
      </c>
      <c r="E159" t="s">
        <v>160</v>
      </c>
      <c r="F159">
        <v>3</v>
      </c>
      <c r="G159" t="s">
        <v>136</v>
      </c>
      <c r="H159">
        <v>122</v>
      </c>
      <c r="I159" t="s">
        <v>461</v>
      </c>
      <c r="J159" t="s">
        <v>462</v>
      </c>
      <c r="K159" t="s">
        <v>463</v>
      </c>
      <c r="L159">
        <v>300</v>
      </c>
      <c r="M159" t="s">
        <v>137</v>
      </c>
      <c r="N159">
        <v>1</v>
      </c>
      <c r="O159">
        <v>38583.46</v>
      </c>
      <c r="P159">
        <v>386962</v>
      </c>
      <c r="Q159" t="str">
        <f t="shared" si="2"/>
        <v>E5 - Large C&amp;I</v>
      </c>
    </row>
    <row r="160" spans="1:17" x14ac:dyDescent="0.25">
      <c r="A160">
        <v>49</v>
      </c>
      <c r="B160" t="s">
        <v>421</v>
      </c>
      <c r="C160">
        <v>2019</v>
      </c>
      <c r="D160">
        <v>2</v>
      </c>
      <c r="E160" t="s">
        <v>160</v>
      </c>
      <c r="F160">
        <v>1</v>
      </c>
      <c r="G160" t="s">
        <v>133</v>
      </c>
      <c r="H160">
        <v>13</v>
      </c>
      <c r="I160" t="s">
        <v>433</v>
      </c>
      <c r="J160" t="s">
        <v>434</v>
      </c>
      <c r="K160" t="s">
        <v>435</v>
      </c>
      <c r="L160">
        <v>200</v>
      </c>
      <c r="M160" t="s">
        <v>144</v>
      </c>
      <c r="N160">
        <v>5</v>
      </c>
      <c r="O160">
        <v>17643.29</v>
      </c>
      <c r="P160">
        <v>85405</v>
      </c>
      <c r="Q160" t="str">
        <f t="shared" si="2"/>
        <v>E4 - Medium C&amp;I</v>
      </c>
    </row>
    <row r="161" spans="1:17" x14ac:dyDescent="0.25">
      <c r="A161">
        <v>49</v>
      </c>
      <c r="B161" t="s">
        <v>421</v>
      </c>
      <c r="C161">
        <v>2019</v>
      </c>
      <c r="D161">
        <v>2</v>
      </c>
      <c r="E161" t="s">
        <v>160</v>
      </c>
      <c r="F161">
        <v>3</v>
      </c>
      <c r="G161" t="s">
        <v>136</v>
      </c>
      <c r="H161">
        <v>629</v>
      </c>
      <c r="I161" t="s">
        <v>470</v>
      </c>
      <c r="J161" t="s">
        <v>431</v>
      </c>
      <c r="K161" t="s">
        <v>432</v>
      </c>
      <c r="L161">
        <v>300</v>
      </c>
      <c r="M161" t="s">
        <v>137</v>
      </c>
      <c r="N161">
        <v>9</v>
      </c>
      <c r="O161">
        <v>408.54</v>
      </c>
      <c r="P161">
        <v>1317</v>
      </c>
      <c r="Q161" t="str">
        <f t="shared" si="2"/>
        <v>E6 - OTHER</v>
      </c>
    </row>
    <row r="162" spans="1:17" x14ac:dyDescent="0.25">
      <c r="A162">
        <v>49</v>
      </c>
      <c r="B162" t="s">
        <v>421</v>
      </c>
      <c r="C162">
        <v>2019</v>
      </c>
      <c r="D162">
        <v>2</v>
      </c>
      <c r="E162" t="s">
        <v>160</v>
      </c>
      <c r="F162">
        <v>1</v>
      </c>
      <c r="G162" t="s">
        <v>133</v>
      </c>
      <c r="H162">
        <v>628</v>
      </c>
      <c r="I162" t="s">
        <v>441</v>
      </c>
      <c r="J162" t="s">
        <v>442</v>
      </c>
      <c r="K162" t="s">
        <v>443</v>
      </c>
      <c r="L162">
        <v>200</v>
      </c>
      <c r="M162" t="s">
        <v>144</v>
      </c>
      <c r="N162">
        <v>252</v>
      </c>
      <c r="O162">
        <v>16898.349999999999</v>
      </c>
      <c r="P162">
        <v>37025</v>
      </c>
      <c r="Q162" t="str">
        <f t="shared" si="2"/>
        <v>E6 - OTHER</v>
      </c>
    </row>
    <row r="163" spans="1:17" x14ac:dyDescent="0.25">
      <c r="A163">
        <v>49</v>
      </c>
      <c r="B163" t="s">
        <v>421</v>
      </c>
      <c r="C163">
        <v>2019</v>
      </c>
      <c r="D163">
        <v>2</v>
      </c>
      <c r="E163" t="s">
        <v>160</v>
      </c>
      <c r="F163">
        <v>3</v>
      </c>
      <c r="G163" t="s">
        <v>136</v>
      </c>
      <c r="H163">
        <v>616</v>
      </c>
      <c r="I163" t="s">
        <v>447</v>
      </c>
      <c r="J163" t="s">
        <v>442</v>
      </c>
      <c r="K163" t="s">
        <v>443</v>
      </c>
      <c r="L163">
        <v>4532</v>
      </c>
      <c r="M163" t="s">
        <v>143</v>
      </c>
      <c r="N163">
        <v>307</v>
      </c>
      <c r="O163">
        <v>17605.79</v>
      </c>
      <c r="P163">
        <v>114665</v>
      </c>
      <c r="Q163" t="str">
        <f t="shared" si="2"/>
        <v>E6 - OTHER</v>
      </c>
    </row>
    <row r="164" spans="1:17" x14ac:dyDescent="0.25">
      <c r="A164">
        <v>49</v>
      </c>
      <c r="B164" t="s">
        <v>421</v>
      </c>
      <c r="C164">
        <v>2019</v>
      </c>
      <c r="D164">
        <v>2</v>
      </c>
      <c r="E164" t="s">
        <v>160</v>
      </c>
      <c r="F164">
        <v>1</v>
      </c>
      <c r="G164" t="s">
        <v>133</v>
      </c>
      <c r="H164">
        <v>5</v>
      </c>
      <c r="I164" t="s">
        <v>425</v>
      </c>
      <c r="J164" t="s">
        <v>426</v>
      </c>
      <c r="K164" t="s">
        <v>427</v>
      </c>
      <c r="L164">
        <v>200</v>
      </c>
      <c r="M164" t="s">
        <v>144</v>
      </c>
      <c r="N164">
        <v>668</v>
      </c>
      <c r="O164">
        <v>71803.09</v>
      </c>
      <c r="P164">
        <v>301982</v>
      </c>
      <c r="Q164" t="str">
        <f t="shared" si="2"/>
        <v>E3 - Small C&amp;I</v>
      </c>
    </row>
    <row r="165" spans="1:17" x14ac:dyDescent="0.25">
      <c r="A165">
        <v>49</v>
      </c>
      <c r="B165" t="s">
        <v>421</v>
      </c>
      <c r="C165">
        <v>2019</v>
      </c>
      <c r="D165">
        <v>2</v>
      </c>
      <c r="E165" t="s">
        <v>160</v>
      </c>
      <c r="F165">
        <v>3</v>
      </c>
      <c r="G165" t="s">
        <v>136</v>
      </c>
      <c r="H165">
        <v>711</v>
      </c>
      <c r="I165" t="s">
        <v>453</v>
      </c>
      <c r="J165" t="s">
        <v>439</v>
      </c>
      <c r="K165" t="s">
        <v>440</v>
      </c>
      <c r="L165">
        <v>4532</v>
      </c>
      <c r="M165" t="s">
        <v>143</v>
      </c>
      <c r="N165">
        <v>307</v>
      </c>
      <c r="O165">
        <v>4386560.83</v>
      </c>
      <c r="P165">
        <v>64030532</v>
      </c>
      <c r="Q165" t="str">
        <f t="shared" si="2"/>
        <v>E5 - Large C&amp;I</v>
      </c>
    </row>
    <row r="166" spans="1:17" x14ac:dyDescent="0.25">
      <c r="A166">
        <v>49</v>
      </c>
      <c r="B166" t="s">
        <v>421</v>
      </c>
      <c r="C166">
        <v>2019</v>
      </c>
      <c r="D166">
        <v>2</v>
      </c>
      <c r="E166" t="s">
        <v>160</v>
      </c>
      <c r="F166">
        <v>3</v>
      </c>
      <c r="G166" t="s">
        <v>136</v>
      </c>
      <c r="H166">
        <v>617</v>
      </c>
      <c r="I166" t="s">
        <v>471</v>
      </c>
      <c r="J166" t="s">
        <v>431</v>
      </c>
      <c r="K166" t="s">
        <v>432</v>
      </c>
      <c r="L166">
        <v>4532</v>
      </c>
      <c r="M166" t="s">
        <v>143</v>
      </c>
      <c r="N166">
        <v>1</v>
      </c>
      <c r="O166">
        <v>836.48</v>
      </c>
      <c r="P166">
        <v>5147</v>
      </c>
      <c r="Q166" t="str">
        <f t="shared" si="2"/>
        <v>E6 - OTHER</v>
      </c>
    </row>
    <row r="167" spans="1:17" x14ac:dyDescent="0.25">
      <c r="A167">
        <v>49</v>
      </c>
      <c r="B167" t="s">
        <v>421</v>
      </c>
      <c r="C167">
        <v>2019</v>
      </c>
      <c r="D167">
        <v>2</v>
      </c>
      <c r="E167" t="s">
        <v>160</v>
      </c>
      <c r="F167">
        <v>10</v>
      </c>
      <c r="G167" t="s">
        <v>150</v>
      </c>
      <c r="H167">
        <v>628</v>
      </c>
      <c r="I167" t="s">
        <v>441</v>
      </c>
      <c r="J167" t="s">
        <v>442</v>
      </c>
      <c r="K167" t="s">
        <v>443</v>
      </c>
      <c r="L167">
        <v>207</v>
      </c>
      <c r="M167" t="s">
        <v>152</v>
      </c>
      <c r="N167">
        <v>7</v>
      </c>
      <c r="O167">
        <v>215.77</v>
      </c>
      <c r="P167">
        <v>659</v>
      </c>
      <c r="Q167" t="str">
        <f t="shared" si="2"/>
        <v>E6 - OTHER</v>
      </c>
    </row>
    <row r="168" spans="1:17" x14ac:dyDescent="0.25">
      <c r="A168">
        <v>49</v>
      </c>
      <c r="B168" t="s">
        <v>421</v>
      </c>
      <c r="C168">
        <v>2019</v>
      </c>
      <c r="D168">
        <v>2</v>
      </c>
      <c r="E168" t="s">
        <v>160</v>
      </c>
      <c r="F168">
        <v>6</v>
      </c>
      <c r="G168" t="s">
        <v>138</v>
      </c>
      <c r="H168">
        <v>628</v>
      </c>
      <c r="I168" t="s">
        <v>441</v>
      </c>
      <c r="J168" t="s">
        <v>442</v>
      </c>
      <c r="K168" t="s">
        <v>443</v>
      </c>
      <c r="L168">
        <v>700</v>
      </c>
      <c r="M168" t="s">
        <v>139</v>
      </c>
      <c r="N168">
        <v>235</v>
      </c>
      <c r="O168">
        <v>23913.17</v>
      </c>
      <c r="P168">
        <v>80739</v>
      </c>
      <c r="Q168" t="str">
        <f t="shared" si="2"/>
        <v>E6 - OTHER</v>
      </c>
    </row>
    <row r="169" spans="1:17" x14ac:dyDescent="0.25">
      <c r="A169">
        <v>49</v>
      </c>
      <c r="B169" t="s">
        <v>421</v>
      </c>
      <c r="C169">
        <v>2019</v>
      </c>
      <c r="D169">
        <v>2</v>
      </c>
      <c r="E169" t="s">
        <v>160</v>
      </c>
      <c r="F169">
        <v>10</v>
      </c>
      <c r="G169" t="s">
        <v>150</v>
      </c>
      <c r="H169">
        <v>1</v>
      </c>
      <c r="I169" t="s">
        <v>450</v>
      </c>
      <c r="J169" t="s">
        <v>451</v>
      </c>
      <c r="K169" t="s">
        <v>452</v>
      </c>
      <c r="L169">
        <v>207</v>
      </c>
      <c r="M169" t="s">
        <v>152</v>
      </c>
      <c r="N169">
        <v>14823</v>
      </c>
      <c r="O169">
        <v>3973631.88</v>
      </c>
      <c r="P169">
        <v>17638181</v>
      </c>
      <c r="Q169" t="str">
        <f t="shared" si="2"/>
        <v>E1 - Residential</v>
      </c>
    </row>
    <row r="170" spans="1:17" x14ac:dyDescent="0.25">
      <c r="A170">
        <v>49</v>
      </c>
      <c r="B170" t="s">
        <v>421</v>
      </c>
      <c r="C170">
        <v>2019</v>
      </c>
      <c r="D170">
        <v>2</v>
      </c>
      <c r="E170" t="s">
        <v>160</v>
      </c>
      <c r="F170">
        <v>3</v>
      </c>
      <c r="G170" t="s">
        <v>136</v>
      </c>
      <c r="H170">
        <v>903</v>
      </c>
      <c r="I170" t="s">
        <v>454</v>
      </c>
      <c r="J170" t="s">
        <v>451</v>
      </c>
      <c r="K170" t="s">
        <v>452</v>
      </c>
      <c r="L170">
        <v>4532</v>
      </c>
      <c r="M170" t="s">
        <v>143</v>
      </c>
      <c r="N170">
        <v>100</v>
      </c>
      <c r="O170">
        <v>21701.45</v>
      </c>
      <c r="P170">
        <v>200468</v>
      </c>
      <c r="Q170" t="str">
        <f t="shared" si="2"/>
        <v>E1 - Residential</v>
      </c>
    </row>
    <row r="171" spans="1:17" x14ac:dyDescent="0.25">
      <c r="A171">
        <v>49</v>
      </c>
      <c r="B171" t="s">
        <v>421</v>
      </c>
      <c r="C171">
        <v>2019</v>
      </c>
      <c r="D171">
        <v>2</v>
      </c>
      <c r="E171" t="s">
        <v>160</v>
      </c>
      <c r="F171">
        <v>1</v>
      </c>
      <c r="G171" t="s">
        <v>133</v>
      </c>
      <c r="H171">
        <v>905</v>
      </c>
      <c r="I171" t="s">
        <v>455</v>
      </c>
      <c r="J171" t="s">
        <v>423</v>
      </c>
      <c r="K171" t="s">
        <v>424</v>
      </c>
      <c r="L171">
        <v>4512</v>
      </c>
      <c r="M171" t="s">
        <v>134</v>
      </c>
      <c r="N171">
        <v>5541</v>
      </c>
      <c r="O171">
        <v>116509.07</v>
      </c>
      <c r="P171">
        <v>2519729</v>
      </c>
      <c r="Q171" t="str">
        <f t="shared" si="2"/>
        <v>E2 - Low Income Residential</v>
      </c>
    </row>
    <row r="172" spans="1:17" x14ac:dyDescent="0.25">
      <c r="A172">
        <v>49</v>
      </c>
      <c r="B172" t="s">
        <v>421</v>
      </c>
      <c r="C172">
        <v>2019</v>
      </c>
      <c r="D172">
        <v>2</v>
      </c>
      <c r="E172" t="s">
        <v>160</v>
      </c>
      <c r="F172">
        <v>6</v>
      </c>
      <c r="G172" t="s">
        <v>138</v>
      </c>
      <c r="H172">
        <v>605</v>
      </c>
      <c r="I172" t="s">
        <v>468</v>
      </c>
      <c r="J172" t="s">
        <v>442</v>
      </c>
      <c r="K172" t="s">
        <v>443</v>
      </c>
      <c r="L172">
        <v>700</v>
      </c>
      <c r="M172" t="s">
        <v>139</v>
      </c>
      <c r="N172">
        <v>14</v>
      </c>
      <c r="O172">
        <v>1189.47</v>
      </c>
      <c r="P172">
        <v>4283</v>
      </c>
      <c r="Q172" t="str">
        <f t="shared" si="2"/>
        <v>E6 - OTHER</v>
      </c>
    </row>
    <row r="173" spans="1:17" x14ac:dyDescent="0.25">
      <c r="A173">
        <v>49</v>
      </c>
      <c r="B173" t="s">
        <v>421</v>
      </c>
      <c r="C173">
        <v>2019</v>
      </c>
      <c r="D173">
        <v>2</v>
      </c>
      <c r="E173" t="s">
        <v>160</v>
      </c>
      <c r="F173">
        <v>6</v>
      </c>
      <c r="G173" t="s">
        <v>138</v>
      </c>
      <c r="H173">
        <v>619</v>
      </c>
      <c r="I173" t="s">
        <v>475</v>
      </c>
      <c r="J173" t="s">
        <v>158</v>
      </c>
      <c r="K173" t="s">
        <v>146</v>
      </c>
      <c r="L173">
        <v>4562</v>
      </c>
      <c r="M173" t="s">
        <v>145</v>
      </c>
      <c r="N173">
        <v>94</v>
      </c>
      <c r="O173">
        <v>920454</v>
      </c>
      <c r="P173">
        <v>8284291</v>
      </c>
      <c r="Q173" t="str">
        <f t="shared" si="2"/>
        <v>E6 - OTHER</v>
      </c>
    </row>
    <row r="174" spans="1:17" x14ac:dyDescent="0.25">
      <c r="A174">
        <v>49</v>
      </c>
      <c r="B174" t="s">
        <v>421</v>
      </c>
      <c r="C174">
        <v>2019</v>
      </c>
      <c r="D174">
        <v>2</v>
      </c>
      <c r="E174" t="s">
        <v>160</v>
      </c>
      <c r="F174">
        <v>6</v>
      </c>
      <c r="G174" t="s">
        <v>138</v>
      </c>
      <c r="H174">
        <v>626</v>
      </c>
      <c r="I174" t="s">
        <v>457</v>
      </c>
      <c r="J174" t="s">
        <v>85</v>
      </c>
      <c r="K174" t="s">
        <v>146</v>
      </c>
      <c r="L174">
        <v>700</v>
      </c>
      <c r="M174" t="s">
        <v>139</v>
      </c>
      <c r="N174">
        <v>2</v>
      </c>
      <c r="O174">
        <v>604.1</v>
      </c>
      <c r="P174">
        <v>440</v>
      </c>
      <c r="Q174" t="str">
        <f t="shared" si="2"/>
        <v>E6 - OTHER</v>
      </c>
    </row>
    <row r="175" spans="1:17" x14ac:dyDescent="0.25">
      <c r="A175">
        <v>49</v>
      </c>
      <c r="B175" t="s">
        <v>421</v>
      </c>
      <c r="C175">
        <v>2019</v>
      </c>
      <c r="D175">
        <v>2</v>
      </c>
      <c r="E175" t="s">
        <v>160</v>
      </c>
      <c r="F175">
        <v>10</v>
      </c>
      <c r="G175" t="s">
        <v>150</v>
      </c>
      <c r="H175">
        <v>905</v>
      </c>
      <c r="I175" t="s">
        <v>455</v>
      </c>
      <c r="J175" t="s">
        <v>423</v>
      </c>
      <c r="K175" t="s">
        <v>424</v>
      </c>
      <c r="L175">
        <v>4513</v>
      </c>
      <c r="M175" t="s">
        <v>151</v>
      </c>
      <c r="N175">
        <v>147</v>
      </c>
      <c r="O175">
        <v>5739.08</v>
      </c>
      <c r="P175">
        <v>131658</v>
      </c>
      <c r="Q175" t="str">
        <f t="shared" si="2"/>
        <v>E2 - Low Income Residential</v>
      </c>
    </row>
    <row r="176" spans="1:17" x14ac:dyDescent="0.25">
      <c r="A176">
        <v>49</v>
      </c>
      <c r="B176" t="s">
        <v>421</v>
      </c>
      <c r="C176">
        <v>2019</v>
      </c>
      <c r="D176">
        <v>2</v>
      </c>
      <c r="E176" t="s">
        <v>160</v>
      </c>
      <c r="F176">
        <v>3</v>
      </c>
      <c r="G176" t="s">
        <v>136</v>
      </c>
      <c r="H176">
        <v>5</v>
      </c>
      <c r="I176" t="s">
        <v>425</v>
      </c>
      <c r="J176" t="s">
        <v>426</v>
      </c>
      <c r="K176" t="s">
        <v>427</v>
      </c>
      <c r="L176">
        <v>300</v>
      </c>
      <c r="M176" t="s">
        <v>137</v>
      </c>
      <c r="N176">
        <v>39220</v>
      </c>
      <c r="O176">
        <v>7295945.7599999998</v>
      </c>
      <c r="P176">
        <v>41052740</v>
      </c>
      <c r="Q176" t="str">
        <f t="shared" si="2"/>
        <v>E3 - Small C&amp;I</v>
      </c>
    </row>
    <row r="177" spans="1:17" x14ac:dyDescent="0.25">
      <c r="A177">
        <v>49</v>
      </c>
      <c r="B177" t="s">
        <v>421</v>
      </c>
      <c r="C177">
        <v>2019</v>
      </c>
      <c r="D177">
        <v>2</v>
      </c>
      <c r="E177" t="s">
        <v>160</v>
      </c>
      <c r="F177">
        <v>1</v>
      </c>
      <c r="G177" t="s">
        <v>133</v>
      </c>
      <c r="H177">
        <v>950</v>
      </c>
      <c r="I177" t="s">
        <v>429</v>
      </c>
      <c r="J177" t="s">
        <v>426</v>
      </c>
      <c r="K177" t="s">
        <v>427</v>
      </c>
      <c r="L177">
        <v>4512</v>
      </c>
      <c r="M177" t="s">
        <v>134</v>
      </c>
      <c r="N177">
        <v>82</v>
      </c>
      <c r="O177">
        <v>9262.81</v>
      </c>
      <c r="P177">
        <v>83464</v>
      </c>
      <c r="Q177" t="str">
        <f t="shared" si="2"/>
        <v>E3 - Small C&amp;I</v>
      </c>
    </row>
    <row r="178" spans="1:17" x14ac:dyDescent="0.25">
      <c r="A178">
        <v>49</v>
      </c>
      <c r="B178" t="s">
        <v>421</v>
      </c>
      <c r="C178">
        <v>2019</v>
      </c>
      <c r="D178">
        <v>2</v>
      </c>
      <c r="E178" t="s">
        <v>160</v>
      </c>
      <c r="F178">
        <v>3</v>
      </c>
      <c r="G178" t="s">
        <v>136</v>
      </c>
      <c r="H178">
        <v>34</v>
      </c>
      <c r="I178" t="s">
        <v>464</v>
      </c>
      <c r="J178" t="s">
        <v>459</v>
      </c>
      <c r="K178" t="s">
        <v>460</v>
      </c>
      <c r="L178">
        <v>300</v>
      </c>
      <c r="M178" t="s">
        <v>137</v>
      </c>
      <c r="N178">
        <v>121</v>
      </c>
      <c r="O178">
        <v>16298.93</v>
      </c>
      <c r="P178">
        <v>70099</v>
      </c>
      <c r="Q178" t="str">
        <f t="shared" si="2"/>
        <v>E3 - Small C&amp;I</v>
      </c>
    </row>
    <row r="179" spans="1:17" x14ac:dyDescent="0.25">
      <c r="A179">
        <v>49</v>
      </c>
      <c r="B179" t="s">
        <v>421</v>
      </c>
      <c r="C179">
        <v>2019</v>
      </c>
      <c r="D179">
        <v>2</v>
      </c>
      <c r="E179" t="s">
        <v>160</v>
      </c>
      <c r="F179">
        <v>3</v>
      </c>
      <c r="G179" t="s">
        <v>136</v>
      </c>
      <c r="H179">
        <v>13</v>
      </c>
      <c r="I179" t="s">
        <v>433</v>
      </c>
      <c r="J179" t="s">
        <v>434</v>
      </c>
      <c r="K179" t="s">
        <v>435</v>
      </c>
      <c r="L179">
        <v>300</v>
      </c>
      <c r="M179" t="s">
        <v>137</v>
      </c>
      <c r="N179">
        <v>4063</v>
      </c>
      <c r="O179">
        <v>8945461.1300000008</v>
      </c>
      <c r="P179">
        <v>36486423</v>
      </c>
      <c r="Q179" t="str">
        <f t="shared" si="2"/>
        <v>E4 - Medium C&amp;I</v>
      </c>
    </row>
    <row r="180" spans="1:17" x14ac:dyDescent="0.25">
      <c r="A180">
        <v>49</v>
      </c>
      <c r="B180" t="s">
        <v>421</v>
      </c>
      <c r="C180">
        <v>2019</v>
      </c>
      <c r="D180">
        <v>2</v>
      </c>
      <c r="E180" t="s">
        <v>160</v>
      </c>
      <c r="F180">
        <v>5</v>
      </c>
      <c r="G180" t="s">
        <v>141</v>
      </c>
      <c r="H180">
        <v>53</v>
      </c>
      <c r="I180" t="s">
        <v>436</v>
      </c>
      <c r="J180" t="s">
        <v>434</v>
      </c>
      <c r="K180" t="s">
        <v>435</v>
      </c>
      <c r="L180">
        <v>460</v>
      </c>
      <c r="M180" t="s">
        <v>142</v>
      </c>
      <c r="N180">
        <v>7</v>
      </c>
      <c r="O180">
        <v>15349.66</v>
      </c>
      <c r="P180">
        <v>64566</v>
      </c>
      <c r="Q180" t="str">
        <f t="shared" si="2"/>
        <v>E4 - Medium C&amp;I</v>
      </c>
    </row>
    <row r="181" spans="1:17" x14ac:dyDescent="0.25">
      <c r="A181">
        <v>49</v>
      </c>
      <c r="B181" t="s">
        <v>421</v>
      </c>
      <c r="C181">
        <v>2019</v>
      </c>
      <c r="D181">
        <v>2</v>
      </c>
      <c r="E181" t="s">
        <v>160</v>
      </c>
      <c r="F181">
        <v>3</v>
      </c>
      <c r="G181" t="s">
        <v>136</v>
      </c>
      <c r="H181">
        <v>705</v>
      </c>
      <c r="I181" t="s">
        <v>438</v>
      </c>
      <c r="J181" t="s">
        <v>439</v>
      </c>
      <c r="K181" t="s">
        <v>440</v>
      </c>
      <c r="L181">
        <v>300</v>
      </c>
      <c r="M181" t="s">
        <v>137</v>
      </c>
      <c r="N181">
        <v>104</v>
      </c>
      <c r="O181">
        <v>2002701.13</v>
      </c>
      <c r="P181">
        <v>7894908</v>
      </c>
      <c r="Q181" t="str">
        <f t="shared" si="2"/>
        <v>E5 - Large C&amp;I</v>
      </c>
    </row>
    <row r="182" spans="1:17" x14ac:dyDescent="0.25">
      <c r="A182">
        <v>49</v>
      </c>
      <c r="B182" t="s">
        <v>421</v>
      </c>
      <c r="C182">
        <v>2019</v>
      </c>
      <c r="D182">
        <v>2</v>
      </c>
      <c r="E182" t="s">
        <v>160</v>
      </c>
      <c r="F182">
        <v>5</v>
      </c>
      <c r="G182" t="s">
        <v>141</v>
      </c>
      <c r="H182">
        <v>711</v>
      </c>
      <c r="I182" t="s">
        <v>453</v>
      </c>
      <c r="J182" t="s">
        <v>439</v>
      </c>
      <c r="K182" t="s">
        <v>440</v>
      </c>
      <c r="L182">
        <v>4552</v>
      </c>
      <c r="M182" t="s">
        <v>157</v>
      </c>
      <c r="N182">
        <v>72</v>
      </c>
      <c r="O182">
        <v>895725.8</v>
      </c>
      <c r="P182">
        <v>12255372</v>
      </c>
      <c r="Q182" t="str">
        <f t="shared" si="2"/>
        <v>E5 - Large C&amp;I</v>
      </c>
    </row>
    <row r="183" spans="1:17" x14ac:dyDescent="0.25">
      <c r="A183">
        <v>49</v>
      </c>
      <c r="B183" t="s">
        <v>421</v>
      </c>
      <c r="C183">
        <v>2019</v>
      </c>
      <c r="D183">
        <v>2</v>
      </c>
      <c r="E183" t="s">
        <v>160</v>
      </c>
      <c r="F183">
        <v>5</v>
      </c>
      <c r="G183" t="s">
        <v>141</v>
      </c>
      <c r="H183">
        <v>944</v>
      </c>
      <c r="I183" t="s">
        <v>472</v>
      </c>
      <c r="J183" t="s">
        <v>473</v>
      </c>
      <c r="K183" t="s">
        <v>474</v>
      </c>
      <c r="L183">
        <v>4552</v>
      </c>
      <c r="M183" t="s">
        <v>157</v>
      </c>
      <c r="N183">
        <v>1</v>
      </c>
      <c r="O183">
        <v>9809.52</v>
      </c>
      <c r="P183">
        <v>531403</v>
      </c>
      <c r="Q183" t="str">
        <f t="shared" si="2"/>
        <v>E6 - OTHER</v>
      </c>
    </row>
    <row r="184" spans="1:17" x14ac:dyDescent="0.25">
      <c r="A184">
        <v>49</v>
      </c>
      <c r="B184" t="s">
        <v>421</v>
      </c>
      <c r="C184">
        <v>2019</v>
      </c>
      <c r="D184">
        <v>2</v>
      </c>
      <c r="E184" t="s">
        <v>160</v>
      </c>
      <c r="F184">
        <v>5</v>
      </c>
      <c r="G184" t="s">
        <v>141</v>
      </c>
      <c r="H184">
        <v>628</v>
      </c>
      <c r="I184" t="s">
        <v>441</v>
      </c>
      <c r="J184" t="s">
        <v>442</v>
      </c>
      <c r="K184" t="s">
        <v>443</v>
      </c>
      <c r="L184">
        <v>460</v>
      </c>
      <c r="M184" t="s">
        <v>142</v>
      </c>
      <c r="N184">
        <v>58</v>
      </c>
      <c r="O184">
        <v>10972.92</v>
      </c>
      <c r="P184">
        <v>36778</v>
      </c>
      <c r="Q184" t="str">
        <f t="shared" si="2"/>
        <v>E6 - OTHER</v>
      </c>
    </row>
    <row r="185" spans="1:17" x14ac:dyDescent="0.25">
      <c r="A185">
        <v>49</v>
      </c>
      <c r="B185" t="s">
        <v>421</v>
      </c>
      <c r="C185">
        <v>2019</v>
      </c>
      <c r="D185">
        <v>2</v>
      </c>
      <c r="E185" t="s">
        <v>160</v>
      </c>
      <c r="F185">
        <v>6</v>
      </c>
      <c r="G185" t="s">
        <v>138</v>
      </c>
      <c r="H185">
        <v>616</v>
      </c>
      <c r="I185" t="s">
        <v>447</v>
      </c>
      <c r="J185" t="s">
        <v>442</v>
      </c>
      <c r="K185" t="s">
        <v>443</v>
      </c>
      <c r="L185">
        <v>4562</v>
      </c>
      <c r="M185" t="s">
        <v>145</v>
      </c>
      <c r="N185">
        <v>70</v>
      </c>
      <c r="O185">
        <v>4271.13</v>
      </c>
      <c r="P185">
        <v>28722</v>
      </c>
      <c r="Q185" t="str">
        <f t="shared" si="2"/>
        <v>E6 - OTHER</v>
      </c>
    </row>
    <row r="186" spans="1:17" x14ac:dyDescent="0.25">
      <c r="A186">
        <v>49</v>
      </c>
      <c r="B186" t="s">
        <v>421</v>
      </c>
      <c r="C186">
        <v>2019</v>
      </c>
      <c r="D186">
        <v>2</v>
      </c>
      <c r="E186" t="s">
        <v>160</v>
      </c>
      <c r="F186">
        <v>6</v>
      </c>
      <c r="G186" t="s">
        <v>138</v>
      </c>
      <c r="H186">
        <v>631</v>
      </c>
      <c r="I186" t="s">
        <v>476</v>
      </c>
      <c r="J186" t="s">
        <v>158</v>
      </c>
      <c r="K186" t="s">
        <v>146</v>
      </c>
      <c r="L186">
        <v>700</v>
      </c>
      <c r="M186" t="s">
        <v>139</v>
      </c>
      <c r="N186">
        <v>9</v>
      </c>
      <c r="O186">
        <v>631.63</v>
      </c>
      <c r="P186">
        <v>2590</v>
      </c>
      <c r="Q186" t="str">
        <f t="shared" si="2"/>
        <v>E6 - OTHER</v>
      </c>
    </row>
    <row r="187" spans="1:17" x14ac:dyDescent="0.25">
      <c r="A187">
        <v>49</v>
      </c>
      <c r="B187" t="s">
        <v>421</v>
      </c>
      <c r="C187">
        <v>2019</v>
      </c>
      <c r="D187">
        <v>2</v>
      </c>
      <c r="E187" t="s">
        <v>160</v>
      </c>
      <c r="F187">
        <v>1</v>
      </c>
      <c r="G187" t="s">
        <v>133</v>
      </c>
      <c r="H187">
        <v>903</v>
      </c>
      <c r="I187" t="s">
        <v>454</v>
      </c>
      <c r="J187" t="s">
        <v>451</v>
      </c>
      <c r="K187" t="s">
        <v>452</v>
      </c>
      <c r="L187">
        <v>4512</v>
      </c>
      <c r="M187" t="s">
        <v>134</v>
      </c>
      <c r="N187">
        <v>41796</v>
      </c>
      <c r="O187">
        <v>2668480.9900000002</v>
      </c>
      <c r="P187">
        <v>22615329</v>
      </c>
      <c r="Q187" t="str">
        <f t="shared" si="2"/>
        <v>E1 - Residential</v>
      </c>
    </row>
    <row r="188" spans="1:17" x14ac:dyDescent="0.25">
      <c r="A188">
        <v>49</v>
      </c>
      <c r="B188" t="s">
        <v>421</v>
      </c>
      <c r="C188">
        <v>2019</v>
      </c>
      <c r="D188">
        <v>2</v>
      </c>
      <c r="E188" t="s">
        <v>160</v>
      </c>
      <c r="F188">
        <v>10</v>
      </c>
      <c r="G188" t="s">
        <v>150</v>
      </c>
      <c r="H188">
        <v>6</v>
      </c>
      <c r="I188" t="s">
        <v>422</v>
      </c>
      <c r="J188" t="s">
        <v>423</v>
      </c>
      <c r="K188" t="s">
        <v>424</v>
      </c>
      <c r="L188">
        <v>207</v>
      </c>
      <c r="M188" t="s">
        <v>152</v>
      </c>
      <c r="N188">
        <v>973</v>
      </c>
      <c r="O188">
        <v>193618.45</v>
      </c>
      <c r="P188">
        <v>1173928</v>
      </c>
      <c r="Q188" t="str">
        <f t="shared" si="2"/>
        <v>E2 - Low Income Residential</v>
      </c>
    </row>
    <row r="189" spans="1:17" x14ac:dyDescent="0.25">
      <c r="A189">
        <v>49</v>
      </c>
      <c r="B189" t="s">
        <v>421</v>
      </c>
      <c r="C189">
        <v>2019</v>
      </c>
      <c r="D189">
        <v>2</v>
      </c>
      <c r="E189" t="s">
        <v>160</v>
      </c>
      <c r="F189">
        <v>3</v>
      </c>
      <c r="G189" t="s">
        <v>136</v>
      </c>
      <c r="H189">
        <v>6</v>
      </c>
      <c r="I189" t="s">
        <v>422</v>
      </c>
      <c r="J189" t="s">
        <v>423</v>
      </c>
      <c r="K189" t="s">
        <v>424</v>
      </c>
      <c r="L189">
        <v>300</v>
      </c>
      <c r="M189" t="s">
        <v>137</v>
      </c>
      <c r="N189">
        <v>3</v>
      </c>
      <c r="O189">
        <v>161.56</v>
      </c>
      <c r="P189">
        <v>940</v>
      </c>
      <c r="Q189" t="str">
        <f t="shared" si="2"/>
        <v>E2 - Low Income Residential</v>
      </c>
    </row>
    <row r="190" spans="1:17" x14ac:dyDescent="0.25">
      <c r="A190">
        <v>49</v>
      </c>
      <c r="B190" t="s">
        <v>421</v>
      </c>
      <c r="C190">
        <v>2019</v>
      </c>
      <c r="D190">
        <v>2</v>
      </c>
      <c r="E190" t="s">
        <v>160</v>
      </c>
      <c r="F190">
        <v>1</v>
      </c>
      <c r="G190" t="s">
        <v>133</v>
      </c>
      <c r="H190">
        <v>55</v>
      </c>
      <c r="I190" t="s">
        <v>428</v>
      </c>
      <c r="J190" t="s">
        <v>426</v>
      </c>
      <c r="K190" t="s">
        <v>427</v>
      </c>
      <c r="L190">
        <v>200</v>
      </c>
      <c r="M190" t="s">
        <v>144</v>
      </c>
      <c r="N190">
        <v>1</v>
      </c>
      <c r="O190">
        <v>23.11</v>
      </c>
      <c r="P190">
        <v>42</v>
      </c>
      <c r="Q190" t="str">
        <f t="shared" si="2"/>
        <v>E3 - Small C&amp;I</v>
      </c>
    </row>
    <row r="191" spans="1:17" x14ac:dyDescent="0.25">
      <c r="A191">
        <v>49</v>
      </c>
      <c r="B191" t="s">
        <v>421</v>
      </c>
      <c r="C191">
        <v>2019</v>
      </c>
      <c r="D191">
        <v>2</v>
      </c>
      <c r="E191" t="s">
        <v>160</v>
      </c>
      <c r="F191">
        <v>6</v>
      </c>
      <c r="G191" t="s">
        <v>138</v>
      </c>
      <c r="H191">
        <v>951</v>
      </c>
      <c r="I191" t="s">
        <v>458</v>
      </c>
      <c r="J191" t="s">
        <v>459</v>
      </c>
      <c r="K191" t="s">
        <v>460</v>
      </c>
      <c r="L191">
        <v>4562</v>
      </c>
      <c r="M191" t="s">
        <v>145</v>
      </c>
      <c r="N191">
        <v>216</v>
      </c>
      <c r="O191">
        <v>9130.82</v>
      </c>
      <c r="P191">
        <v>67567</v>
      </c>
      <c r="Q191" t="str">
        <f t="shared" si="2"/>
        <v>E3 - Small C&amp;I</v>
      </c>
    </row>
    <row r="192" spans="1:17" x14ac:dyDescent="0.25">
      <c r="A192">
        <v>49</v>
      </c>
      <c r="B192" t="s">
        <v>421</v>
      </c>
      <c r="C192">
        <v>2019</v>
      </c>
      <c r="D192">
        <v>2</v>
      </c>
      <c r="E192" t="s">
        <v>160</v>
      </c>
      <c r="F192">
        <v>5</v>
      </c>
      <c r="G192" t="s">
        <v>141</v>
      </c>
      <c r="H192">
        <v>700</v>
      </c>
      <c r="I192" t="s">
        <v>448</v>
      </c>
      <c r="J192" t="s">
        <v>439</v>
      </c>
      <c r="K192" t="s">
        <v>440</v>
      </c>
      <c r="L192">
        <v>460</v>
      </c>
      <c r="M192" t="s">
        <v>142</v>
      </c>
      <c r="N192">
        <v>46</v>
      </c>
      <c r="O192">
        <v>779071.46</v>
      </c>
      <c r="P192">
        <v>3275233</v>
      </c>
      <c r="Q192" t="str">
        <f t="shared" si="2"/>
        <v>E5 - Large C&amp;I</v>
      </c>
    </row>
    <row r="193" spans="1:17" x14ac:dyDescent="0.25">
      <c r="A193">
        <v>49</v>
      </c>
      <c r="B193" t="s">
        <v>421</v>
      </c>
      <c r="C193">
        <v>2019</v>
      </c>
      <c r="D193">
        <v>2</v>
      </c>
      <c r="E193" t="s">
        <v>160</v>
      </c>
      <c r="F193">
        <v>3</v>
      </c>
      <c r="G193" t="s">
        <v>136</v>
      </c>
      <c r="H193">
        <v>710</v>
      </c>
      <c r="I193" t="s">
        <v>449</v>
      </c>
      <c r="J193" t="s">
        <v>439</v>
      </c>
      <c r="K193" t="s">
        <v>440</v>
      </c>
      <c r="L193">
        <v>4532</v>
      </c>
      <c r="M193" t="s">
        <v>143</v>
      </c>
      <c r="N193">
        <v>285</v>
      </c>
      <c r="O193">
        <v>4074158.25</v>
      </c>
      <c r="P193">
        <v>58438492</v>
      </c>
      <c r="Q193" t="str">
        <f t="shared" si="2"/>
        <v>E5 - Large C&amp;I</v>
      </c>
    </row>
    <row r="194" spans="1:17" x14ac:dyDescent="0.25">
      <c r="A194">
        <v>49</v>
      </c>
      <c r="B194" t="s">
        <v>421</v>
      </c>
      <c r="C194">
        <v>2019</v>
      </c>
      <c r="D194">
        <v>2</v>
      </c>
      <c r="E194" t="s">
        <v>160</v>
      </c>
      <c r="F194">
        <v>6</v>
      </c>
      <c r="G194" t="s">
        <v>138</v>
      </c>
      <c r="H194">
        <v>617</v>
      </c>
      <c r="I194" t="s">
        <v>471</v>
      </c>
      <c r="J194" t="s">
        <v>431</v>
      </c>
      <c r="K194" t="s">
        <v>432</v>
      </c>
      <c r="L194">
        <v>4562</v>
      </c>
      <c r="M194" t="s">
        <v>145</v>
      </c>
      <c r="N194">
        <v>126</v>
      </c>
      <c r="O194">
        <v>485891.31</v>
      </c>
      <c r="P194">
        <v>1708997</v>
      </c>
      <c r="Q194" t="str">
        <f t="shared" ref="Q194:Q257" si="3">VLOOKUP(J194,S:T,2,FALSE)</f>
        <v>E6 - OTHER</v>
      </c>
    </row>
    <row r="195" spans="1:17" x14ac:dyDescent="0.25">
      <c r="A195">
        <v>49</v>
      </c>
      <c r="B195" t="s">
        <v>421</v>
      </c>
      <c r="C195">
        <v>2019</v>
      </c>
      <c r="D195">
        <v>2</v>
      </c>
      <c r="E195" t="s">
        <v>160</v>
      </c>
      <c r="F195">
        <v>3</v>
      </c>
      <c r="G195" t="s">
        <v>136</v>
      </c>
      <c r="H195">
        <v>431</v>
      </c>
      <c r="I195" t="s">
        <v>515</v>
      </c>
      <c r="J195" t="s">
        <v>516</v>
      </c>
      <c r="K195" t="s">
        <v>146</v>
      </c>
      <c r="L195">
        <v>1673</v>
      </c>
      <c r="M195" t="s">
        <v>517</v>
      </c>
      <c r="N195">
        <v>4</v>
      </c>
      <c r="O195">
        <v>-609375.31000000006</v>
      </c>
      <c r="P195">
        <v>0</v>
      </c>
      <c r="Q195" t="str">
        <f t="shared" si="3"/>
        <v>G6 - OTHER</v>
      </c>
    </row>
    <row r="196" spans="1:17" x14ac:dyDescent="0.25">
      <c r="A196">
        <v>49</v>
      </c>
      <c r="B196" t="s">
        <v>421</v>
      </c>
      <c r="C196">
        <v>2019</v>
      </c>
      <c r="D196">
        <v>2</v>
      </c>
      <c r="E196" t="s">
        <v>160</v>
      </c>
      <c r="F196">
        <v>3</v>
      </c>
      <c r="G196" t="s">
        <v>136</v>
      </c>
      <c r="H196">
        <v>439</v>
      </c>
      <c r="I196" t="s">
        <v>488</v>
      </c>
      <c r="J196" t="s">
        <v>489</v>
      </c>
      <c r="K196" t="s">
        <v>146</v>
      </c>
      <c r="L196">
        <v>300</v>
      </c>
      <c r="M196" t="s">
        <v>137</v>
      </c>
      <c r="N196">
        <v>1</v>
      </c>
      <c r="O196">
        <v>271189.53999999998</v>
      </c>
      <c r="P196">
        <v>215435.83</v>
      </c>
      <c r="Q196" t="str">
        <f t="shared" si="3"/>
        <v>G5 - Large C&amp;I</v>
      </c>
    </row>
    <row r="197" spans="1:17" x14ac:dyDescent="0.25">
      <c r="A197">
        <v>49</v>
      </c>
      <c r="B197" t="s">
        <v>421</v>
      </c>
      <c r="C197">
        <v>2019</v>
      </c>
      <c r="D197">
        <v>2</v>
      </c>
      <c r="E197" t="s">
        <v>160</v>
      </c>
      <c r="F197">
        <v>3</v>
      </c>
      <c r="G197" t="s">
        <v>136</v>
      </c>
      <c r="H197">
        <v>407</v>
      </c>
      <c r="I197" t="s">
        <v>497</v>
      </c>
      <c r="J197" t="s">
        <v>498</v>
      </c>
      <c r="K197" t="s">
        <v>146</v>
      </c>
      <c r="L197">
        <v>1670</v>
      </c>
      <c r="M197" t="s">
        <v>492</v>
      </c>
      <c r="N197">
        <v>327</v>
      </c>
      <c r="O197">
        <v>331773.53000000003</v>
      </c>
      <c r="P197">
        <v>932949.37</v>
      </c>
      <c r="Q197" t="str">
        <f t="shared" si="3"/>
        <v>G4 - Medium C&amp;I</v>
      </c>
    </row>
    <row r="198" spans="1:17" x14ac:dyDescent="0.25">
      <c r="A198">
        <v>49</v>
      </c>
      <c r="B198" t="s">
        <v>421</v>
      </c>
      <c r="C198">
        <v>2019</v>
      </c>
      <c r="D198">
        <v>2</v>
      </c>
      <c r="E198" t="s">
        <v>160</v>
      </c>
      <c r="F198">
        <v>5</v>
      </c>
      <c r="G198" t="s">
        <v>141</v>
      </c>
      <c r="H198">
        <v>419</v>
      </c>
      <c r="I198" t="s">
        <v>520</v>
      </c>
      <c r="J198" t="s">
        <v>521</v>
      </c>
      <c r="K198" t="s">
        <v>146</v>
      </c>
      <c r="L198">
        <v>1671</v>
      </c>
      <c r="M198" t="s">
        <v>485</v>
      </c>
      <c r="N198">
        <v>55</v>
      </c>
      <c r="O198">
        <v>147924.66</v>
      </c>
      <c r="P198">
        <v>495873.93</v>
      </c>
      <c r="Q198" t="str">
        <f t="shared" si="3"/>
        <v>G5 - Large C&amp;I</v>
      </c>
    </row>
    <row r="199" spans="1:17" x14ac:dyDescent="0.25">
      <c r="A199">
        <v>49</v>
      </c>
      <c r="B199" t="s">
        <v>421</v>
      </c>
      <c r="C199">
        <v>2019</v>
      </c>
      <c r="D199">
        <v>2</v>
      </c>
      <c r="E199" t="s">
        <v>160</v>
      </c>
      <c r="F199">
        <v>5</v>
      </c>
      <c r="G199" t="s">
        <v>141</v>
      </c>
      <c r="H199">
        <v>422</v>
      </c>
      <c r="I199" t="s">
        <v>501</v>
      </c>
      <c r="J199">
        <v>2421</v>
      </c>
      <c r="K199" t="s">
        <v>146</v>
      </c>
      <c r="L199">
        <v>1671</v>
      </c>
      <c r="M199" t="s">
        <v>485</v>
      </c>
      <c r="N199">
        <v>12</v>
      </c>
      <c r="O199">
        <v>71141.740000000005</v>
      </c>
      <c r="P199">
        <v>413761.87</v>
      </c>
      <c r="Q199" t="str">
        <f t="shared" si="3"/>
        <v>G5 - Large C&amp;I</v>
      </c>
    </row>
    <row r="200" spans="1:17" x14ac:dyDescent="0.25">
      <c r="A200">
        <v>49</v>
      </c>
      <c r="B200" t="s">
        <v>421</v>
      </c>
      <c r="C200">
        <v>2019</v>
      </c>
      <c r="D200">
        <v>2</v>
      </c>
      <c r="E200" t="s">
        <v>160</v>
      </c>
      <c r="F200">
        <v>5</v>
      </c>
      <c r="G200" t="s">
        <v>141</v>
      </c>
      <c r="H200">
        <v>411</v>
      </c>
      <c r="I200" t="s">
        <v>490</v>
      </c>
      <c r="J200" t="s">
        <v>491</v>
      </c>
      <c r="K200" t="s">
        <v>146</v>
      </c>
      <c r="L200">
        <v>1670</v>
      </c>
      <c r="M200" t="s">
        <v>492</v>
      </c>
      <c r="N200">
        <v>6</v>
      </c>
      <c r="O200">
        <v>27265.29</v>
      </c>
      <c r="P200">
        <v>77714.53</v>
      </c>
      <c r="Q200" t="str">
        <f t="shared" si="3"/>
        <v>G5 - Large C&amp;I</v>
      </c>
    </row>
    <row r="201" spans="1:17" x14ac:dyDescent="0.25">
      <c r="A201">
        <v>49</v>
      </c>
      <c r="B201" t="s">
        <v>421</v>
      </c>
      <c r="C201">
        <v>2019</v>
      </c>
      <c r="D201">
        <v>2</v>
      </c>
      <c r="E201" t="s">
        <v>160</v>
      </c>
      <c r="F201">
        <v>3</v>
      </c>
      <c r="G201" t="s">
        <v>136</v>
      </c>
      <c r="H201">
        <v>410</v>
      </c>
      <c r="I201" t="s">
        <v>514</v>
      </c>
      <c r="J201">
        <v>3321</v>
      </c>
      <c r="K201" t="s">
        <v>146</v>
      </c>
      <c r="L201">
        <v>1670</v>
      </c>
      <c r="M201" t="s">
        <v>492</v>
      </c>
      <c r="N201">
        <v>208</v>
      </c>
      <c r="O201">
        <v>852357.05</v>
      </c>
      <c r="P201">
        <v>2344226.61</v>
      </c>
      <c r="Q201" t="str">
        <f t="shared" si="3"/>
        <v>G5 - Large C&amp;I</v>
      </c>
    </row>
    <row r="202" spans="1:17" x14ac:dyDescent="0.25">
      <c r="A202">
        <v>49</v>
      </c>
      <c r="B202" t="s">
        <v>421</v>
      </c>
      <c r="C202">
        <v>2019</v>
      </c>
      <c r="D202">
        <v>2</v>
      </c>
      <c r="E202" t="s">
        <v>160</v>
      </c>
      <c r="F202">
        <v>5</v>
      </c>
      <c r="G202" t="s">
        <v>141</v>
      </c>
      <c r="H202">
        <v>410</v>
      </c>
      <c r="I202" t="s">
        <v>514</v>
      </c>
      <c r="J202">
        <v>3321</v>
      </c>
      <c r="K202" t="s">
        <v>146</v>
      </c>
      <c r="L202">
        <v>1670</v>
      </c>
      <c r="M202" t="s">
        <v>492</v>
      </c>
      <c r="N202">
        <v>18</v>
      </c>
      <c r="O202">
        <v>74693.42</v>
      </c>
      <c r="P202">
        <v>204947.08</v>
      </c>
      <c r="Q202" t="str">
        <f t="shared" si="3"/>
        <v>G5 - Large C&amp;I</v>
      </c>
    </row>
    <row r="203" spans="1:17" x14ac:dyDescent="0.25">
      <c r="A203">
        <v>49</v>
      </c>
      <c r="B203" t="s">
        <v>421</v>
      </c>
      <c r="C203">
        <v>2019</v>
      </c>
      <c r="D203">
        <v>2</v>
      </c>
      <c r="E203" t="s">
        <v>160</v>
      </c>
      <c r="F203">
        <v>3</v>
      </c>
      <c r="G203" t="s">
        <v>136</v>
      </c>
      <c r="H203">
        <v>432</v>
      </c>
      <c r="I203" t="s">
        <v>508</v>
      </c>
      <c r="J203" t="s">
        <v>509</v>
      </c>
      <c r="K203" t="s">
        <v>146</v>
      </c>
      <c r="L203">
        <v>1674</v>
      </c>
      <c r="M203" t="s">
        <v>510</v>
      </c>
      <c r="N203">
        <v>5</v>
      </c>
      <c r="O203">
        <v>887381.17</v>
      </c>
      <c r="P203">
        <v>0</v>
      </c>
      <c r="Q203" t="str">
        <f t="shared" si="3"/>
        <v>G6 - OTHER</v>
      </c>
    </row>
    <row r="204" spans="1:17" x14ac:dyDescent="0.25">
      <c r="A204">
        <v>49</v>
      </c>
      <c r="B204" t="s">
        <v>421</v>
      </c>
      <c r="C204">
        <v>2019</v>
      </c>
      <c r="D204">
        <v>2</v>
      </c>
      <c r="E204" t="s">
        <v>160</v>
      </c>
      <c r="F204">
        <v>1</v>
      </c>
      <c r="G204" t="s">
        <v>133</v>
      </c>
      <c r="H204">
        <v>401</v>
      </c>
      <c r="I204" t="s">
        <v>526</v>
      </c>
      <c r="J204">
        <v>1012</v>
      </c>
      <c r="K204" t="s">
        <v>146</v>
      </c>
      <c r="L204">
        <v>200</v>
      </c>
      <c r="M204" t="s">
        <v>144</v>
      </c>
      <c r="N204">
        <v>18040</v>
      </c>
      <c r="O204">
        <v>950587.75</v>
      </c>
      <c r="P204">
        <v>559675.93999999994</v>
      </c>
      <c r="Q204" t="str">
        <f t="shared" si="3"/>
        <v>G1 - Residential</v>
      </c>
    </row>
    <row r="205" spans="1:17" x14ac:dyDescent="0.25">
      <c r="A205">
        <v>49</v>
      </c>
      <c r="B205" t="s">
        <v>421</v>
      </c>
      <c r="C205">
        <v>2019</v>
      </c>
      <c r="D205">
        <v>2</v>
      </c>
      <c r="E205" t="s">
        <v>160</v>
      </c>
      <c r="F205">
        <v>10</v>
      </c>
      <c r="G205" t="s">
        <v>150</v>
      </c>
      <c r="H205">
        <v>402</v>
      </c>
      <c r="I205" t="s">
        <v>487</v>
      </c>
      <c r="J205">
        <v>1301</v>
      </c>
      <c r="K205" t="s">
        <v>146</v>
      </c>
      <c r="L205">
        <v>207</v>
      </c>
      <c r="M205" t="s">
        <v>152</v>
      </c>
      <c r="N205">
        <v>18712</v>
      </c>
      <c r="O205">
        <v>3136475.1</v>
      </c>
      <c r="P205">
        <v>2955618.75</v>
      </c>
      <c r="Q205" t="str">
        <f t="shared" si="3"/>
        <v>G2 - Low Income Residential</v>
      </c>
    </row>
    <row r="206" spans="1:17" x14ac:dyDescent="0.25">
      <c r="A206">
        <v>49</v>
      </c>
      <c r="B206" t="s">
        <v>421</v>
      </c>
      <c r="C206">
        <v>2019</v>
      </c>
      <c r="D206">
        <v>2</v>
      </c>
      <c r="E206" t="s">
        <v>160</v>
      </c>
      <c r="F206">
        <v>5</v>
      </c>
      <c r="G206" t="s">
        <v>141</v>
      </c>
      <c r="H206">
        <v>409</v>
      </c>
      <c r="I206" t="s">
        <v>518</v>
      </c>
      <c r="J206">
        <v>3367</v>
      </c>
      <c r="K206" t="s">
        <v>146</v>
      </c>
      <c r="L206">
        <v>400</v>
      </c>
      <c r="M206" t="s">
        <v>141</v>
      </c>
      <c r="N206">
        <v>8</v>
      </c>
      <c r="O206">
        <v>52416.82</v>
      </c>
      <c r="P206">
        <v>46093.53</v>
      </c>
      <c r="Q206" t="str">
        <f t="shared" si="3"/>
        <v>G5 - Large C&amp;I</v>
      </c>
    </row>
    <row r="207" spans="1:17" x14ac:dyDescent="0.25">
      <c r="A207">
        <v>49</v>
      </c>
      <c r="B207" t="s">
        <v>421</v>
      </c>
      <c r="C207">
        <v>2019</v>
      </c>
      <c r="D207">
        <v>2</v>
      </c>
      <c r="E207" t="s">
        <v>160</v>
      </c>
      <c r="F207">
        <v>3</v>
      </c>
      <c r="G207" t="s">
        <v>136</v>
      </c>
      <c r="H207">
        <v>414</v>
      </c>
      <c r="I207" t="s">
        <v>506</v>
      </c>
      <c r="J207">
        <v>3421</v>
      </c>
      <c r="K207" t="s">
        <v>146</v>
      </c>
      <c r="L207">
        <v>1670</v>
      </c>
      <c r="M207" t="s">
        <v>492</v>
      </c>
      <c r="N207">
        <v>1</v>
      </c>
      <c r="O207">
        <v>3672.14</v>
      </c>
      <c r="P207">
        <v>18427.73</v>
      </c>
      <c r="Q207" t="str">
        <f t="shared" si="3"/>
        <v>G5 - Large C&amp;I</v>
      </c>
    </row>
    <row r="208" spans="1:17" x14ac:dyDescent="0.25">
      <c r="A208">
        <v>49</v>
      </c>
      <c r="B208" t="s">
        <v>421</v>
      </c>
      <c r="C208">
        <v>2019</v>
      </c>
      <c r="D208">
        <v>2</v>
      </c>
      <c r="E208" t="s">
        <v>160</v>
      </c>
      <c r="F208">
        <v>3</v>
      </c>
      <c r="G208" t="s">
        <v>136</v>
      </c>
      <c r="H208">
        <v>440</v>
      </c>
      <c r="I208" t="s">
        <v>523</v>
      </c>
      <c r="J208" t="s">
        <v>524</v>
      </c>
      <c r="K208" t="s">
        <v>146</v>
      </c>
      <c r="L208">
        <v>1672</v>
      </c>
      <c r="M208" t="s">
        <v>525</v>
      </c>
      <c r="N208">
        <v>1</v>
      </c>
      <c r="O208">
        <v>50934.14</v>
      </c>
      <c r="P208">
        <v>375724.43</v>
      </c>
      <c r="Q208" t="str">
        <f t="shared" si="3"/>
        <v>G5 - Large C&amp;I</v>
      </c>
    </row>
    <row r="209" spans="1:17" x14ac:dyDescent="0.25">
      <c r="A209">
        <v>49</v>
      </c>
      <c r="B209" t="s">
        <v>421</v>
      </c>
      <c r="C209">
        <v>2019</v>
      </c>
      <c r="D209">
        <v>2</v>
      </c>
      <c r="E209" t="s">
        <v>160</v>
      </c>
      <c r="F209">
        <v>3</v>
      </c>
      <c r="G209" t="s">
        <v>136</v>
      </c>
      <c r="H209">
        <v>441</v>
      </c>
      <c r="I209" t="s">
        <v>527</v>
      </c>
      <c r="J209" t="s">
        <v>528</v>
      </c>
      <c r="K209" t="s">
        <v>146</v>
      </c>
      <c r="L209">
        <v>300</v>
      </c>
      <c r="M209" t="s">
        <v>137</v>
      </c>
      <c r="N209">
        <v>1</v>
      </c>
      <c r="O209">
        <v>625</v>
      </c>
      <c r="P209">
        <v>0</v>
      </c>
      <c r="Q209" t="str">
        <f t="shared" si="3"/>
        <v>G5 - Large C&amp;I</v>
      </c>
    </row>
    <row r="210" spans="1:17" x14ac:dyDescent="0.25">
      <c r="A210">
        <v>49</v>
      </c>
      <c r="B210" t="s">
        <v>421</v>
      </c>
      <c r="C210">
        <v>2019</v>
      </c>
      <c r="D210">
        <v>2</v>
      </c>
      <c r="E210" t="s">
        <v>160</v>
      </c>
      <c r="F210">
        <v>3</v>
      </c>
      <c r="G210" t="s">
        <v>136</v>
      </c>
      <c r="H210">
        <v>419</v>
      </c>
      <c r="I210" t="s">
        <v>520</v>
      </c>
      <c r="J210" t="s">
        <v>521</v>
      </c>
      <c r="K210" t="s">
        <v>146</v>
      </c>
      <c r="L210">
        <v>1671</v>
      </c>
      <c r="M210" t="s">
        <v>485</v>
      </c>
      <c r="N210">
        <v>9</v>
      </c>
      <c r="O210">
        <v>15821.42</v>
      </c>
      <c r="P210">
        <v>52984.23</v>
      </c>
      <c r="Q210" t="str">
        <f t="shared" si="3"/>
        <v>G5 - Large C&amp;I</v>
      </c>
    </row>
    <row r="211" spans="1:17" x14ac:dyDescent="0.25">
      <c r="A211">
        <v>49</v>
      </c>
      <c r="B211" t="s">
        <v>421</v>
      </c>
      <c r="C211">
        <v>2019</v>
      </c>
      <c r="D211">
        <v>2</v>
      </c>
      <c r="E211" t="s">
        <v>160</v>
      </c>
      <c r="F211">
        <v>5</v>
      </c>
      <c r="G211" t="s">
        <v>141</v>
      </c>
      <c r="H211">
        <v>417</v>
      </c>
      <c r="I211" t="s">
        <v>500</v>
      </c>
      <c r="J211">
        <v>2367</v>
      </c>
      <c r="K211" t="s">
        <v>146</v>
      </c>
      <c r="L211">
        <v>400</v>
      </c>
      <c r="M211" t="s">
        <v>141</v>
      </c>
      <c r="N211">
        <v>30</v>
      </c>
      <c r="O211">
        <v>164435.79</v>
      </c>
      <c r="P211">
        <v>175765.64</v>
      </c>
      <c r="Q211" t="str">
        <f t="shared" si="3"/>
        <v>G5 - Large C&amp;I</v>
      </c>
    </row>
    <row r="212" spans="1:17" x14ac:dyDescent="0.25">
      <c r="A212">
        <v>49</v>
      </c>
      <c r="B212" t="s">
        <v>421</v>
      </c>
      <c r="C212">
        <v>2019</v>
      </c>
      <c r="D212">
        <v>2</v>
      </c>
      <c r="E212" t="s">
        <v>160</v>
      </c>
      <c r="F212">
        <v>5</v>
      </c>
      <c r="G212" t="s">
        <v>141</v>
      </c>
      <c r="H212">
        <v>421</v>
      </c>
      <c r="I212" t="s">
        <v>486</v>
      </c>
      <c r="J212">
        <v>2496</v>
      </c>
      <c r="K212" t="s">
        <v>146</v>
      </c>
      <c r="L212">
        <v>400</v>
      </c>
      <c r="M212" t="s">
        <v>141</v>
      </c>
      <c r="N212">
        <v>2</v>
      </c>
      <c r="O212">
        <v>33989.599999999999</v>
      </c>
      <c r="P212">
        <v>41117.599999999999</v>
      </c>
      <c r="Q212" t="str">
        <f t="shared" si="3"/>
        <v>G5 - Large C&amp;I</v>
      </c>
    </row>
    <row r="213" spans="1:17" x14ac:dyDescent="0.25">
      <c r="A213">
        <v>49</v>
      </c>
      <c r="B213" t="s">
        <v>421</v>
      </c>
      <c r="C213">
        <v>2019</v>
      </c>
      <c r="D213">
        <v>2</v>
      </c>
      <c r="E213" t="s">
        <v>160</v>
      </c>
      <c r="F213">
        <v>5</v>
      </c>
      <c r="G213" t="s">
        <v>141</v>
      </c>
      <c r="H213">
        <v>415</v>
      </c>
      <c r="I213" t="s">
        <v>502</v>
      </c>
      <c r="J213" t="s">
        <v>503</v>
      </c>
      <c r="K213" t="s">
        <v>146</v>
      </c>
      <c r="L213">
        <v>1670</v>
      </c>
      <c r="M213" t="s">
        <v>492</v>
      </c>
      <c r="N213">
        <v>3</v>
      </c>
      <c r="O213">
        <v>18376.79</v>
      </c>
      <c r="P213">
        <v>123656.65</v>
      </c>
      <c r="Q213" t="str">
        <f t="shared" si="3"/>
        <v>G5 - Large C&amp;I</v>
      </c>
    </row>
    <row r="214" spans="1:17" x14ac:dyDescent="0.25">
      <c r="A214">
        <v>49</v>
      </c>
      <c r="B214" t="s">
        <v>421</v>
      </c>
      <c r="C214">
        <v>2019</v>
      </c>
      <c r="D214">
        <v>2</v>
      </c>
      <c r="E214" t="s">
        <v>160</v>
      </c>
      <c r="F214">
        <v>3</v>
      </c>
      <c r="G214" t="s">
        <v>136</v>
      </c>
      <c r="H214">
        <v>442</v>
      </c>
      <c r="I214" t="s">
        <v>532</v>
      </c>
      <c r="J214" t="s">
        <v>533</v>
      </c>
      <c r="K214" t="s">
        <v>146</v>
      </c>
      <c r="L214">
        <v>1672</v>
      </c>
      <c r="M214" t="s">
        <v>525</v>
      </c>
      <c r="N214">
        <v>8</v>
      </c>
      <c r="O214">
        <v>63708.93</v>
      </c>
      <c r="P214">
        <v>502556.57</v>
      </c>
      <c r="Q214" t="str">
        <f t="shared" si="3"/>
        <v>G5 - Large C&amp;I</v>
      </c>
    </row>
    <row r="215" spans="1:17" x14ac:dyDescent="0.25">
      <c r="A215">
        <v>49</v>
      </c>
      <c r="B215" t="s">
        <v>421</v>
      </c>
      <c r="C215">
        <v>2019</v>
      </c>
      <c r="D215">
        <v>2</v>
      </c>
      <c r="E215" t="s">
        <v>160</v>
      </c>
      <c r="F215">
        <v>5</v>
      </c>
      <c r="G215" t="s">
        <v>141</v>
      </c>
      <c r="H215">
        <v>407</v>
      </c>
      <c r="I215" t="s">
        <v>497</v>
      </c>
      <c r="J215" t="s">
        <v>498</v>
      </c>
      <c r="K215" t="s">
        <v>146</v>
      </c>
      <c r="L215">
        <v>1670</v>
      </c>
      <c r="M215" t="s">
        <v>492</v>
      </c>
      <c r="N215">
        <v>5</v>
      </c>
      <c r="O215">
        <v>4405.26</v>
      </c>
      <c r="P215">
        <v>11430.94</v>
      </c>
      <c r="Q215" t="str">
        <f t="shared" si="3"/>
        <v>G4 - Medium C&amp;I</v>
      </c>
    </row>
    <row r="216" spans="1:17" x14ac:dyDescent="0.25">
      <c r="A216">
        <v>49</v>
      </c>
      <c r="B216" t="s">
        <v>421</v>
      </c>
      <c r="C216">
        <v>2019</v>
      </c>
      <c r="D216">
        <v>2</v>
      </c>
      <c r="E216" t="s">
        <v>160</v>
      </c>
      <c r="F216">
        <v>5</v>
      </c>
      <c r="G216" t="s">
        <v>141</v>
      </c>
      <c r="H216">
        <v>405</v>
      </c>
      <c r="I216" t="s">
        <v>505</v>
      </c>
      <c r="J216">
        <v>2237</v>
      </c>
      <c r="K216" t="s">
        <v>146</v>
      </c>
      <c r="L216">
        <v>400</v>
      </c>
      <c r="M216" t="s">
        <v>141</v>
      </c>
      <c r="N216">
        <v>15</v>
      </c>
      <c r="O216">
        <v>54139.31</v>
      </c>
      <c r="P216">
        <v>50329.83</v>
      </c>
      <c r="Q216" t="str">
        <f t="shared" si="3"/>
        <v>G4 - Medium C&amp;I</v>
      </c>
    </row>
    <row r="217" spans="1:17" x14ac:dyDescent="0.25">
      <c r="A217">
        <v>49</v>
      </c>
      <c r="B217" t="s">
        <v>421</v>
      </c>
      <c r="C217">
        <v>2019</v>
      </c>
      <c r="D217">
        <v>2</v>
      </c>
      <c r="E217" t="s">
        <v>160</v>
      </c>
      <c r="F217">
        <v>3</v>
      </c>
      <c r="G217" t="s">
        <v>136</v>
      </c>
      <c r="H217">
        <v>423</v>
      </c>
      <c r="I217" t="s">
        <v>483</v>
      </c>
      <c r="J217" t="s">
        <v>484</v>
      </c>
      <c r="K217" t="s">
        <v>146</v>
      </c>
      <c r="L217">
        <v>1671</v>
      </c>
      <c r="M217" t="s">
        <v>485</v>
      </c>
      <c r="N217">
        <v>12</v>
      </c>
      <c r="O217">
        <v>150349.71</v>
      </c>
      <c r="P217">
        <v>1140723.97</v>
      </c>
      <c r="Q217" t="str">
        <f t="shared" si="3"/>
        <v>G5 - Large C&amp;I</v>
      </c>
    </row>
    <row r="218" spans="1:17" x14ac:dyDescent="0.25">
      <c r="A218">
        <v>49</v>
      </c>
      <c r="B218" t="s">
        <v>421</v>
      </c>
      <c r="C218">
        <v>2019</v>
      </c>
      <c r="D218">
        <v>2</v>
      </c>
      <c r="E218" t="s">
        <v>160</v>
      </c>
      <c r="F218">
        <v>5</v>
      </c>
      <c r="G218" t="s">
        <v>141</v>
      </c>
      <c r="H218">
        <v>424</v>
      </c>
      <c r="I218" t="s">
        <v>519</v>
      </c>
      <c r="J218">
        <v>2431</v>
      </c>
      <c r="K218" t="s">
        <v>146</v>
      </c>
      <c r="L218">
        <v>400</v>
      </c>
      <c r="M218" t="s">
        <v>141</v>
      </c>
      <c r="N218">
        <v>1</v>
      </c>
      <c r="O218">
        <v>9674.08</v>
      </c>
      <c r="P218">
        <v>4783.32</v>
      </c>
      <c r="Q218" t="str">
        <f t="shared" si="3"/>
        <v>G5 - Large C&amp;I</v>
      </c>
    </row>
    <row r="219" spans="1:17" x14ac:dyDescent="0.25">
      <c r="A219">
        <v>49</v>
      </c>
      <c r="B219" t="s">
        <v>421</v>
      </c>
      <c r="C219">
        <v>2019</v>
      </c>
      <c r="D219">
        <v>2</v>
      </c>
      <c r="E219" t="s">
        <v>160</v>
      </c>
      <c r="F219">
        <v>3</v>
      </c>
      <c r="G219" t="s">
        <v>136</v>
      </c>
      <c r="H219">
        <v>412</v>
      </c>
      <c r="I219" t="s">
        <v>534</v>
      </c>
      <c r="J219">
        <v>3331</v>
      </c>
      <c r="K219" t="s">
        <v>146</v>
      </c>
      <c r="L219">
        <v>300</v>
      </c>
      <c r="M219" t="s">
        <v>137</v>
      </c>
      <c r="N219">
        <v>1</v>
      </c>
      <c r="O219">
        <v>12211.73</v>
      </c>
      <c r="P219">
        <v>11203.31</v>
      </c>
      <c r="Q219" t="str">
        <f t="shared" si="3"/>
        <v>G5 - Large C&amp;I</v>
      </c>
    </row>
    <row r="220" spans="1:17" x14ac:dyDescent="0.25">
      <c r="A220">
        <v>49</v>
      </c>
      <c r="B220" t="s">
        <v>421</v>
      </c>
      <c r="C220">
        <v>2019</v>
      </c>
      <c r="D220">
        <v>2</v>
      </c>
      <c r="E220" t="s">
        <v>160</v>
      </c>
      <c r="F220">
        <v>5</v>
      </c>
      <c r="G220" t="s">
        <v>141</v>
      </c>
      <c r="H220">
        <v>414</v>
      </c>
      <c r="I220" t="s">
        <v>506</v>
      </c>
      <c r="J220">
        <v>3421</v>
      </c>
      <c r="K220" t="s">
        <v>146</v>
      </c>
      <c r="L220">
        <v>1670</v>
      </c>
      <c r="M220" t="s">
        <v>492</v>
      </c>
      <c r="N220">
        <v>1</v>
      </c>
      <c r="O220">
        <v>5481.42</v>
      </c>
      <c r="P220">
        <v>35705.980000000003</v>
      </c>
      <c r="Q220" t="str">
        <f t="shared" si="3"/>
        <v>G5 - Large C&amp;I</v>
      </c>
    </row>
    <row r="221" spans="1:17" x14ac:dyDescent="0.25">
      <c r="A221">
        <v>49</v>
      </c>
      <c r="B221" t="s">
        <v>421</v>
      </c>
      <c r="C221">
        <v>2019</v>
      </c>
      <c r="D221">
        <v>2</v>
      </c>
      <c r="E221" t="s">
        <v>160</v>
      </c>
      <c r="F221">
        <v>5</v>
      </c>
      <c r="G221" t="s">
        <v>141</v>
      </c>
      <c r="H221">
        <v>425</v>
      </c>
      <c r="I221" t="s">
        <v>480</v>
      </c>
      <c r="J221" t="s">
        <v>481</v>
      </c>
      <c r="K221" t="s">
        <v>146</v>
      </c>
      <c r="L221">
        <v>1675</v>
      </c>
      <c r="M221" t="s">
        <v>482</v>
      </c>
      <c r="N221">
        <v>1</v>
      </c>
      <c r="O221">
        <v>23542.04</v>
      </c>
      <c r="P221">
        <v>13593.94</v>
      </c>
      <c r="Q221" t="str">
        <f t="shared" si="3"/>
        <v>G5 - Large C&amp;I</v>
      </c>
    </row>
    <row r="222" spans="1:17" x14ac:dyDescent="0.25">
      <c r="A222">
        <v>49</v>
      </c>
      <c r="B222" t="s">
        <v>421</v>
      </c>
      <c r="C222">
        <v>2019</v>
      </c>
      <c r="D222">
        <v>2</v>
      </c>
      <c r="E222" t="s">
        <v>160</v>
      </c>
      <c r="F222">
        <v>3</v>
      </c>
      <c r="G222" t="s">
        <v>136</v>
      </c>
      <c r="H222">
        <v>446</v>
      </c>
      <c r="I222" t="s">
        <v>522</v>
      </c>
      <c r="J222">
        <v>8011</v>
      </c>
      <c r="K222" t="s">
        <v>146</v>
      </c>
      <c r="L222">
        <v>300</v>
      </c>
      <c r="M222" t="s">
        <v>137</v>
      </c>
      <c r="N222">
        <v>23</v>
      </c>
      <c r="O222">
        <v>1845.69</v>
      </c>
      <c r="P222">
        <v>0</v>
      </c>
      <c r="Q222" t="str">
        <f t="shared" si="3"/>
        <v>G6 - OTHER</v>
      </c>
    </row>
    <row r="223" spans="1:17" x14ac:dyDescent="0.25">
      <c r="A223">
        <v>49</v>
      </c>
      <c r="B223" t="s">
        <v>421</v>
      </c>
      <c r="C223">
        <v>2019</v>
      </c>
      <c r="D223">
        <v>2</v>
      </c>
      <c r="E223" t="s">
        <v>160</v>
      </c>
      <c r="F223">
        <v>10</v>
      </c>
      <c r="G223" t="s">
        <v>150</v>
      </c>
      <c r="H223">
        <v>401</v>
      </c>
      <c r="I223" t="s">
        <v>526</v>
      </c>
      <c r="J223">
        <v>1012</v>
      </c>
      <c r="K223" t="s">
        <v>146</v>
      </c>
      <c r="L223">
        <v>200</v>
      </c>
      <c r="M223" t="s">
        <v>144</v>
      </c>
      <c r="N223">
        <v>7</v>
      </c>
      <c r="O223">
        <v>2078.9</v>
      </c>
      <c r="P223">
        <v>1595.47</v>
      </c>
      <c r="Q223" t="str">
        <f t="shared" si="3"/>
        <v>G1 - Residential</v>
      </c>
    </row>
    <row r="224" spans="1:17" x14ac:dyDescent="0.25">
      <c r="A224">
        <v>49</v>
      </c>
      <c r="B224" t="s">
        <v>421</v>
      </c>
      <c r="C224">
        <v>2019</v>
      </c>
      <c r="D224">
        <v>2</v>
      </c>
      <c r="E224" t="s">
        <v>160</v>
      </c>
      <c r="F224">
        <v>10</v>
      </c>
      <c r="G224" t="s">
        <v>150</v>
      </c>
      <c r="H224">
        <v>400</v>
      </c>
      <c r="I224" t="s">
        <v>511</v>
      </c>
      <c r="J224">
        <v>1247</v>
      </c>
      <c r="K224" t="s">
        <v>146</v>
      </c>
      <c r="L224">
        <v>207</v>
      </c>
      <c r="M224" t="s">
        <v>152</v>
      </c>
      <c r="N224">
        <v>210103</v>
      </c>
      <c r="O224">
        <v>48135788.009999998</v>
      </c>
      <c r="P224">
        <v>33529802.760000002</v>
      </c>
      <c r="Q224" t="str">
        <f t="shared" si="3"/>
        <v>G1 - Residential</v>
      </c>
    </row>
    <row r="225" spans="1:17" x14ac:dyDescent="0.25">
      <c r="A225">
        <v>49</v>
      </c>
      <c r="B225" t="s">
        <v>421</v>
      </c>
      <c r="C225">
        <v>2019</v>
      </c>
      <c r="D225">
        <v>2</v>
      </c>
      <c r="E225" t="s">
        <v>160</v>
      </c>
      <c r="F225">
        <v>5</v>
      </c>
      <c r="G225" t="s">
        <v>141</v>
      </c>
      <c r="H225">
        <v>404</v>
      </c>
      <c r="I225" t="s">
        <v>507</v>
      </c>
      <c r="J225">
        <v>2107</v>
      </c>
      <c r="K225" t="s">
        <v>146</v>
      </c>
      <c r="L225">
        <v>400</v>
      </c>
      <c r="M225" t="s">
        <v>141</v>
      </c>
      <c r="N225">
        <v>7</v>
      </c>
      <c r="O225">
        <v>6881.71</v>
      </c>
      <c r="P225">
        <v>5435.31</v>
      </c>
      <c r="Q225" t="str">
        <f t="shared" si="3"/>
        <v>G3 - Small C&amp;I</v>
      </c>
    </row>
    <row r="226" spans="1:17" x14ac:dyDescent="0.25">
      <c r="A226">
        <v>49</v>
      </c>
      <c r="B226" t="s">
        <v>421</v>
      </c>
      <c r="C226">
        <v>2019</v>
      </c>
      <c r="D226">
        <v>2</v>
      </c>
      <c r="E226" t="s">
        <v>160</v>
      </c>
      <c r="F226">
        <v>5</v>
      </c>
      <c r="G226" t="s">
        <v>141</v>
      </c>
      <c r="H226">
        <v>443</v>
      </c>
      <c r="I226" t="s">
        <v>495</v>
      </c>
      <c r="J226">
        <v>2121</v>
      </c>
      <c r="K226" t="s">
        <v>146</v>
      </c>
      <c r="L226">
        <v>1670</v>
      </c>
      <c r="M226" t="s">
        <v>492</v>
      </c>
      <c r="N226">
        <v>2</v>
      </c>
      <c r="O226">
        <v>618.63</v>
      </c>
      <c r="P226">
        <v>1114.46</v>
      </c>
      <c r="Q226" t="str">
        <f t="shared" si="3"/>
        <v>G3 - Small C&amp;I</v>
      </c>
    </row>
    <row r="227" spans="1:17" x14ac:dyDescent="0.25">
      <c r="A227">
        <v>49</v>
      </c>
      <c r="B227" t="s">
        <v>421</v>
      </c>
      <c r="C227">
        <v>2019</v>
      </c>
      <c r="D227">
        <v>2</v>
      </c>
      <c r="E227" t="s">
        <v>160</v>
      </c>
      <c r="F227">
        <v>3</v>
      </c>
      <c r="G227" t="s">
        <v>136</v>
      </c>
      <c r="H227">
        <v>405</v>
      </c>
      <c r="I227" t="s">
        <v>505</v>
      </c>
      <c r="J227">
        <v>2237</v>
      </c>
      <c r="K227" t="s">
        <v>146</v>
      </c>
      <c r="L227">
        <v>300</v>
      </c>
      <c r="M227" t="s">
        <v>137</v>
      </c>
      <c r="N227">
        <v>3382</v>
      </c>
      <c r="O227">
        <v>6258025.46</v>
      </c>
      <c r="P227">
        <v>5631446.6500000004</v>
      </c>
      <c r="Q227" t="str">
        <f t="shared" si="3"/>
        <v>G4 - Medium C&amp;I</v>
      </c>
    </row>
    <row r="228" spans="1:17" x14ac:dyDescent="0.25">
      <c r="A228">
        <v>49</v>
      </c>
      <c r="B228" t="s">
        <v>421</v>
      </c>
      <c r="C228">
        <v>2019</v>
      </c>
      <c r="D228">
        <v>2</v>
      </c>
      <c r="E228" t="s">
        <v>160</v>
      </c>
      <c r="F228">
        <v>5</v>
      </c>
      <c r="G228" t="s">
        <v>141</v>
      </c>
      <c r="H228">
        <v>420</v>
      </c>
      <c r="I228" t="s">
        <v>499</v>
      </c>
      <c r="J228">
        <v>2331</v>
      </c>
      <c r="K228" t="s">
        <v>146</v>
      </c>
      <c r="L228">
        <v>400</v>
      </c>
      <c r="M228" t="s">
        <v>141</v>
      </c>
      <c r="N228">
        <v>1</v>
      </c>
      <c r="O228">
        <v>10101.9</v>
      </c>
      <c r="P228">
        <v>10769.68</v>
      </c>
      <c r="Q228" t="str">
        <f t="shared" si="3"/>
        <v>G5 - Large C&amp;I</v>
      </c>
    </row>
    <row r="229" spans="1:17" x14ac:dyDescent="0.25">
      <c r="A229">
        <v>49</v>
      </c>
      <c r="B229" t="s">
        <v>421</v>
      </c>
      <c r="C229">
        <v>2019</v>
      </c>
      <c r="D229">
        <v>2</v>
      </c>
      <c r="E229" t="s">
        <v>160</v>
      </c>
      <c r="F229">
        <v>5</v>
      </c>
      <c r="G229" t="s">
        <v>141</v>
      </c>
      <c r="H229">
        <v>423</v>
      </c>
      <c r="I229" t="s">
        <v>483</v>
      </c>
      <c r="J229" t="s">
        <v>484</v>
      </c>
      <c r="K229" t="s">
        <v>146</v>
      </c>
      <c r="L229">
        <v>1671</v>
      </c>
      <c r="M229" t="s">
        <v>485</v>
      </c>
      <c r="N229">
        <v>52</v>
      </c>
      <c r="O229">
        <v>681609.31</v>
      </c>
      <c r="P229">
        <v>4662416.54</v>
      </c>
      <c r="Q229" t="str">
        <f t="shared" si="3"/>
        <v>G5 - Large C&amp;I</v>
      </c>
    </row>
    <row r="230" spans="1:17" x14ac:dyDescent="0.25">
      <c r="A230">
        <v>49</v>
      </c>
      <c r="B230" t="s">
        <v>421</v>
      </c>
      <c r="C230">
        <v>2019</v>
      </c>
      <c r="D230">
        <v>2</v>
      </c>
      <c r="E230" t="s">
        <v>160</v>
      </c>
      <c r="F230">
        <v>3</v>
      </c>
      <c r="G230" t="s">
        <v>136</v>
      </c>
      <c r="H230">
        <v>422</v>
      </c>
      <c r="I230" t="s">
        <v>501</v>
      </c>
      <c r="J230">
        <v>2421</v>
      </c>
      <c r="K230" t="s">
        <v>146</v>
      </c>
      <c r="L230">
        <v>1671</v>
      </c>
      <c r="M230" t="s">
        <v>485</v>
      </c>
      <c r="N230">
        <v>3</v>
      </c>
      <c r="O230">
        <v>11211.22</v>
      </c>
      <c r="P230">
        <v>51301.21</v>
      </c>
      <c r="Q230" t="str">
        <f t="shared" si="3"/>
        <v>G5 - Large C&amp;I</v>
      </c>
    </row>
    <row r="231" spans="1:17" x14ac:dyDescent="0.25">
      <c r="A231">
        <v>49</v>
      </c>
      <c r="B231" t="s">
        <v>421</v>
      </c>
      <c r="C231">
        <v>2019</v>
      </c>
      <c r="D231">
        <v>2</v>
      </c>
      <c r="E231" t="s">
        <v>160</v>
      </c>
      <c r="F231">
        <v>3</v>
      </c>
      <c r="G231" t="s">
        <v>136</v>
      </c>
      <c r="H231">
        <v>409</v>
      </c>
      <c r="I231" t="s">
        <v>518</v>
      </c>
      <c r="J231">
        <v>3367</v>
      </c>
      <c r="K231" t="s">
        <v>146</v>
      </c>
      <c r="L231">
        <v>300</v>
      </c>
      <c r="M231" t="s">
        <v>137</v>
      </c>
      <c r="N231">
        <v>112</v>
      </c>
      <c r="O231">
        <v>1296966.3799999999</v>
      </c>
      <c r="P231">
        <v>1184921.4099999999</v>
      </c>
      <c r="Q231" t="str">
        <f t="shared" si="3"/>
        <v>G5 - Large C&amp;I</v>
      </c>
    </row>
    <row r="232" spans="1:17" x14ac:dyDescent="0.25">
      <c r="A232">
        <v>49</v>
      </c>
      <c r="B232" t="s">
        <v>421</v>
      </c>
      <c r="C232">
        <v>2019</v>
      </c>
      <c r="D232">
        <v>2</v>
      </c>
      <c r="E232" t="s">
        <v>160</v>
      </c>
      <c r="F232">
        <v>3</v>
      </c>
      <c r="G232" t="s">
        <v>136</v>
      </c>
      <c r="H232">
        <v>425</v>
      </c>
      <c r="I232" t="s">
        <v>480</v>
      </c>
      <c r="J232" t="s">
        <v>481</v>
      </c>
      <c r="K232" t="s">
        <v>146</v>
      </c>
      <c r="L232">
        <v>1675</v>
      </c>
      <c r="M232" t="s">
        <v>482</v>
      </c>
      <c r="N232">
        <v>3</v>
      </c>
      <c r="O232">
        <v>68365.210000000006</v>
      </c>
      <c r="P232">
        <v>39664.269999999997</v>
      </c>
      <c r="Q232" t="str">
        <f t="shared" si="3"/>
        <v>G5 - Large C&amp;I</v>
      </c>
    </row>
    <row r="233" spans="1:17" x14ac:dyDescent="0.25">
      <c r="A233">
        <v>49</v>
      </c>
      <c r="B233" t="s">
        <v>421</v>
      </c>
      <c r="C233">
        <v>2019</v>
      </c>
      <c r="D233">
        <v>2</v>
      </c>
      <c r="E233" t="s">
        <v>160</v>
      </c>
      <c r="F233">
        <v>3</v>
      </c>
      <c r="G233" t="s">
        <v>136</v>
      </c>
      <c r="H233">
        <v>428</v>
      </c>
      <c r="I233" t="s">
        <v>530</v>
      </c>
      <c r="J233" t="s">
        <v>531</v>
      </c>
      <c r="K233" t="s">
        <v>146</v>
      </c>
      <c r="L233">
        <v>1675</v>
      </c>
      <c r="M233" t="s">
        <v>482</v>
      </c>
      <c r="N233">
        <v>1</v>
      </c>
      <c r="O233">
        <v>69389.850000000006</v>
      </c>
      <c r="P233">
        <v>44918.3</v>
      </c>
      <c r="Q233" t="str">
        <f t="shared" si="3"/>
        <v>G5 - Large C&amp;I</v>
      </c>
    </row>
    <row r="234" spans="1:17" x14ac:dyDescent="0.25">
      <c r="A234">
        <v>49</v>
      </c>
      <c r="B234" t="s">
        <v>421</v>
      </c>
      <c r="C234">
        <v>2019</v>
      </c>
      <c r="D234">
        <v>2</v>
      </c>
      <c r="E234" t="s">
        <v>160</v>
      </c>
      <c r="F234">
        <v>1</v>
      </c>
      <c r="G234" t="s">
        <v>133</v>
      </c>
      <c r="H234">
        <v>400</v>
      </c>
      <c r="I234" t="s">
        <v>511</v>
      </c>
      <c r="J234">
        <v>1247</v>
      </c>
      <c r="K234" t="s">
        <v>146</v>
      </c>
      <c r="L234">
        <v>207</v>
      </c>
      <c r="M234" t="s">
        <v>152</v>
      </c>
      <c r="N234">
        <v>9</v>
      </c>
      <c r="O234">
        <v>2084.19</v>
      </c>
      <c r="P234">
        <v>1443.03</v>
      </c>
      <c r="Q234" t="str">
        <f t="shared" si="3"/>
        <v>G1 - Residential</v>
      </c>
    </row>
    <row r="235" spans="1:17" x14ac:dyDescent="0.25">
      <c r="A235">
        <v>49</v>
      </c>
      <c r="B235" t="s">
        <v>421</v>
      </c>
      <c r="C235">
        <v>2019</v>
      </c>
      <c r="D235">
        <v>2</v>
      </c>
      <c r="E235" t="s">
        <v>160</v>
      </c>
      <c r="F235">
        <v>3</v>
      </c>
      <c r="G235" t="s">
        <v>136</v>
      </c>
      <c r="H235">
        <v>406</v>
      </c>
      <c r="I235" t="s">
        <v>504</v>
      </c>
      <c r="J235">
        <v>2221</v>
      </c>
      <c r="K235" t="s">
        <v>146</v>
      </c>
      <c r="L235">
        <v>1670</v>
      </c>
      <c r="M235" t="s">
        <v>492</v>
      </c>
      <c r="N235">
        <v>1456</v>
      </c>
      <c r="O235">
        <v>1163486.74</v>
      </c>
      <c r="P235">
        <v>3110480.54</v>
      </c>
      <c r="Q235" t="str">
        <f t="shared" si="3"/>
        <v>G4 - Medium C&amp;I</v>
      </c>
    </row>
    <row r="236" spans="1:17" x14ac:dyDescent="0.25">
      <c r="A236">
        <v>49</v>
      </c>
      <c r="B236" t="s">
        <v>421</v>
      </c>
      <c r="C236">
        <v>2019</v>
      </c>
      <c r="D236">
        <v>2</v>
      </c>
      <c r="E236" t="s">
        <v>160</v>
      </c>
      <c r="F236">
        <v>5</v>
      </c>
      <c r="G236" t="s">
        <v>141</v>
      </c>
      <c r="H236">
        <v>408</v>
      </c>
      <c r="I236" t="s">
        <v>479</v>
      </c>
      <c r="J236">
        <v>2231</v>
      </c>
      <c r="K236" t="s">
        <v>146</v>
      </c>
      <c r="L236">
        <v>400</v>
      </c>
      <c r="M236" t="s">
        <v>141</v>
      </c>
      <c r="N236">
        <v>2</v>
      </c>
      <c r="O236">
        <v>4793.9799999999996</v>
      </c>
      <c r="P236">
        <v>4361.0200000000004</v>
      </c>
      <c r="Q236" t="str">
        <f t="shared" si="3"/>
        <v>G4 - Medium C&amp;I</v>
      </c>
    </row>
    <row r="237" spans="1:17" x14ac:dyDescent="0.25">
      <c r="A237">
        <v>49</v>
      </c>
      <c r="B237" t="s">
        <v>421</v>
      </c>
      <c r="C237">
        <v>2019</v>
      </c>
      <c r="D237">
        <v>2</v>
      </c>
      <c r="E237" t="s">
        <v>160</v>
      </c>
      <c r="F237">
        <v>3</v>
      </c>
      <c r="G237" t="s">
        <v>136</v>
      </c>
      <c r="H237">
        <v>420</v>
      </c>
      <c r="I237" t="s">
        <v>499</v>
      </c>
      <c r="J237">
        <v>2331</v>
      </c>
      <c r="K237" t="s">
        <v>146</v>
      </c>
      <c r="L237">
        <v>300</v>
      </c>
      <c r="M237" t="s">
        <v>137</v>
      </c>
      <c r="N237">
        <v>1</v>
      </c>
      <c r="O237">
        <v>6329.28</v>
      </c>
      <c r="P237">
        <v>6859.8</v>
      </c>
      <c r="Q237" t="str">
        <f t="shared" si="3"/>
        <v>G5 - Large C&amp;I</v>
      </c>
    </row>
    <row r="238" spans="1:17" x14ac:dyDescent="0.25">
      <c r="A238">
        <v>49</v>
      </c>
      <c r="B238" t="s">
        <v>421</v>
      </c>
      <c r="C238">
        <v>2019</v>
      </c>
      <c r="D238">
        <v>2</v>
      </c>
      <c r="E238" t="s">
        <v>160</v>
      </c>
      <c r="F238">
        <v>3</v>
      </c>
      <c r="G238" t="s">
        <v>136</v>
      </c>
      <c r="H238">
        <v>417</v>
      </c>
      <c r="I238" t="s">
        <v>500</v>
      </c>
      <c r="J238">
        <v>2367</v>
      </c>
      <c r="K238" t="s">
        <v>146</v>
      </c>
      <c r="L238">
        <v>300</v>
      </c>
      <c r="M238" t="s">
        <v>137</v>
      </c>
      <c r="N238">
        <v>29</v>
      </c>
      <c r="O238">
        <v>177945.1</v>
      </c>
      <c r="P238">
        <v>193386.89</v>
      </c>
      <c r="Q238" t="str">
        <f t="shared" si="3"/>
        <v>G5 - Large C&amp;I</v>
      </c>
    </row>
    <row r="239" spans="1:17" x14ac:dyDescent="0.25">
      <c r="A239">
        <v>49</v>
      </c>
      <c r="B239" t="s">
        <v>421</v>
      </c>
      <c r="C239">
        <v>2019</v>
      </c>
      <c r="D239">
        <v>2</v>
      </c>
      <c r="E239" t="s">
        <v>160</v>
      </c>
      <c r="F239">
        <v>3</v>
      </c>
      <c r="G239" t="s">
        <v>136</v>
      </c>
      <c r="H239">
        <v>421</v>
      </c>
      <c r="I239" t="s">
        <v>486</v>
      </c>
      <c r="J239">
        <v>2496</v>
      </c>
      <c r="K239" t="s">
        <v>146</v>
      </c>
      <c r="L239">
        <v>300</v>
      </c>
      <c r="M239" t="s">
        <v>137</v>
      </c>
      <c r="N239">
        <v>1</v>
      </c>
      <c r="O239">
        <v>15876.62</v>
      </c>
      <c r="P239">
        <v>19565.88</v>
      </c>
      <c r="Q239" t="str">
        <f t="shared" si="3"/>
        <v>G5 - Large C&amp;I</v>
      </c>
    </row>
    <row r="240" spans="1:17" x14ac:dyDescent="0.25">
      <c r="A240">
        <v>49</v>
      </c>
      <c r="B240" t="s">
        <v>421</v>
      </c>
      <c r="C240">
        <v>2019</v>
      </c>
      <c r="D240">
        <v>2</v>
      </c>
      <c r="E240" t="s">
        <v>160</v>
      </c>
      <c r="F240">
        <v>3</v>
      </c>
      <c r="G240" t="s">
        <v>136</v>
      </c>
      <c r="H240">
        <v>411</v>
      </c>
      <c r="I240" t="s">
        <v>490</v>
      </c>
      <c r="J240" t="s">
        <v>491</v>
      </c>
      <c r="K240" t="s">
        <v>146</v>
      </c>
      <c r="L240">
        <v>1670</v>
      </c>
      <c r="M240" t="s">
        <v>492</v>
      </c>
      <c r="N240">
        <v>111</v>
      </c>
      <c r="O240">
        <v>490055.14</v>
      </c>
      <c r="P240">
        <v>1392492.47</v>
      </c>
      <c r="Q240" t="str">
        <f t="shared" si="3"/>
        <v>G5 - Large C&amp;I</v>
      </c>
    </row>
    <row r="241" spans="1:17" x14ac:dyDescent="0.25">
      <c r="A241">
        <v>49</v>
      </c>
      <c r="B241" t="s">
        <v>421</v>
      </c>
      <c r="C241">
        <v>2019</v>
      </c>
      <c r="D241">
        <v>2</v>
      </c>
      <c r="E241" t="s">
        <v>160</v>
      </c>
      <c r="F241">
        <v>1</v>
      </c>
      <c r="G241" t="s">
        <v>133</v>
      </c>
      <c r="H241">
        <v>403</v>
      </c>
      <c r="I241" t="s">
        <v>513</v>
      </c>
      <c r="J241">
        <v>1101</v>
      </c>
      <c r="K241" t="s">
        <v>146</v>
      </c>
      <c r="L241">
        <v>200</v>
      </c>
      <c r="M241" t="s">
        <v>144</v>
      </c>
      <c r="N241">
        <v>423</v>
      </c>
      <c r="O241">
        <v>25662.38</v>
      </c>
      <c r="P241">
        <v>23418.080000000002</v>
      </c>
      <c r="Q241" t="str">
        <f t="shared" si="3"/>
        <v>G2 - Low Income Residential</v>
      </c>
    </row>
    <row r="242" spans="1:17" x14ac:dyDescent="0.25">
      <c r="A242">
        <v>49</v>
      </c>
      <c r="B242" t="s">
        <v>421</v>
      </c>
      <c r="C242">
        <v>2019</v>
      </c>
      <c r="D242">
        <v>2</v>
      </c>
      <c r="E242" t="s">
        <v>160</v>
      </c>
      <c r="F242">
        <v>3</v>
      </c>
      <c r="G242" t="s">
        <v>136</v>
      </c>
      <c r="H242">
        <v>404</v>
      </c>
      <c r="I242" t="s">
        <v>507</v>
      </c>
      <c r="J242">
        <v>2107</v>
      </c>
      <c r="K242" t="s">
        <v>146</v>
      </c>
      <c r="L242">
        <v>300</v>
      </c>
      <c r="M242" t="s">
        <v>137</v>
      </c>
      <c r="N242">
        <v>18541</v>
      </c>
      <c r="O242">
        <v>6271096.4699999997</v>
      </c>
      <c r="P242">
        <v>4690303.75</v>
      </c>
      <c r="Q242" t="str">
        <f t="shared" si="3"/>
        <v>G3 - Small C&amp;I</v>
      </c>
    </row>
    <row r="243" spans="1:17" x14ac:dyDescent="0.25">
      <c r="A243">
        <v>49</v>
      </c>
      <c r="B243" t="s">
        <v>421</v>
      </c>
      <c r="C243">
        <v>2019</v>
      </c>
      <c r="D243">
        <v>2</v>
      </c>
      <c r="E243" t="s">
        <v>160</v>
      </c>
      <c r="F243">
        <v>3</v>
      </c>
      <c r="G243" t="s">
        <v>136</v>
      </c>
      <c r="H243">
        <v>443</v>
      </c>
      <c r="I243" t="s">
        <v>495</v>
      </c>
      <c r="J243">
        <v>2121</v>
      </c>
      <c r="K243" t="s">
        <v>146</v>
      </c>
      <c r="L243">
        <v>1670</v>
      </c>
      <c r="M243" t="s">
        <v>492</v>
      </c>
      <c r="N243">
        <v>719</v>
      </c>
      <c r="O243">
        <v>173571.34</v>
      </c>
      <c r="P243">
        <v>304671.69</v>
      </c>
      <c r="Q243" t="str">
        <f t="shared" si="3"/>
        <v>G3 - Small C&amp;I</v>
      </c>
    </row>
    <row r="244" spans="1:17" x14ac:dyDescent="0.25">
      <c r="A244">
        <v>49</v>
      </c>
      <c r="B244" t="s">
        <v>421</v>
      </c>
      <c r="C244">
        <v>2019</v>
      </c>
      <c r="D244">
        <v>2</v>
      </c>
      <c r="E244" t="s">
        <v>160</v>
      </c>
      <c r="F244">
        <v>3</v>
      </c>
      <c r="G244" t="s">
        <v>136</v>
      </c>
      <c r="H244">
        <v>444</v>
      </c>
      <c r="I244" t="s">
        <v>496</v>
      </c>
      <c r="J244">
        <v>2131</v>
      </c>
      <c r="K244" t="s">
        <v>146</v>
      </c>
      <c r="L244">
        <v>300</v>
      </c>
      <c r="M244" t="s">
        <v>137</v>
      </c>
      <c r="N244">
        <v>27</v>
      </c>
      <c r="O244">
        <v>37368.629999999997</v>
      </c>
      <c r="P244">
        <v>29272.7</v>
      </c>
      <c r="Q244" t="str">
        <f t="shared" si="3"/>
        <v>G3 - Small C&amp;I</v>
      </c>
    </row>
    <row r="245" spans="1:17" x14ac:dyDescent="0.25">
      <c r="A245">
        <v>49</v>
      </c>
      <c r="B245" t="s">
        <v>421</v>
      </c>
      <c r="C245">
        <v>2019</v>
      </c>
      <c r="D245">
        <v>2</v>
      </c>
      <c r="E245" t="s">
        <v>160</v>
      </c>
      <c r="F245">
        <v>3</v>
      </c>
      <c r="G245" t="s">
        <v>136</v>
      </c>
      <c r="H245">
        <v>418</v>
      </c>
      <c r="I245" t="s">
        <v>529</v>
      </c>
      <c r="J245">
        <v>2321</v>
      </c>
      <c r="K245" t="s">
        <v>146</v>
      </c>
      <c r="L245">
        <v>1671</v>
      </c>
      <c r="M245" t="s">
        <v>485</v>
      </c>
      <c r="N245">
        <v>34</v>
      </c>
      <c r="O245">
        <v>88413.9</v>
      </c>
      <c r="P245">
        <v>296665.31</v>
      </c>
      <c r="Q245" t="str">
        <f t="shared" si="3"/>
        <v>G5 - Large C&amp;I</v>
      </c>
    </row>
    <row r="246" spans="1:17" x14ac:dyDescent="0.25">
      <c r="A246">
        <v>49</v>
      </c>
      <c r="B246" t="s">
        <v>421</v>
      </c>
      <c r="C246">
        <v>2019</v>
      </c>
      <c r="D246">
        <v>2</v>
      </c>
      <c r="E246" t="s">
        <v>160</v>
      </c>
      <c r="F246">
        <v>10</v>
      </c>
      <c r="G246" t="s">
        <v>150</v>
      </c>
      <c r="H246">
        <v>404</v>
      </c>
      <c r="I246" t="s">
        <v>507</v>
      </c>
      <c r="J246">
        <v>0</v>
      </c>
      <c r="K246" t="s">
        <v>146</v>
      </c>
      <c r="L246">
        <v>0</v>
      </c>
      <c r="M246" t="s">
        <v>146</v>
      </c>
      <c r="N246">
        <v>1</v>
      </c>
      <c r="O246">
        <v>102.1</v>
      </c>
      <c r="P246">
        <v>61.8</v>
      </c>
      <c r="Q246" t="str">
        <f t="shared" si="3"/>
        <v>G6 - OTHER</v>
      </c>
    </row>
    <row r="247" spans="1:17" x14ac:dyDescent="0.25">
      <c r="A247">
        <v>49</v>
      </c>
      <c r="B247" t="s">
        <v>421</v>
      </c>
      <c r="C247">
        <v>2019</v>
      </c>
      <c r="D247">
        <v>2</v>
      </c>
      <c r="E247" t="s">
        <v>160</v>
      </c>
      <c r="F247">
        <v>5</v>
      </c>
      <c r="G247" t="s">
        <v>141</v>
      </c>
      <c r="H247">
        <v>406</v>
      </c>
      <c r="I247" t="s">
        <v>504</v>
      </c>
      <c r="J247">
        <v>2221</v>
      </c>
      <c r="K247" t="s">
        <v>146</v>
      </c>
      <c r="L247">
        <v>1670</v>
      </c>
      <c r="M247" t="s">
        <v>492</v>
      </c>
      <c r="N247">
        <v>19</v>
      </c>
      <c r="O247">
        <v>25636.52</v>
      </c>
      <c r="P247">
        <v>70747.58</v>
      </c>
      <c r="Q247" t="str">
        <f t="shared" si="3"/>
        <v>G4 - Medium C&amp;I</v>
      </c>
    </row>
    <row r="248" spans="1:17" x14ac:dyDescent="0.25">
      <c r="A248">
        <v>49</v>
      </c>
      <c r="B248" t="s">
        <v>421</v>
      </c>
      <c r="C248">
        <v>2019</v>
      </c>
      <c r="D248">
        <v>2</v>
      </c>
      <c r="E248" t="s">
        <v>160</v>
      </c>
      <c r="F248">
        <v>3</v>
      </c>
      <c r="G248" t="s">
        <v>136</v>
      </c>
      <c r="H248">
        <v>408</v>
      </c>
      <c r="I248" t="s">
        <v>479</v>
      </c>
      <c r="J248">
        <v>2231</v>
      </c>
      <c r="K248" t="s">
        <v>146</v>
      </c>
      <c r="L248">
        <v>300</v>
      </c>
      <c r="M248" t="s">
        <v>137</v>
      </c>
      <c r="N248">
        <v>64</v>
      </c>
      <c r="O248">
        <v>131031.91</v>
      </c>
      <c r="P248">
        <v>117747.02</v>
      </c>
      <c r="Q248" t="str">
        <f t="shared" si="3"/>
        <v>G4 - Medium C&amp;I</v>
      </c>
    </row>
    <row r="249" spans="1:17" x14ac:dyDescent="0.25">
      <c r="A249">
        <v>49</v>
      </c>
      <c r="B249" t="s">
        <v>421</v>
      </c>
      <c r="C249">
        <v>2019</v>
      </c>
      <c r="D249">
        <v>2</v>
      </c>
      <c r="E249" t="s">
        <v>160</v>
      </c>
      <c r="F249">
        <v>5</v>
      </c>
      <c r="G249" t="s">
        <v>141</v>
      </c>
      <c r="H249">
        <v>418</v>
      </c>
      <c r="I249" t="s">
        <v>529</v>
      </c>
      <c r="J249">
        <v>2321</v>
      </c>
      <c r="K249" t="s">
        <v>146</v>
      </c>
      <c r="L249">
        <v>1671</v>
      </c>
      <c r="M249" t="s">
        <v>485</v>
      </c>
      <c r="N249">
        <v>55</v>
      </c>
      <c r="O249">
        <v>129679.98</v>
      </c>
      <c r="P249">
        <v>426849.57</v>
      </c>
      <c r="Q249" t="str">
        <f t="shared" si="3"/>
        <v>G5 - Large C&amp;I</v>
      </c>
    </row>
    <row r="250" spans="1:17" x14ac:dyDescent="0.25">
      <c r="A250">
        <v>49</v>
      </c>
      <c r="B250" t="s">
        <v>421</v>
      </c>
      <c r="C250">
        <v>2019</v>
      </c>
      <c r="D250">
        <v>2</v>
      </c>
      <c r="E250" t="s">
        <v>160</v>
      </c>
      <c r="F250">
        <v>3</v>
      </c>
      <c r="G250" t="s">
        <v>136</v>
      </c>
      <c r="H250">
        <v>424</v>
      </c>
      <c r="I250" t="s">
        <v>519</v>
      </c>
      <c r="J250">
        <v>2431</v>
      </c>
      <c r="K250" t="s">
        <v>146</v>
      </c>
      <c r="L250">
        <v>300</v>
      </c>
      <c r="M250" t="s">
        <v>137</v>
      </c>
      <c r="N250">
        <v>1</v>
      </c>
      <c r="O250">
        <v>5331.07</v>
      </c>
      <c r="P250">
        <v>608.73</v>
      </c>
      <c r="Q250" t="str">
        <f t="shared" si="3"/>
        <v>G5 - Large C&amp;I</v>
      </c>
    </row>
    <row r="251" spans="1:17" x14ac:dyDescent="0.25">
      <c r="A251">
        <v>49</v>
      </c>
      <c r="B251" t="s">
        <v>421</v>
      </c>
      <c r="C251">
        <v>2019</v>
      </c>
      <c r="D251">
        <v>2</v>
      </c>
      <c r="E251" t="s">
        <v>160</v>
      </c>
      <c r="F251">
        <v>3</v>
      </c>
      <c r="G251" t="s">
        <v>136</v>
      </c>
      <c r="H251">
        <v>415</v>
      </c>
      <c r="I251" t="s">
        <v>502</v>
      </c>
      <c r="J251" t="s">
        <v>503</v>
      </c>
      <c r="K251" t="s">
        <v>146</v>
      </c>
      <c r="L251">
        <v>1670</v>
      </c>
      <c r="M251" t="s">
        <v>492</v>
      </c>
      <c r="N251">
        <v>26</v>
      </c>
      <c r="O251">
        <v>292772.06</v>
      </c>
      <c r="P251">
        <v>2089827.98</v>
      </c>
      <c r="Q251" t="str">
        <f t="shared" si="3"/>
        <v>G5 - Large C&amp;I</v>
      </c>
    </row>
    <row r="252" spans="1:17" x14ac:dyDescent="0.25">
      <c r="A252">
        <v>49</v>
      </c>
      <c r="B252" t="s">
        <v>421</v>
      </c>
      <c r="C252">
        <v>2019</v>
      </c>
      <c r="D252">
        <v>2</v>
      </c>
      <c r="E252" t="s">
        <v>160</v>
      </c>
      <c r="F252">
        <v>3</v>
      </c>
      <c r="G252" t="s">
        <v>136</v>
      </c>
      <c r="H252">
        <v>413</v>
      </c>
      <c r="I252" t="s">
        <v>512</v>
      </c>
      <c r="J252">
        <v>3496</v>
      </c>
      <c r="K252" t="s">
        <v>146</v>
      </c>
      <c r="L252">
        <v>300</v>
      </c>
      <c r="M252" t="s">
        <v>137</v>
      </c>
      <c r="N252">
        <v>4</v>
      </c>
      <c r="O252">
        <v>108499.55</v>
      </c>
      <c r="P252">
        <v>123320.84</v>
      </c>
      <c r="Q252" t="str">
        <f t="shared" si="3"/>
        <v>G5 - Large C&amp;I</v>
      </c>
    </row>
    <row r="253" spans="1:17" x14ac:dyDescent="0.25">
      <c r="A253">
        <v>49</v>
      </c>
      <c r="B253" t="s">
        <v>421</v>
      </c>
      <c r="C253">
        <v>2019</v>
      </c>
      <c r="D253">
        <v>2</v>
      </c>
      <c r="E253" t="s">
        <v>160</v>
      </c>
      <c r="F253">
        <v>5</v>
      </c>
      <c r="G253" t="s">
        <v>141</v>
      </c>
      <c r="H253">
        <v>426</v>
      </c>
      <c r="I253" t="s">
        <v>535</v>
      </c>
      <c r="J253" t="s">
        <v>536</v>
      </c>
      <c r="K253" t="s">
        <v>146</v>
      </c>
      <c r="L253">
        <v>1675</v>
      </c>
      <c r="M253" t="s">
        <v>482</v>
      </c>
      <c r="N253">
        <v>1</v>
      </c>
      <c r="O253">
        <v>20594.93</v>
      </c>
      <c r="P253">
        <v>12347.64</v>
      </c>
      <c r="Q253" t="str">
        <f t="shared" si="3"/>
        <v>G5 - Large C&amp;I</v>
      </c>
    </row>
    <row r="254" spans="1:17" x14ac:dyDescent="0.25">
      <c r="A254">
        <v>49</v>
      </c>
      <c r="B254" t="s">
        <v>421</v>
      </c>
      <c r="C254">
        <v>2019</v>
      </c>
      <c r="D254">
        <v>3</v>
      </c>
      <c r="E254" t="s">
        <v>153</v>
      </c>
      <c r="F254">
        <v>3</v>
      </c>
      <c r="G254" t="s">
        <v>136</v>
      </c>
      <c r="H254">
        <v>710</v>
      </c>
      <c r="I254" t="s">
        <v>449</v>
      </c>
      <c r="J254" t="s">
        <v>439</v>
      </c>
      <c r="K254" t="s">
        <v>440</v>
      </c>
      <c r="L254">
        <v>4532</v>
      </c>
      <c r="M254" t="s">
        <v>143</v>
      </c>
      <c r="N254">
        <v>292</v>
      </c>
      <c r="O254">
        <v>3960771.88</v>
      </c>
      <c r="P254">
        <v>57554697</v>
      </c>
      <c r="Q254" t="str">
        <f t="shared" si="3"/>
        <v>E5 - Large C&amp;I</v>
      </c>
    </row>
    <row r="255" spans="1:17" x14ac:dyDescent="0.25">
      <c r="A255">
        <v>49</v>
      </c>
      <c r="B255" t="s">
        <v>421</v>
      </c>
      <c r="C255">
        <v>2019</v>
      </c>
      <c r="D255">
        <v>3</v>
      </c>
      <c r="E255" t="s">
        <v>153</v>
      </c>
      <c r="F255">
        <v>5</v>
      </c>
      <c r="G255" t="s">
        <v>141</v>
      </c>
      <c r="H255">
        <v>53</v>
      </c>
      <c r="I255" t="s">
        <v>436</v>
      </c>
      <c r="J255" t="s">
        <v>434</v>
      </c>
      <c r="K255" t="s">
        <v>435</v>
      </c>
      <c r="L255">
        <v>460</v>
      </c>
      <c r="M255" t="s">
        <v>142</v>
      </c>
      <c r="N255">
        <v>8</v>
      </c>
      <c r="O255">
        <v>17813.93</v>
      </c>
      <c r="P255">
        <v>75018</v>
      </c>
      <c r="Q255" t="str">
        <f t="shared" si="3"/>
        <v>E4 - Medium C&amp;I</v>
      </c>
    </row>
    <row r="256" spans="1:17" x14ac:dyDescent="0.25">
      <c r="A256">
        <v>49</v>
      </c>
      <c r="B256" t="s">
        <v>421</v>
      </c>
      <c r="C256">
        <v>2019</v>
      </c>
      <c r="D256">
        <v>3</v>
      </c>
      <c r="E256" t="s">
        <v>153</v>
      </c>
      <c r="F256">
        <v>10</v>
      </c>
      <c r="G256" t="s">
        <v>150</v>
      </c>
      <c r="H256">
        <v>628</v>
      </c>
      <c r="I256" t="s">
        <v>441</v>
      </c>
      <c r="J256" t="s">
        <v>442</v>
      </c>
      <c r="K256" t="s">
        <v>443</v>
      </c>
      <c r="L256">
        <v>207</v>
      </c>
      <c r="M256" t="s">
        <v>152</v>
      </c>
      <c r="N256">
        <v>7</v>
      </c>
      <c r="O256">
        <v>198.54</v>
      </c>
      <c r="P256">
        <v>633</v>
      </c>
      <c r="Q256" t="str">
        <f t="shared" si="3"/>
        <v>E6 - OTHER</v>
      </c>
    </row>
    <row r="257" spans="1:17" x14ac:dyDescent="0.25">
      <c r="A257">
        <v>49</v>
      </c>
      <c r="B257" t="s">
        <v>421</v>
      </c>
      <c r="C257">
        <v>2019</v>
      </c>
      <c r="D257">
        <v>3</v>
      </c>
      <c r="E257" t="s">
        <v>153</v>
      </c>
      <c r="F257">
        <v>1</v>
      </c>
      <c r="G257" t="s">
        <v>133</v>
      </c>
      <c r="H257">
        <v>950</v>
      </c>
      <c r="I257" t="s">
        <v>429</v>
      </c>
      <c r="J257" t="s">
        <v>426</v>
      </c>
      <c r="K257" t="s">
        <v>427</v>
      </c>
      <c r="L257">
        <v>4512</v>
      </c>
      <c r="M257" t="s">
        <v>134</v>
      </c>
      <c r="N257">
        <v>83</v>
      </c>
      <c r="O257">
        <v>8612.43</v>
      </c>
      <c r="P257">
        <v>76619</v>
      </c>
      <c r="Q257" t="str">
        <f t="shared" si="3"/>
        <v>E3 - Small C&amp;I</v>
      </c>
    </row>
    <row r="258" spans="1:17" x14ac:dyDescent="0.25">
      <c r="A258">
        <v>49</v>
      </c>
      <c r="B258" t="s">
        <v>421</v>
      </c>
      <c r="C258">
        <v>2019</v>
      </c>
      <c r="D258">
        <v>3</v>
      </c>
      <c r="E258" t="s">
        <v>153</v>
      </c>
      <c r="F258">
        <v>5</v>
      </c>
      <c r="G258" t="s">
        <v>141</v>
      </c>
      <c r="H258">
        <v>1</v>
      </c>
      <c r="I258" t="s">
        <v>450</v>
      </c>
      <c r="J258" t="s">
        <v>451</v>
      </c>
      <c r="K258" t="s">
        <v>452</v>
      </c>
      <c r="L258">
        <v>460</v>
      </c>
      <c r="M258" t="s">
        <v>142</v>
      </c>
      <c r="N258">
        <v>1</v>
      </c>
      <c r="O258">
        <v>66.56</v>
      </c>
      <c r="P258">
        <v>267</v>
      </c>
      <c r="Q258" t="str">
        <f t="shared" ref="Q258:Q321" si="4">VLOOKUP(J258,S:T,2,FALSE)</f>
        <v>E1 - Residential</v>
      </c>
    </row>
    <row r="259" spans="1:17" x14ac:dyDescent="0.25">
      <c r="A259">
        <v>49</v>
      </c>
      <c r="B259" t="s">
        <v>421</v>
      </c>
      <c r="C259">
        <v>2019</v>
      </c>
      <c r="D259">
        <v>3</v>
      </c>
      <c r="E259" t="s">
        <v>153</v>
      </c>
      <c r="F259">
        <v>10</v>
      </c>
      <c r="G259" t="s">
        <v>150</v>
      </c>
      <c r="H259">
        <v>905</v>
      </c>
      <c r="I259" t="s">
        <v>455</v>
      </c>
      <c r="J259" t="s">
        <v>423</v>
      </c>
      <c r="K259" t="s">
        <v>424</v>
      </c>
      <c r="L259">
        <v>4513</v>
      </c>
      <c r="M259" t="s">
        <v>151</v>
      </c>
      <c r="N259">
        <v>144</v>
      </c>
      <c r="O259">
        <v>5879.67</v>
      </c>
      <c r="P259">
        <v>129949</v>
      </c>
      <c r="Q259" t="str">
        <f t="shared" si="4"/>
        <v>E2 - Low Income Residential</v>
      </c>
    </row>
    <row r="260" spans="1:17" x14ac:dyDescent="0.25">
      <c r="A260">
        <v>49</v>
      </c>
      <c r="B260" t="s">
        <v>421</v>
      </c>
      <c r="C260">
        <v>2019</v>
      </c>
      <c r="D260">
        <v>3</v>
      </c>
      <c r="E260" t="s">
        <v>153</v>
      </c>
      <c r="F260">
        <v>3</v>
      </c>
      <c r="G260" t="s">
        <v>136</v>
      </c>
      <c r="H260">
        <v>122</v>
      </c>
      <c r="I260" t="s">
        <v>461</v>
      </c>
      <c r="J260" t="s">
        <v>462</v>
      </c>
      <c r="K260" t="s">
        <v>463</v>
      </c>
      <c r="L260">
        <v>300</v>
      </c>
      <c r="M260" t="s">
        <v>137</v>
      </c>
      <c r="N260">
        <v>1</v>
      </c>
      <c r="O260">
        <v>27239.39</v>
      </c>
      <c r="P260">
        <v>203600</v>
      </c>
      <c r="Q260" t="str">
        <f t="shared" si="4"/>
        <v>E5 - Large C&amp;I</v>
      </c>
    </row>
    <row r="261" spans="1:17" x14ac:dyDescent="0.25">
      <c r="A261">
        <v>49</v>
      </c>
      <c r="B261" t="s">
        <v>421</v>
      </c>
      <c r="C261">
        <v>2019</v>
      </c>
      <c r="D261">
        <v>3</v>
      </c>
      <c r="E261" t="s">
        <v>153</v>
      </c>
      <c r="F261">
        <v>3</v>
      </c>
      <c r="G261" t="s">
        <v>136</v>
      </c>
      <c r="H261">
        <v>924</v>
      </c>
      <c r="I261" t="s">
        <v>444</v>
      </c>
      <c r="J261" t="s">
        <v>445</v>
      </c>
      <c r="K261" t="s">
        <v>446</v>
      </c>
      <c r="L261">
        <v>4532</v>
      </c>
      <c r="M261" t="s">
        <v>143</v>
      </c>
      <c r="N261">
        <v>1</v>
      </c>
      <c r="O261">
        <v>162276.38</v>
      </c>
      <c r="P261">
        <v>1855729</v>
      </c>
      <c r="Q261" t="str">
        <f t="shared" si="4"/>
        <v>E5 - Large C&amp;I</v>
      </c>
    </row>
    <row r="262" spans="1:17" x14ac:dyDescent="0.25">
      <c r="A262">
        <v>49</v>
      </c>
      <c r="B262" t="s">
        <v>421</v>
      </c>
      <c r="C262">
        <v>2019</v>
      </c>
      <c r="D262">
        <v>3</v>
      </c>
      <c r="E262" t="s">
        <v>153</v>
      </c>
      <c r="F262">
        <v>3</v>
      </c>
      <c r="G262" t="s">
        <v>136</v>
      </c>
      <c r="H262">
        <v>13</v>
      </c>
      <c r="I262" t="s">
        <v>433</v>
      </c>
      <c r="J262" t="s">
        <v>434</v>
      </c>
      <c r="K262" t="s">
        <v>435</v>
      </c>
      <c r="L262">
        <v>300</v>
      </c>
      <c r="M262" t="s">
        <v>137</v>
      </c>
      <c r="N262">
        <v>4158</v>
      </c>
      <c r="O262">
        <v>8907961.9800000004</v>
      </c>
      <c r="P262">
        <v>38316927</v>
      </c>
      <c r="Q262" t="str">
        <f t="shared" si="4"/>
        <v>E4 - Medium C&amp;I</v>
      </c>
    </row>
    <row r="263" spans="1:17" x14ac:dyDescent="0.25">
      <c r="A263">
        <v>49</v>
      </c>
      <c r="B263" t="s">
        <v>421</v>
      </c>
      <c r="C263">
        <v>2019</v>
      </c>
      <c r="D263">
        <v>3</v>
      </c>
      <c r="E263" t="s">
        <v>153</v>
      </c>
      <c r="F263">
        <v>6</v>
      </c>
      <c r="G263" t="s">
        <v>138</v>
      </c>
      <c r="H263">
        <v>610</v>
      </c>
      <c r="I263" t="s">
        <v>430</v>
      </c>
      <c r="J263" t="s">
        <v>431</v>
      </c>
      <c r="K263" t="s">
        <v>432</v>
      </c>
      <c r="L263">
        <v>700</v>
      </c>
      <c r="M263" t="s">
        <v>139</v>
      </c>
      <c r="N263">
        <v>8</v>
      </c>
      <c r="O263">
        <v>3199.35</v>
      </c>
      <c r="P263">
        <v>5300</v>
      </c>
      <c r="Q263" t="str">
        <f t="shared" si="4"/>
        <v>E6 - OTHER</v>
      </c>
    </row>
    <row r="264" spans="1:17" x14ac:dyDescent="0.25">
      <c r="A264">
        <v>49</v>
      </c>
      <c r="B264" t="s">
        <v>421</v>
      </c>
      <c r="C264">
        <v>2019</v>
      </c>
      <c r="D264">
        <v>3</v>
      </c>
      <c r="E264" t="s">
        <v>153</v>
      </c>
      <c r="F264">
        <v>6</v>
      </c>
      <c r="G264" t="s">
        <v>138</v>
      </c>
      <c r="H264">
        <v>629</v>
      </c>
      <c r="I264" t="s">
        <v>470</v>
      </c>
      <c r="J264" t="s">
        <v>431</v>
      </c>
      <c r="K264" t="s">
        <v>432</v>
      </c>
      <c r="L264">
        <v>700</v>
      </c>
      <c r="M264" t="s">
        <v>139</v>
      </c>
      <c r="N264">
        <v>151</v>
      </c>
      <c r="O264">
        <v>74362.070000000007</v>
      </c>
      <c r="P264">
        <v>177393</v>
      </c>
      <c r="Q264" t="str">
        <f t="shared" si="4"/>
        <v>E6 - OTHER</v>
      </c>
    </row>
    <row r="265" spans="1:17" x14ac:dyDescent="0.25">
      <c r="A265">
        <v>49</v>
      </c>
      <c r="B265" t="s">
        <v>421</v>
      </c>
      <c r="C265">
        <v>2019</v>
      </c>
      <c r="D265">
        <v>3</v>
      </c>
      <c r="E265" t="s">
        <v>153</v>
      </c>
      <c r="F265">
        <v>3</v>
      </c>
      <c r="G265" t="s">
        <v>136</v>
      </c>
      <c r="H265">
        <v>55</v>
      </c>
      <c r="I265" t="s">
        <v>428</v>
      </c>
      <c r="J265" t="s">
        <v>426</v>
      </c>
      <c r="K265" t="s">
        <v>427</v>
      </c>
      <c r="L265">
        <v>300</v>
      </c>
      <c r="M265" t="s">
        <v>137</v>
      </c>
      <c r="N265">
        <v>44</v>
      </c>
      <c r="O265">
        <v>-23953.21</v>
      </c>
      <c r="P265">
        <v>185750</v>
      </c>
      <c r="Q265" t="str">
        <f t="shared" si="4"/>
        <v>E3 - Small C&amp;I</v>
      </c>
    </row>
    <row r="266" spans="1:17" x14ac:dyDescent="0.25">
      <c r="A266">
        <v>49</v>
      </c>
      <c r="B266" t="s">
        <v>421</v>
      </c>
      <c r="C266">
        <v>2019</v>
      </c>
      <c r="D266">
        <v>3</v>
      </c>
      <c r="E266" t="s">
        <v>153</v>
      </c>
      <c r="F266">
        <v>1</v>
      </c>
      <c r="G266" t="s">
        <v>133</v>
      </c>
      <c r="H266">
        <v>1</v>
      </c>
      <c r="I266" t="s">
        <v>450</v>
      </c>
      <c r="J266" t="s">
        <v>451</v>
      </c>
      <c r="K266" t="s">
        <v>452</v>
      </c>
      <c r="L266">
        <v>200</v>
      </c>
      <c r="M266" t="s">
        <v>144</v>
      </c>
      <c r="N266">
        <v>349601</v>
      </c>
      <c r="O266">
        <v>41893941.789999999</v>
      </c>
      <c r="P266">
        <v>179527045</v>
      </c>
      <c r="Q266" t="str">
        <f t="shared" si="4"/>
        <v>E1 - Residential</v>
      </c>
    </row>
    <row r="267" spans="1:17" x14ac:dyDescent="0.25">
      <c r="A267">
        <v>49</v>
      </c>
      <c r="B267" t="s">
        <v>421</v>
      </c>
      <c r="C267">
        <v>2019</v>
      </c>
      <c r="D267">
        <v>3</v>
      </c>
      <c r="E267" t="s">
        <v>153</v>
      </c>
      <c r="F267">
        <v>3</v>
      </c>
      <c r="G267" t="s">
        <v>136</v>
      </c>
      <c r="H267">
        <v>950</v>
      </c>
      <c r="I267" t="s">
        <v>429</v>
      </c>
      <c r="J267" t="s">
        <v>426</v>
      </c>
      <c r="K267" t="s">
        <v>427</v>
      </c>
      <c r="L267">
        <v>4532</v>
      </c>
      <c r="M267" t="s">
        <v>143</v>
      </c>
      <c r="N267">
        <v>10052</v>
      </c>
      <c r="O267">
        <v>1445422.14</v>
      </c>
      <c r="P267">
        <v>13329911</v>
      </c>
      <c r="Q267" t="str">
        <f t="shared" si="4"/>
        <v>E3 - Small C&amp;I</v>
      </c>
    </row>
    <row r="268" spans="1:17" x14ac:dyDescent="0.25">
      <c r="A268">
        <v>49</v>
      </c>
      <c r="B268" t="s">
        <v>421</v>
      </c>
      <c r="C268">
        <v>2019</v>
      </c>
      <c r="D268">
        <v>3</v>
      </c>
      <c r="E268" t="s">
        <v>153</v>
      </c>
      <c r="F268">
        <v>1</v>
      </c>
      <c r="G268" t="s">
        <v>133</v>
      </c>
      <c r="H268">
        <v>34</v>
      </c>
      <c r="I268" t="s">
        <v>464</v>
      </c>
      <c r="J268" t="s">
        <v>459</v>
      </c>
      <c r="K268" t="s">
        <v>460</v>
      </c>
      <c r="L268">
        <v>200</v>
      </c>
      <c r="M268" t="s">
        <v>144</v>
      </c>
      <c r="N268">
        <v>1</v>
      </c>
      <c r="O268">
        <v>11.37</v>
      </c>
      <c r="P268">
        <v>0</v>
      </c>
      <c r="Q268" t="str">
        <f t="shared" si="4"/>
        <v>E3 - Small C&amp;I</v>
      </c>
    </row>
    <row r="269" spans="1:17" x14ac:dyDescent="0.25">
      <c r="A269">
        <v>49</v>
      </c>
      <c r="B269" t="s">
        <v>421</v>
      </c>
      <c r="C269">
        <v>2019</v>
      </c>
      <c r="D269">
        <v>3</v>
      </c>
      <c r="E269" t="s">
        <v>153</v>
      </c>
      <c r="F269">
        <v>3</v>
      </c>
      <c r="G269" t="s">
        <v>136</v>
      </c>
      <c r="H269">
        <v>711</v>
      </c>
      <c r="I269" t="s">
        <v>453</v>
      </c>
      <c r="J269" t="s">
        <v>439</v>
      </c>
      <c r="K269" t="s">
        <v>440</v>
      </c>
      <c r="L269">
        <v>4532</v>
      </c>
      <c r="M269" t="s">
        <v>143</v>
      </c>
      <c r="N269">
        <v>313</v>
      </c>
      <c r="O269">
        <v>4344067.1100000003</v>
      </c>
      <c r="P269">
        <v>63673588</v>
      </c>
      <c r="Q269" t="str">
        <f t="shared" si="4"/>
        <v>E5 - Large C&amp;I</v>
      </c>
    </row>
    <row r="270" spans="1:17" x14ac:dyDescent="0.25">
      <c r="A270">
        <v>49</v>
      </c>
      <c r="B270" t="s">
        <v>421</v>
      </c>
      <c r="C270">
        <v>2019</v>
      </c>
      <c r="D270">
        <v>3</v>
      </c>
      <c r="E270" t="s">
        <v>153</v>
      </c>
      <c r="F270">
        <v>3</v>
      </c>
      <c r="G270" t="s">
        <v>136</v>
      </c>
      <c r="H270">
        <v>1</v>
      </c>
      <c r="I270" t="s">
        <v>450</v>
      </c>
      <c r="J270" t="s">
        <v>451</v>
      </c>
      <c r="K270" t="s">
        <v>452</v>
      </c>
      <c r="L270">
        <v>300</v>
      </c>
      <c r="M270" t="s">
        <v>137</v>
      </c>
      <c r="N270">
        <v>744</v>
      </c>
      <c r="O270">
        <v>237915.76</v>
      </c>
      <c r="P270">
        <v>1057194</v>
      </c>
      <c r="Q270" t="str">
        <f t="shared" si="4"/>
        <v>E1 - Residential</v>
      </c>
    </row>
    <row r="271" spans="1:17" x14ac:dyDescent="0.25">
      <c r="A271">
        <v>49</v>
      </c>
      <c r="B271" t="s">
        <v>421</v>
      </c>
      <c r="C271">
        <v>2019</v>
      </c>
      <c r="D271">
        <v>3</v>
      </c>
      <c r="E271" t="s">
        <v>153</v>
      </c>
      <c r="F271">
        <v>1</v>
      </c>
      <c r="G271" t="s">
        <v>133</v>
      </c>
      <c r="H271">
        <v>903</v>
      </c>
      <c r="I271" t="s">
        <v>454</v>
      </c>
      <c r="J271" t="s">
        <v>451</v>
      </c>
      <c r="K271" t="s">
        <v>452</v>
      </c>
      <c r="L271">
        <v>4512</v>
      </c>
      <c r="M271" t="s">
        <v>134</v>
      </c>
      <c r="N271">
        <v>41195</v>
      </c>
      <c r="O271">
        <v>2451415.33</v>
      </c>
      <c r="P271">
        <v>20663897</v>
      </c>
      <c r="Q271" t="str">
        <f t="shared" si="4"/>
        <v>E1 - Residential</v>
      </c>
    </row>
    <row r="272" spans="1:17" x14ac:dyDescent="0.25">
      <c r="A272">
        <v>49</v>
      </c>
      <c r="B272" t="s">
        <v>421</v>
      </c>
      <c r="C272">
        <v>2019</v>
      </c>
      <c r="D272">
        <v>3</v>
      </c>
      <c r="E272" t="s">
        <v>153</v>
      </c>
      <c r="F272">
        <v>3</v>
      </c>
      <c r="G272" t="s">
        <v>136</v>
      </c>
      <c r="H272">
        <v>951</v>
      </c>
      <c r="I272" t="s">
        <v>458</v>
      </c>
      <c r="J272" t="s">
        <v>459</v>
      </c>
      <c r="K272" t="s">
        <v>460</v>
      </c>
      <c r="L272">
        <v>4532</v>
      </c>
      <c r="M272" t="s">
        <v>143</v>
      </c>
      <c r="N272">
        <v>112</v>
      </c>
      <c r="O272">
        <v>8011.39</v>
      </c>
      <c r="P272">
        <v>63052</v>
      </c>
      <c r="Q272" t="str">
        <f t="shared" si="4"/>
        <v>E3 - Small C&amp;I</v>
      </c>
    </row>
    <row r="273" spans="1:17" x14ac:dyDescent="0.25">
      <c r="A273">
        <v>49</v>
      </c>
      <c r="B273" t="s">
        <v>421</v>
      </c>
      <c r="C273">
        <v>2019</v>
      </c>
      <c r="D273">
        <v>3</v>
      </c>
      <c r="E273" t="s">
        <v>153</v>
      </c>
      <c r="F273">
        <v>6</v>
      </c>
      <c r="G273" t="s">
        <v>138</v>
      </c>
      <c r="H273">
        <v>951</v>
      </c>
      <c r="I273" t="s">
        <v>458</v>
      </c>
      <c r="J273" t="s">
        <v>459</v>
      </c>
      <c r="K273" t="s">
        <v>460</v>
      </c>
      <c r="L273">
        <v>4562</v>
      </c>
      <c r="M273" t="s">
        <v>145</v>
      </c>
      <c r="N273">
        <v>216</v>
      </c>
      <c r="O273">
        <v>9130.82</v>
      </c>
      <c r="P273">
        <v>67567</v>
      </c>
      <c r="Q273" t="str">
        <f t="shared" si="4"/>
        <v>E3 - Small C&amp;I</v>
      </c>
    </row>
    <row r="274" spans="1:17" x14ac:dyDescent="0.25">
      <c r="A274">
        <v>49</v>
      </c>
      <c r="B274" t="s">
        <v>421</v>
      </c>
      <c r="C274">
        <v>2019</v>
      </c>
      <c r="D274">
        <v>3</v>
      </c>
      <c r="E274" t="s">
        <v>153</v>
      </c>
      <c r="F274">
        <v>5</v>
      </c>
      <c r="G274" t="s">
        <v>141</v>
      </c>
      <c r="H274">
        <v>616</v>
      </c>
      <c r="I274" t="s">
        <v>447</v>
      </c>
      <c r="J274" t="s">
        <v>442</v>
      </c>
      <c r="K274" t="s">
        <v>443</v>
      </c>
      <c r="L274">
        <v>4552</v>
      </c>
      <c r="M274" t="s">
        <v>157</v>
      </c>
      <c r="N274">
        <v>19</v>
      </c>
      <c r="O274">
        <v>2470.9899999999998</v>
      </c>
      <c r="P274">
        <v>14294</v>
      </c>
      <c r="Q274" t="str">
        <f t="shared" si="4"/>
        <v>E6 - OTHER</v>
      </c>
    </row>
    <row r="275" spans="1:17" x14ac:dyDescent="0.25">
      <c r="A275">
        <v>49</v>
      </c>
      <c r="B275" t="s">
        <v>421</v>
      </c>
      <c r="C275">
        <v>2019</v>
      </c>
      <c r="D275">
        <v>3</v>
      </c>
      <c r="E275" t="s">
        <v>153</v>
      </c>
      <c r="F275">
        <v>3</v>
      </c>
      <c r="G275" t="s">
        <v>136</v>
      </c>
      <c r="H275">
        <v>705</v>
      </c>
      <c r="I275" t="s">
        <v>438</v>
      </c>
      <c r="J275" t="s">
        <v>439</v>
      </c>
      <c r="K275" t="s">
        <v>440</v>
      </c>
      <c r="L275">
        <v>300</v>
      </c>
      <c r="M275" t="s">
        <v>137</v>
      </c>
      <c r="N275">
        <v>105</v>
      </c>
      <c r="O275">
        <v>1395899.15</v>
      </c>
      <c r="P275">
        <v>5200140</v>
      </c>
      <c r="Q275" t="str">
        <f t="shared" si="4"/>
        <v>E5 - Large C&amp;I</v>
      </c>
    </row>
    <row r="276" spans="1:17" x14ac:dyDescent="0.25">
      <c r="A276">
        <v>49</v>
      </c>
      <c r="B276" t="s">
        <v>421</v>
      </c>
      <c r="C276">
        <v>2019</v>
      </c>
      <c r="D276">
        <v>3</v>
      </c>
      <c r="E276" t="s">
        <v>153</v>
      </c>
      <c r="F276">
        <v>5</v>
      </c>
      <c r="G276" t="s">
        <v>141</v>
      </c>
      <c r="H276">
        <v>705</v>
      </c>
      <c r="I276" t="s">
        <v>438</v>
      </c>
      <c r="J276" t="s">
        <v>439</v>
      </c>
      <c r="K276" t="s">
        <v>440</v>
      </c>
      <c r="L276">
        <v>460</v>
      </c>
      <c r="M276" t="s">
        <v>142</v>
      </c>
      <c r="N276">
        <v>35</v>
      </c>
      <c r="O276">
        <v>482524.01</v>
      </c>
      <c r="P276">
        <v>2274044</v>
      </c>
      <c r="Q276" t="str">
        <f t="shared" si="4"/>
        <v>E5 - Large C&amp;I</v>
      </c>
    </row>
    <row r="277" spans="1:17" x14ac:dyDescent="0.25">
      <c r="A277">
        <v>49</v>
      </c>
      <c r="B277" t="s">
        <v>421</v>
      </c>
      <c r="C277">
        <v>2019</v>
      </c>
      <c r="D277">
        <v>3</v>
      </c>
      <c r="E277" t="s">
        <v>153</v>
      </c>
      <c r="F277">
        <v>6</v>
      </c>
      <c r="G277" t="s">
        <v>138</v>
      </c>
      <c r="H277">
        <v>628</v>
      </c>
      <c r="I277" t="s">
        <v>441</v>
      </c>
      <c r="J277" t="s">
        <v>442</v>
      </c>
      <c r="K277" t="s">
        <v>443</v>
      </c>
      <c r="L277">
        <v>700</v>
      </c>
      <c r="M277" t="s">
        <v>139</v>
      </c>
      <c r="N277">
        <v>234</v>
      </c>
      <c r="O277">
        <v>20420.07</v>
      </c>
      <c r="P277">
        <v>71785</v>
      </c>
      <c r="Q277" t="str">
        <f t="shared" si="4"/>
        <v>E6 - OTHER</v>
      </c>
    </row>
    <row r="278" spans="1:17" x14ac:dyDescent="0.25">
      <c r="A278">
        <v>49</v>
      </c>
      <c r="B278" t="s">
        <v>421</v>
      </c>
      <c r="C278">
        <v>2019</v>
      </c>
      <c r="D278">
        <v>3</v>
      </c>
      <c r="E278" t="s">
        <v>153</v>
      </c>
      <c r="F278">
        <v>1</v>
      </c>
      <c r="G278" t="s">
        <v>133</v>
      </c>
      <c r="H278">
        <v>628</v>
      </c>
      <c r="I278" t="s">
        <v>441</v>
      </c>
      <c r="J278" t="s">
        <v>442</v>
      </c>
      <c r="K278" t="s">
        <v>443</v>
      </c>
      <c r="L278">
        <v>200</v>
      </c>
      <c r="M278" t="s">
        <v>144</v>
      </c>
      <c r="N278">
        <v>253</v>
      </c>
      <c r="O278">
        <v>16223.76</v>
      </c>
      <c r="P278">
        <v>35422</v>
      </c>
      <c r="Q278" t="str">
        <f t="shared" si="4"/>
        <v>E6 - OTHER</v>
      </c>
    </row>
    <row r="279" spans="1:17" x14ac:dyDescent="0.25">
      <c r="A279">
        <v>49</v>
      </c>
      <c r="B279" t="s">
        <v>421</v>
      </c>
      <c r="C279">
        <v>2019</v>
      </c>
      <c r="D279">
        <v>3</v>
      </c>
      <c r="E279" t="s">
        <v>153</v>
      </c>
      <c r="F279">
        <v>1</v>
      </c>
      <c r="G279" t="s">
        <v>133</v>
      </c>
      <c r="H279">
        <v>905</v>
      </c>
      <c r="I279" t="s">
        <v>455</v>
      </c>
      <c r="J279" t="s">
        <v>423</v>
      </c>
      <c r="K279" t="s">
        <v>424</v>
      </c>
      <c r="L279">
        <v>4512</v>
      </c>
      <c r="M279" t="s">
        <v>134</v>
      </c>
      <c r="N279">
        <v>5486</v>
      </c>
      <c r="O279">
        <v>106456.68</v>
      </c>
      <c r="P279">
        <v>2306993</v>
      </c>
      <c r="Q279" t="str">
        <f t="shared" si="4"/>
        <v>E2 - Low Income Residential</v>
      </c>
    </row>
    <row r="280" spans="1:17" x14ac:dyDescent="0.25">
      <c r="A280">
        <v>49</v>
      </c>
      <c r="B280" t="s">
        <v>421</v>
      </c>
      <c r="C280">
        <v>2019</v>
      </c>
      <c r="D280">
        <v>3</v>
      </c>
      <c r="E280" t="s">
        <v>153</v>
      </c>
      <c r="F280">
        <v>5</v>
      </c>
      <c r="G280" t="s">
        <v>141</v>
      </c>
      <c r="H280">
        <v>122</v>
      </c>
      <c r="I280" t="s">
        <v>461</v>
      </c>
      <c r="J280" t="s">
        <v>462</v>
      </c>
      <c r="K280" t="s">
        <v>463</v>
      </c>
      <c r="L280">
        <v>460</v>
      </c>
      <c r="M280" t="s">
        <v>142</v>
      </c>
      <c r="N280">
        <v>1</v>
      </c>
      <c r="O280">
        <v>49572.9</v>
      </c>
      <c r="P280">
        <v>776115</v>
      </c>
      <c r="Q280" t="str">
        <f t="shared" si="4"/>
        <v>E5 - Large C&amp;I</v>
      </c>
    </row>
    <row r="281" spans="1:17" x14ac:dyDescent="0.25">
      <c r="A281">
        <v>49</v>
      </c>
      <c r="B281" t="s">
        <v>421</v>
      </c>
      <c r="C281">
        <v>2019</v>
      </c>
      <c r="D281">
        <v>3</v>
      </c>
      <c r="E281" t="s">
        <v>153</v>
      </c>
      <c r="F281">
        <v>3</v>
      </c>
      <c r="G281" t="s">
        <v>136</v>
      </c>
      <c r="H281">
        <v>34</v>
      </c>
      <c r="I281" t="s">
        <v>464</v>
      </c>
      <c r="J281" t="s">
        <v>459</v>
      </c>
      <c r="K281" t="s">
        <v>460</v>
      </c>
      <c r="L281">
        <v>300</v>
      </c>
      <c r="M281" t="s">
        <v>137</v>
      </c>
      <c r="N281">
        <v>120</v>
      </c>
      <c r="O281">
        <v>15884.9</v>
      </c>
      <c r="P281">
        <v>68145</v>
      </c>
      <c r="Q281" t="str">
        <f t="shared" si="4"/>
        <v>E3 - Small C&amp;I</v>
      </c>
    </row>
    <row r="282" spans="1:17" x14ac:dyDescent="0.25">
      <c r="A282">
        <v>49</v>
      </c>
      <c r="B282" t="s">
        <v>421</v>
      </c>
      <c r="C282">
        <v>2019</v>
      </c>
      <c r="D282">
        <v>3</v>
      </c>
      <c r="E282" t="s">
        <v>153</v>
      </c>
      <c r="F282">
        <v>6</v>
      </c>
      <c r="G282" t="s">
        <v>138</v>
      </c>
      <c r="H282">
        <v>631</v>
      </c>
      <c r="I282" t="s">
        <v>476</v>
      </c>
      <c r="J282" t="s">
        <v>158</v>
      </c>
      <c r="K282" t="s">
        <v>146</v>
      </c>
      <c r="L282">
        <v>700</v>
      </c>
      <c r="M282" t="s">
        <v>139</v>
      </c>
      <c r="N282">
        <v>9</v>
      </c>
      <c r="O282">
        <v>536.08000000000004</v>
      </c>
      <c r="P282">
        <v>2477</v>
      </c>
      <c r="Q282" t="str">
        <f t="shared" si="4"/>
        <v>E6 - OTHER</v>
      </c>
    </row>
    <row r="283" spans="1:17" x14ac:dyDescent="0.25">
      <c r="A283">
        <v>49</v>
      </c>
      <c r="B283" t="s">
        <v>421</v>
      </c>
      <c r="C283">
        <v>2019</v>
      </c>
      <c r="D283">
        <v>3</v>
      </c>
      <c r="E283" t="s">
        <v>153</v>
      </c>
      <c r="F283">
        <v>3</v>
      </c>
      <c r="G283" t="s">
        <v>136</v>
      </c>
      <c r="H283">
        <v>700</v>
      </c>
      <c r="I283" t="s">
        <v>448</v>
      </c>
      <c r="J283" t="s">
        <v>439</v>
      </c>
      <c r="K283" t="s">
        <v>440</v>
      </c>
      <c r="L283">
        <v>300</v>
      </c>
      <c r="M283" t="s">
        <v>137</v>
      </c>
      <c r="N283">
        <v>83</v>
      </c>
      <c r="O283">
        <v>1662895.66</v>
      </c>
      <c r="P283">
        <v>7784044</v>
      </c>
      <c r="Q283" t="str">
        <f t="shared" si="4"/>
        <v>E5 - Large C&amp;I</v>
      </c>
    </row>
    <row r="284" spans="1:17" x14ac:dyDescent="0.25">
      <c r="A284">
        <v>49</v>
      </c>
      <c r="B284" t="s">
        <v>421</v>
      </c>
      <c r="C284">
        <v>2019</v>
      </c>
      <c r="D284">
        <v>3</v>
      </c>
      <c r="E284" t="s">
        <v>153</v>
      </c>
      <c r="F284">
        <v>5</v>
      </c>
      <c r="G284" t="s">
        <v>141</v>
      </c>
      <c r="H284">
        <v>943</v>
      </c>
      <c r="I284" t="s">
        <v>465</v>
      </c>
      <c r="J284" t="s">
        <v>466</v>
      </c>
      <c r="K284" t="s">
        <v>467</v>
      </c>
      <c r="L284">
        <v>4552</v>
      </c>
      <c r="M284" t="s">
        <v>157</v>
      </c>
      <c r="N284">
        <v>2</v>
      </c>
      <c r="O284">
        <v>17239.060000000001</v>
      </c>
      <c r="P284">
        <v>0</v>
      </c>
      <c r="Q284" t="str">
        <f t="shared" si="4"/>
        <v>E6 - OTHER</v>
      </c>
    </row>
    <row r="285" spans="1:17" x14ac:dyDescent="0.25">
      <c r="A285">
        <v>49</v>
      </c>
      <c r="B285" t="s">
        <v>421</v>
      </c>
      <c r="C285">
        <v>2019</v>
      </c>
      <c r="D285">
        <v>3</v>
      </c>
      <c r="E285" t="s">
        <v>153</v>
      </c>
      <c r="F285">
        <v>5</v>
      </c>
      <c r="G285" t="s">
        <v>141</v>
      </c>
      <c r="H285">
        <v>628</v>
      </c>
      <c r="I285" t="s">
        <v>441</v>
      </c>
      <c r="J285" t="s">
        <v>442</v>
      </c>
      <c r="K285" t="s">
        <v>443</v>
      </c>
      <c r="L285">
        <v>460</v>
      </c>
      <c r="M285" t="s">
        <v>142</v>
      </c>
      <c r="N285">
        <v>58</v>
      </c>
      <c r="O285">
        <v>9938.36</v>
      </c>
      <c r="P285">
        <v>34754</v>
      </c>
      <c r="Q285" t="str">
        <f t="shared" si="4"/>
        <v>E6 - OTHER</v>
      </c>
    </row>
    <row r="286" spans="1:17" x14ac:dyDescent="0.25">
      <c r="A286">
        <v>49</v>
      </c>
      <c r="B286" t="s">
        <v>421</v>
      </c>
      <c r="C286">
        <v>2019</v>
      </c>
      <c r="D286">
        <v>3</v>
      </c>
      <c r="E286" t="s">
        <v>153</v>
      </c>
      <c r="F286">
        <v>1</v>
      </c>
      <c r="G286" t="s">
        <v>133</v>
      </c>
      <c r="H286">
        <v>616</v>
      </c>
      <c r="I286" t="s">
        <v>447</v>
      </c>
      <c r="J286" t="s">
        <v>442</v>
      </c>
      <c r="K286" t="s">
        <v>443</v>
      </c>
      <c r="L286">
        <v>4512</v>
      </c>
      <c r="M286" t="s">
        <v>134</v>
      </c>
      <c r="N286">
        <v>44</v>
      </c>
      <c r="O286">
        <v>3899.89</v>
      </c>
      <c r="P286">
        <v>17498</v>
      </c>
      <c r="Q286" t="str">
        <f t="shared" si="4"/>
        <v>E6 - OTHER</v>
      </c>
    </row>
    <row r="287" spans="1:17" x14ac:dyDescent="0.25">
      <c r="A287">
        <v>49</v>
      </c>
      <c r="B287" t="s">
        <v>421</v>
      </c>
      <c r="C287">
        <v>2019</v>
      </c>
      <c r="D287">
        <v>3</v>
      </c>
      <c r="E287" t="s">
        <v>153</v>
      </c>
      <c r="F287">
        <v>3</v>
      </c>
      <c r="G287" t="s">
        <v>136</v>
      </c>
      <c r="H287">
        <v>629</v>
      </c>
      <c r="I287" t="s">
        <v>470</v>
      </c>
      <c r="J287" t="s">
        <v>431</v>
      </c>
      <c r="K287" t="s">
        <v>432</v>
      </c>
      <c r="L287">
        <v>300</v>
      </c>
      <c r="M287" t="s">
        <v>137</v>
      </c>
      <c r="N287">
        <v>9</v>
      </c>
      <c r="O287">
        <v>371.36</v>
      </c>
      <c r="P287">
        <v>1260</v>
      </c>
      <c r="Q287" t="str">
        <f t="shared" si="4"/>
        <v>E6 - OTHER</v>
      </c>
    </row>
    <row r="288" spans="1:17" x14ac:dyDescent="0.25">
      <c r="A288">
        <v>49</v>
      </c>
      <c r="B288" t="s">
        <v>421</v>
      </c>
      <c r="C288">
        <v>2019</v>
      </c>
      <c r="D288">
        <v>3</v>
      </c>
      <c r="E288" t="s">
        <v>153</v>
      </c>
      <c r="F288">
        <v>3</v>
      </c>
      <c r="G288" t="s">
        <v>136</v>
      </c>
      <c r="H288">
        <v>53</v>
      </c>
      <c r="I288" t="s">
        <v>436</v>
      </c>
      <c r="J288" t="s">
        <v>434</v>
      </c>
      <c r="K288" t="s">
        <v>435</v>
      </c>
      <c r="L288">
        <v>300</v>
      </c>
      <c r="M288" t="s">
        <v>137</v>
      </c>
      <c r="N288">
        <v>174</v>
      </c>
      <c r="O288">
        <v>468714.34</v>
      </c>
      <c r="P288">
        <v>2161362</v>
      </c>
      <c r="Q288" t="str">
        <f t="shared" si="4"/>
        <v>E4 - Medium C&amp;I</v>
      </c>
    </row>
    <row r="289" spans="1:17" x14ac:dyDescent="0.25">
      <c r="A289">
        <v>49</v>
      </c>
      <c r="B289" t="s">
        <v>421</v>
      </c>
      <c r="C289">
        <v>2019</v>
      </c>
      <c r="D289">
        <v>3</v>
      </c>
      <c r="E289" t="s">
        <v>153</v>
      </c>
      <c r="F289">
        <v>3</v>
      </c>
      <c r="G289" t="s">
        <v>136</v>
      </c>
      <c r="H289">
        <v>617</v>
      </c>
      <c r="I289" t="s">
        <v>471</v>
      </c>
      <c r="J289" t="s">
        <v>431</v>
      </c>
      <c r="K289" t="s">
        <v>432</v>
      </c>
      <c r="L289">
        <v>4532</v>
      </c>
      <c r="M289" t="s">
        <v>143</v>
      </c>
      <c r="N289">
        <v>1</v>
      </c>
      <c r="O289">
        <v>861.43</v>
      </c>
      <c r="P289">
        <v>4924</v>
      </c>
      <c r="Q289" t="str">
        <f t="shared" si="4"/>
        <v>E6 - OTHER</v>
      </c>
    </row>
    <row r="290" spans="1:17" x14ac:dyDescent="0.25">
      <c r="A290">
        <v>49</v>
      </c>
      <c r="B290" t="s">
        <v>421</v>
      </c>
      <c r="C290">
        <v>2019</v>
      </c>
      <c r="D290">
        <v>3</v>
      </c>
      <c r="E290" t="s">
        <v>153</v>
      </c>
      <c r="F290">
        <v>10</v>
      </c>
      <c r="G290" t="s">
        <v>150</v>
      </c>
      <c r="H290">
        <v>1</v>
      </c>
      <c r="I290" t="s">
        <v>450</v>
      </c>
      <c r="J290" t="s">
        <v>451</v>
      </c>
      <c r="K290" t="s">
        <v>452</v>
      </c>
      <c r="L290">
        <v>207</v>
      </c>
      <c r="M290" t="s">
        <v>152</v>
      </c>
      <c r="N290">
        <v>14856</v>
      </c>
      <c r="O290">
        <v>3609595.58</v>
      </c>
      <c r="P290">
        <v>15994867</v>
      </c>
      <c r="Q290" t="str">
        <f t="shared" si="4"/>
        <v>E1 - Residential</v>
      </c>
    </row>
    <row r="291" spans="1:17" x14ac:dyDescent="0.25">
      <c r="A291">
        <v>49</v>
      </c>
      <c r="B291" t="s">
        <v>421</v>
      </c>
      <c r="C291">
        <v>2019</v>
      </c>
      <c r="D291">
        <v>3</v>
      </c>
      <c r="E291" t="s">
        <v>153</v>
      </c>
      <c r="F291">
        <v>10</v>
      </c>
      <c r="G291" t="s">
        <v>150</v>
      </c>
      <c r="H291">
        <v>903</v>
      </c>
      <c r="I291" t="s">
        <v>454</v>
      </c>
      <c r="J291" t="s">
        <v>451</v>
      </c>
      <c r="K291" t="s">
        <v>452</v>
      </c>
      <c r="L291">
        <v>4513</v>
      </c>
      <c r="M291" t="s">
        <v>151</v>
      </c>
      <c r="N291">
        <v>1822</v>
      </c>
      <c r="O291">
        <v>253994.48</v>
      </c>
      <c r="P291">
        <v>2303060</v>
      </c>
      <c r="Q291" t="str">
        <f t="shared" si="4"/>
        <v>E1 - Residential</v>
      </c>
    </row>
    <row r="292" spans="1:17" x14ac:dyDescent="0.25">
      <c r="A292">
        <v>49</v>
      </c>
      <c r="B292" t="s">
        <v>421</v>
      </c>
      <c r="C292">
        <v>2019</v>
      </c>
      <c r="D292">
        <v>3</v>
      </c>
      <c r="E292" t="s">
        <v>153</v>
      </c>
      <c r="F292">
        <v>3</v>
      </c>
      <c r="G292" t="s">
        <v>136</v>
      </c>
      <c r="H292">
        <v>903</v>
      </c>
      <c r="I292" t="s">
        <v>454</v>
      </c>
      <c r="J292" t="s">
        <v>451</v>
      </c>
      <c r="K292" t="s">
        <v>452</v>
      </c>
      <c r="L292">
        <v>4532</v>
      </c>
      <c r="M292" t="s">
        <v>143</v>
      </c>
      <c r="N292">
        <v>90</v>
      </c>
      <c r="O292">
        <v>20460.59</v>
      </c>
      <c r="P292">
        <v>189854</v>
      </c>
      <c r="Q292" t="str">
        <f t="shared" si="4"/>
        <v>E1 - Residential</v>
      </c>
    </row>
    <row r="293" spans="1:17" x14ac:dyDescent="0.25">
      <c r="A293">
        <v>49</v>
      </c>
      <c r="B293" t="s">
        <v>421</v>
      </c>
      <c r="C293">
        <v>2019</v>
      </c>
      <c r="D293">
        <v>3</v>
      </c>
      <c r="E293" t="s">
        <v>153</v>
      </c>
      <c r="F293">
        <v>1</v>
      </c>
      <c r="G293" t="s">
        <v>133</v>
      </c>
      <c r="H293">
        <v>55</v>
      </c>
      <c r="I293" t="s">
        <v>428</v>
      </c>
      <c r="J293" t="s">
        <v>426</v>
      </c>
      <c r="K293" t="s">
        <v>427</v>
      </c>
      <c r="L293">
        <v>200</v>
      </c>
      <c r="M293" t="s">
        <v>144</v>
      </c>
      <c r="N293">
        <v>1</v>
      </c>
      <c r="O293">
        <v>25.44</v>
      </c>
      <c r="P293">
        <v>59</v>
      </c>
      <c r="Q293" t="str">
        <f t="shared" si="4"/>
        <v>E3 - Small C&amp;I</v>
      </c>
    </row>
    <row r="294" spans="1:17" x14ac:dyDescent="0.25">
      <c r="A294">
        <v>49</v>
      </c>
      <c r="B294" t="s">
        <v>421</v>
      </c>
      <c r="C294">
        <v>2019</v>
      </c>
      <c r="D294">
        <v>3</v>
      </c>
      <c r="E294" t="s">
        <v>153</v>
      </c>
      <c r="F294">
        <v>5</v>
      </c>
      <c r="G294" t="s">
        <v>141</v>
      </c>
      <c r="H294">
        <v>710</v>
      </c>
      <c r="I294" t="s">
        <v>449</v>
      </c>
      <c r="J294" t="s">
        <v>439</v>
      </c>
      <c r="K294" t="s">
        <v>440</v>
      </c>
      <c r="L294">
        <v>4552</v>
      </c>
      <c r="M294" t="s">
        <v>157</v>
      </c>
      <c r="N294">
        <v>91</v>
      </c>
      <c r="O294">
        <v>2516130.94</v>
      </c>
      <c r="P294">
        <v>39117815</v>
      </c>
      <c r="Q294" t="str">
        <f t="shared" si="4"/>
        <v>E5 - Large C&amp;I</v>
      </c>
    </row>
    <row r="295" spans="1:17" x14ac:dyDescent="0.25">
      <c r="A295">
        <v>49</v>
      </c>
      <c r="B295" t="s">
        <v>421</v>
      </c>
      <c r="C295">
        <v>2019</v>
      </c>
      <c r="D295">
        <v>3</v>
      </c>
      <c r="E295" t="s">
        <v>153</v>
      </c>
      <c r="F295">
        <v>5</v>
      </c>
      <c r="G295" t="s">
        <v>141</v>
      </c>
      <c r="H295">
        <v>711</v>
      </c>
      <c r="I295" t="s">
        <v>453</v>
      </c>
      <c r="J295" t="s">
        <v>439</v>
      </c>
      <c r="K295" t="s">
        <v>440</v>
      </c>
      <c r="L295">
        <v>4552</v>
      </c>
      <c r="M295" t="s">
        <v>157</v>
      </c>
      <c r="N295">
        <v>72</v>
      </c>
      <c r="O295">
        <v>794387.35</v>
      </c>
      <c r="P295">
        <v>10779185</v>
      </c>
      <c r="Q295" t="str">
        <f t="shared" si="4"/>
        <v>E5 - Large C&amp;I</v>
      </c>
    </row>
    <row r="296" spans="1:17" x14ac:dyDescent="0.25">
      <c r="A296">
        <v>49</v>
      </c>
      <c r="B296" t="s">
        <v>421</v>
      </c>
      <c r="C296">
        <v>2019</v>
      </c>
      <c r="D296">
        <v>3</v>
      </c>
      <c r="E296" t="s">
        <v>153</v>
      </c>
      <c r="F296">
        <v>3</v>
      </c>
      <c r="G296" t="s">
        <v>136</v>
      </c>
      <c r="H296">
        <v>628</v>
      </c>
      <c r="I296" t="s">
        <v>441</v>
      </c>
      <c r="J296" t="s">
        <v>442</v>
      </c>
      <c r="K296" t="s">
        <v>443</v>
      </c>
      <c r="L296">
        <v>300</v>
      </c>
      <c r="M296" t="s">
        <v>137</v>
      </c>
      <c r="N296">
        <v>1160</v>
      </c>
      <c r="O296">
        <v>99632.27</v>
      </c>
      <c r="P296">
        <v>337446</v>
      </c>
      <c r="Q296" t="str">
        <f t="shared" si="4"/>
        <v>E6 - OTHER</v>
      </c>
    </row>
    <row r="297" spans="1:17" x14ac:dyDescent="0.25">
      <c r="A297">
        <v>49</v>
      </c>
      <c r="B297" t="s">
        <v>421</v>
      </c>
      <c r="C297">
        <v>2019</v>
      </c>
      <c r="D297">
        <v>3</v>
      </c>
      <c r="E297" t="s">
        <v>153</v>
      </c>
      <c r="F297">
        <v>3</v>
      </c>
      <c r="G297" t="s">
        <v>136</v>
      </c>
      <c r="H297">
        <v>616</v>
      </c>
      <c r="I297" t="s">
        <v>447</v>
      </c>
      <c r="J297" t="s">
        <v>442</v>
      </c>
      <c r="K297" t="s">
        <v>443</v>
      </c>
      <c r="L297">
        <v>4532</v>
      </c>
      <c r="M297" t="s">
        <v>143</v>
      </c>
      <c r="N297">
        <v>297</v>
      </c>
      <c r="O297">
        <v>17614.78</v>
      </c>
      <c r="P297">
        <v>106072</v>
      </c>
      <c r="Q297" t="str">
        <f t="shared" si="4"/>
        <v>E6 - OTHER</v>
      </c>
    </row>
    <row r="298" spans="1:17" x14ac:dyDescent="0.25">
      <c r="A298">
        <v>49</v>
      </c>
      <c r="B298" t="s">
        <v>421</v>
      </c>
      <c r="C298">
        <v>2019</v>
      </c>
      <c r="D298">
        <v>3</v>
      </c>
      <c r="E298" t="s">
        <v>153</v>
      </c>
      <c r="F298">
        <v>1</v>
      </c>
      <c r="G298" t="s">
        <v>133</v>
      </c>
      <c r="H298">
        <v>954</v>
      </c>
      <c r="I298" t="s">
        <v>437</v>
      </c>
      <c r="J298" t="s">
        <v>434</v>
      </c>
      <c r="K298" t="s">
        <v>435</v>
      </c>
      <c r="L298">
        <v>4512</v>
      </c>
      <c r="M298" t="s">
        <v>134</v>
      </c>
      <c r="N298">
        <v>1</v>
      </c>
      <c r="O298">
        <v>1081.26</v>
      </c>
      <c r="P298">
        <v>12745</v>
      </c>
      <c r="Q298" t="str">
        <f t="shared" si="4"/>
        <v>E4 - Medium C&amp;I</v>
      </c>
    </row>
    <row r="299" spans="1:17" x14ac:dyDescent="0.25">
      <c r="A299">
        <v>49</v>
      </c>
      <c r="B299" t="s">
        <v>421</v>
      </c>
      <c r="C299">
        <v>2019</v>
      </c>
      <c r="D299">
        <v>3</v>
      </c>
      <c r="E299" t="s">
        <v>153</v>
      </c>
      <c r="F299">
        <v>5</v>
      </c>
      <c r="G299" t="s">
        <v>141</v>
      </c>
      <c r="H299">
        <v>5</v>
      </c>
      <c r="I299" t="s">
        <v>425</v>
      </c>
      <c r="J299" t="s">
        <v>426</v>
      </c>
      <c r="K299" t="s">
        <v>427</v>
      </c>
      <c r="L299">
        <v>460</v>
      </c>
      <c r="M299" t="s">
        <v>142</v>
      </c>
      <c r="N299">
        <v>828</v>
      </c>
      <c r="O299">
        <v>315753.23</v>
      </c>
      <c r="P299">
        <v>1445194</v>
      </c>
      <c r="Q299" t="str">
        <f t="shared" si="4"/>
        <v>E3 - Small C&amp;I</v>
      </c>
    </row>
    <row r="300" spans="1:17" x14ac:dyDescent="0.25">
      <c r="A300">
        <v>49</v>
      </c>
      <c r="B300" t="s">
        <v>421</v>
      </c>
      <c r="C300">
        <v>2019</v>
      </c>
      <c r="D300">
        <v>3</v>
      </c>
      <c r="E300" t="s">
        <v>153</v>
      </c>
      <c r="F300">
        <v>1</v>
      </c>
      <c r="G300" t="s">
        <v>133</v>
      </c>
      <c r="H300">
        <v>6</v>
      </c>
      <c r="I300" t="s">
        <v>422</v>
      </c>
      <c r="J300" t="s">
        <v>423</v>
      </c>
      <c r="K300" t="s">
        <v>424</v>
      </c>
      <c r="L300">
        <v>200</v>
      </c>
      <c r="M300" t="s">
        <v>144</v>
      </c>
      <c r="N300">
        <v>27431</v>
      </c>
      <c r="O300">
        <v>2471035.8199999998</v>
      </c>
      <c r="P300">
        <v>14740590</v>
      </c>
      <c r="Q300" t="str">
        <f t="shared" si="4"/>
        <v>E2 - Low Income Residential</v>
      </c>
    </row>
    <row r="301" spans="1:17" x14ac:dyDescent="0.25">
      <c r="A301">
        <v>49</v>
      </c>
      <c r="B301" t="s">
        <v>421</v>
      </c>
      <c r="C301">
        <v>2019</v>
      </c>
      <c r="D301">
        <v>3</v>
      </c>
      <c r="E301" t="s">
        <v>153</v>
      </c>
      <c r="F301">
        <v>1</v>
      </c>
      <c r="G301" t="s">
        <v>133</v>
      </c>
      <c r="H301">
        <v>5</v>
      </c>
      <c r="I301" t="s">
        <v>425</v>
      </c>
      <c r="J301" t="s">
        <v>426</v>
      </c>
      <c r="K301" t="s">
        <v>427</v>
      </c>
      <c r="L301">
        <v>200</v>
      </c>
      <c r="M301" t="s">
        <v>144</v>
      </c>
      <c r="N301">
        <v>662</v>
      </c>
      <c r="O301">
        <v>68496.649999999994</v>
      </c>
      <c r="P301">
        <v>288229</v>
      </c>
      <c r="Q301" t="str">
        <f t="shared" si="4"/>
        <v>E3 - Small C&amp;I</v>
      </c>
    </row>
    <row r="302" spans="1:17" x14ac:dyDescent="0.25">
      <c r="A302">
        <v>49</v>
      </c>
      <c r="B302" t="s">
        <v>421</v>
      </c>
      <c r="C302">
        <v>2019</v>
      </c>
      <c r="D302">
        <v>3</v>
      </c>
      <c r="E302" t="s">
        <v>153</v>
      </c>
      <c r="F302">
        <v>6</v>
      </c>
      <c r="G302" t="s">
        <v>138</v>
      </c>
      <c r="H302">
        <v>34</v>
      </c>
      <c r="I302" t="s">
        <v>464</v>
      </c>
      <c r="J302" t="s">
        <v>459</v>
      </c>
      <c r="K302" t="s">
        <v>460</v>
      </c>
      <c r="L302">
        <v>700</v>
      </c>
      <c r="M302" t="s">
        <v>139</v>
      </c>
      <c r="N302">
        <v>152</v>
      </c>
      <c r="O302">
        <v>21256.97</v>
      </c>
      <c r="P302">
        <v>91715</v>
      </c>
      <c r="Q302" t="str">
        <f t="shared" si="4"/>
        <v>E3 - Small C&amp;I</v>
      </c>
    </row>
    <row r="303" spans="1:17" x14ac:dyDescent="0.25">
      <c r="A303">
        <v>49</v>
      </c>
      <c r="B303" t="s">
        <v>421</v>
      </c>
      <c r="C303">
        <v>2019</v>
      </c>
      <c r="D303">
        <v>3</v>
      </c>
      <c r="E303" t="s">
        <v>153</v>
      </c>
      <c r="F303">
        <v>6</v>
      </c>
      <c r="G303" t="s">
        <v>138</v>
      </c>
      <c r="H303">
        <v>626</v>
      </c>
      <c r="I303" t="s">
        <v>457</v>
      </c>
      <c r="J303" t="s">
        <v>85</v>
      </c>
      <c r="K303" t="s">
        <v>146</v>
      </c>
      <c r="L303">
        <v>700</v>
      </c>
      <c r="M303" t="s">
        <v>139</v>
      </c>
      <c r="N303">
        <v>2</v>
      </c>
      <c r="O303">
        <v>815.5</v>
      </c>
      <c r="P303">
        <v>420</v>
      </c>
      <c r="Q303" t="str">
        <f t="shared" si="4"/>
        <v>E6 - OTHER</v>
      </c>
    </row>
    <row r="304" spans="1:17" x14ac:dyDescent="0.25">
      <c r="A304">
        <v>49</v>
      </c>
      <c r="B304" t="s">
        <v>421</v>
      </c>
      <c r="C304">
        <v>2019</v>
      </c>
      <c r="D304">
        <v>3</v>
      </c>
      <c r="E304" t="s">
        <v>153</v>
      </c>
      <c r="F304">
        <v>5</v>
      </c>
      <c r="G304" t="s">
        <v>141</v>
      </c>
      <c r="H304">
        <v>944</v>
      </c>
      <c r="I304" t="s">
        <v>472</v>
      </c>
      <c r="J304" t="s">
        <v>473</v>
      </c>
      <c r="K304" t="s">
        <v>474</v>
      </c>
      <c r="L304">
        <v>4552</v>
      </c>
      <c r="M304" t="s">
        <v>157</v>
      </c>
      <c r="N304">
        <v>1</v>
      </c>
      <c r="O304">
        <v>9512.9699999999993</v>
      </c>
      <c r="P304">
        <v>503589</v>
      </c>
      <c r="Q304" t="str">
        <f t="shared" si="4"/>
        <v>E6 - OTHER</v>
      </c>
    </row>
    <row r="305" spans="1:17" x14ac:dyDescent="0.25">
      <c r="A305">
        <v>49</v>
      </c>
      <c r="B305" t="s">
        <v>421</v>
      </c>
      <c r="C305">
        <v>2019</v>
      </c>
      <c r="D305">
        <v>3</v>
      </c>
      <c r="E305" t="s">
        <v>153</v>
      </c>
      <c r="F305">
        <v>5</v>
      </c>
      <c r="G305" t="s">
        <v>141</v>
      </c>
      <c r="H305">
        <v>13</v>
      </c>
      <c r="I305" t="s">
        <v>433</v>
      </c>
      <c r="J305" t="s">
        <v>434</v>
      </c>
      <c r="K305" t="s">
        <v>435</v>
      </c>
      <c r="L305">
        <v>460</v>
      </c>
      <c r="M305" t="s">
        <v>142</v>
      </c>
      <c r="N305">
        <v>326</v>
      </c>
      <c r="O305">
        <v>942587.44</v>
      </c>
      <c r="P305">
        <v>4100319</v>
      </c>
      <c r="Q305" t="str">
        <f t="shared" si="4"/>
        <v>E4 - Medium C&amp;I</v>
      </c>
    </row>
    <row r="306" spans="1:17" x14ac:dyDescent="0.25">
      <c r="A306">
        <v>49</v>
      </c>
      <c r="B306" t="s">
        <v>421</v>
      </c>
      <c r="C306">
        <v>2019</v>
      </c>
      <c r="D306">
        <v>3</v>
      </c>
      <c r="E306" t="s">
        <v>153</v>
      </c>
      <c r="F306">
        <v>3</v>
      </c>
      <c r="G306" t="s">
        <v>136</v>
      </c>
      <c r="H306">
        <v>954</v>
      </c>
      <c r="I306" t="s">
        <v>437</v>
      </c>
      <c r="J306" t="s">
        <v>434</v>
      </c>
      <c r="K306" t="s">
        <v>435</v>
      </c>
      <c r="L306">
        <v>4532</v>
      </c>
      <c r="M306" t="s">
        <v>143</v>
      </c>
      <c r="N306">
        <v>3409</v>
      </c>
      <c r="O306">
        <v>4751782.32</v>
      </c>
      <c r="P306">
        <v>55859250</v>
      </c>
      <c r="Q306" t="str">
        <f t="shared" si="4"/>
        <v>E4 - Medium C&amp;I</v>
      </c>
    </row>
    <row r="307" spans="1:17" x14ac:dyDescent="0.25">
      <c r="A307">
        <v>49</v>
      </c>
      <c r="B307" t="s">
        <v>421</v>
      </c>
      <c r="C307">
        <v>2019</v>
      </c>
      <c r="D307">
        <v>3</v>
      </c>
      <c r="E307" t="s">
        <v>153</v>
      </c>
      <c r="F307">
        <v>5</v>
      </c>
      <c r="G307" t="s">
        <v>141</v>
      </c>
      <c r="H307">
        <v>954</v>
      </c>
      <c r="I307" t="s">
        <v>437</v>
      </c>
      <c r="J307" t="s">
        <v>434</v>
      </c>
      <c r="K307" t="s">
        <v>435</v>
      </c>
      <c r="L307">
        <v>4552</v>
      </c>
      <c r="M307" t="s">
        <v>157</v>
      </c>
      <c r="N307">
        <v>170</v>
      </c>
      <c r="O307">
        <v>130936.75</v>
      </c>
      <c r="P307">
        <v>634148</v>
      </c>
      <c r="Q307" t="str">
        <f t="shared" si="4"/>
        <v>E4 - Medium C&amp;I</v>
      </c>
    </row>
    <row r="308" spans="1:17" x14ac:dyDescent="0.25">
      <c r="A308">
        <v>49</v>
      </c>
      <c r="B308" t="s">
        <v>421</v>
      </c>
      <c r="C308">
        <v>2019</v>
      </c>
      <c r="D308">
        <v>3</v>
      </c>
      <c r="E308" t="s">
        <v>153</v>
      </c>
      <c r="F308">
        <v>1</v>
      </c>
      <c r="G308" t="s">
        <v>133</v>
      </c>
      <c r="H308">
        <v>13</v>
      </c>
      <c r="I308" t="s">
        <v>433</v>
      </c>
      <c r="J308" t="s">
        <v>434</v>
      </c>
      <c r="K308" t="s">
        <v>435</v>
      </c>
      <c r="L308">
        <v>200</v>
      </c>
      <c r="M308" t="s">
        <v>144</v>
      </c>
      <c r="N308">
        <v>5</v>
      </c>
      <c r="O308">
        <v>3968</v>
      </c>
      <c r="P308">
        <v>14924</v>
      </c>
      <c r="Q308" t="str">
        <f t="shared" si="4"/>
        <v>E4 - Medium C&amp;I</v>
      </c>
    </row>
    <row r="309" spans="1:17" x14ac:dyDescent="0.25">
      <c r="A309">
        <v>49</v>
      </c>
      <c r="B309" t="s">
        <v>421</v>
      </c>
      <c r="C309">
        <v>2019</v>
      </c>
      <c r="D309">
        <v>3</v>
      </c>
      <c r="E309" t="s">
        <v>153</v>
      </c>
      <c r="F309">
        <v>10</v>
      </c>
      <c r="G309" t="s">
        <v>150</v>
      </c>
      <c r="H309">
        <v>6</v>
      </c>
      <c r="I309" t="s">
        <v>422</v>
      </c>
      <c r="J309" t="s">
        <v>423</v>
      </c>
      <c r="K309" t="s">
        <v>424</v>
      </c>
      <c r="L309">
        <v>207</v>
      </c>
      <c r="M309" t="s">
        <v>152</v>
      </c>
      <c r="N309">
        <v>1038</v>
      </c>
      <c r="O309">
        <v>194367.72</v>
      </c>
      <c r="P309">
        <v>1178731</v>
      </c>
      <c r="Q309" t="str">
        <f t="shared" si="4"/>
        <v>E2 - Low Income Residential</v>
      </c>
    </row>
    <row r="310" spans="1:17" x14ac:dyDescent="0.25">
      <c r="A310">
        <v>49</v>
      </c>
      <c r="B310" t="s">
        <v>421</v>
      </c>
      <c r="C310">
        <v>2019</v>
      </c>
      <c r="D310">
        <v>3</v>
      </c>
      <c r="E310" t="s">
        <v>153</v>
      </c>
      <c r="F310">
        <v>5</v>
      </c>
      <c r="G310" t="s">
        <v>141</v>
      </c>
      <c r="H310">
        <v>950</v>
      </c>
      <c r="I310" t="s">
        <v>429</v>
      </c>
      <c r="J310" t="s">
        <v>426</v>
      </c>
      <c r="K310" t="s">
        <v>427</v>
      </c>
      <c r="L310">
        <v>4552</v>
      </c>
      <c r="M310" t="s">
        <v>157</v>
      </c>
      <c r="N310">
        <v>124</v>
      </c>
      <c r="O310">
        <v>32938.559999999998</v>
      </c>
      <c r="P310">
        <v>321235</v>
      </c>
      <c r="Q310" t="str">
        <f t="shared" si="4"/>
        <v>E3 - Small C&amp;I</v>
      </c>
    </row>
    <row r="311" spans="1:17" x14ac:dyDescent="0.25">
      <c r="A311">
        <v>49</v>
      </c>
      <c r="B311" t="s">
        <v>421</v>
      </c>
      <c r="C311">
        <v>2019</v>
      </c>
      <c r="D311">
        <v>3</v>
      </c>
      <c r="E311" t="s">
        <v>153</v>
      </c>
      <c r="F311">
        <v>3</v>
      </c>
      <c r="G311" t="s">
        <v>136</v>
      </c>
      <c r="H311">
        <v>54</v>
      </c>
      <c r="I311" t="s">
        <v>477</v>
      </c>
      <c r="J311" t="s">
        <v>459</v>
      </c>
      <c r="K311" t="s">
        <v>460</v>
      </c>
      <c r="L311">
        <v>300</v>
      </c>
      <c r="M311" t="s">
        <v>137</v>
      </c>
      <c r="N311">
        <v>1</v>
      </c>
      <c r="O311">
        <v>36.950000000000003</v>
      </c>
      <c r="P311">
        <v>108</v>
      </c>
      <c r="Q311" t="str">
        <f t="shared" si="4"/>
        <v>E3 - Small C&amp;I</v>
      </c>
    </row>
    <row r="312" spans="1:17" x14ac:dyDescent="0.25">
      <c r="A312">
        <v>49</v>
      </c>
      <c r="B312" t="s">
        <v>421</v>
      </c>
      <c r="C312">
        <v>2019</v>
      </c>
      <c r="D312">
        <v>3</v>
      </c>
      <c r="E312" t="s">
        <v>153</v>
      </c>
      <c r="F312">
        <v>6</v>
      </c>
      <c r="G312" t="s">
        <v>138</v>
      </c>
      <c r="H312">
        <v>616</v>
      </c>
      <c r="I312" t="s">
        <v>447</v>
      </c>
      <c r="J312" t="s">
        <v>442</v>
      </c>
      <c r="K312" t="s">
        <v>443</v>
      </c>
      <c r="L312">
        <v>4562</v>
      </c>
      <c r="M312" t="s">
        <v>145</v>
      </c>
      <c r="N312">
        <v>71</v>
      </c>
      <c r="O312">
        <v>4446.13</v>
      </c>
      <c r="P312">
        <v>28004</v>
      </c>
      <c r="Q312" t="str">
        <f t="shared" si="4"/>
        <v>E6 - OTHER</v>
      </c>
    </row>
    <row r="313" spans="1:17" x14ac:dyDescent="0.25">
      <c r="A313">
        <v>49</v>
      </c>
      <c r="B313" t="s">
        <v>421</v>
      </c>
      <c r="C313">
        <v>2019</v>
      </c>
      <c r="D313">
        <v>3</v>
      </c>
      <c r="E313" t="s">
        <v>153</v>
      </c>
      <c r="F313">
        <v>6</v>
      </c>
      <c r="G313" t="s">
        <v>138</v>
      </c>
      <c r="H313">
        <v>619</v>
      </c>
      <c r="I313" t="s">
        <v>475</v>
      </c>
      <c r="J313" t="s">
        <v>158</v>
      </c>
      <c r="K313" t="s">
        <v>146</v>
      </c>
      <c r="L313">
        <v>4562</v>
      </c>
      <c r="M313" t="s">
        <v>145</v>
      </c>
      <c r="N313">
        <v>94</v>
      </c>
      <c r="O313">
        <v>111219.2</v>
      </c>
      <c r="P313">
        <v>1126522</v>
      </c>
      <c r="Q313" t="str">
        <f t="shared" si="4"/>
        <v>E6 - OTHER</v>
      </c>
    </row>
    <row r="314" spans="1:17" x14ac:dyDescent="0.25">
      <c r="A314">
        <v>49</v>
      </c>
      <c r="B314" t="s">
        <v>421</v>
      </c>
      <c r="C314">
        <v>2019</v>
      </c>
      <c r="D314">
        <v>3</v>
      </c>
      <c r="E314" t="s">
        <v>153</v>
      </c>
      <c r="F314">
        <v>5</v>
      </c>
      <c r="G314" t="s">
        <v>141</v>
      </c>
      <c r="H314">
        <v>700</v>
      </c>
      <c r="I314" t="s">
        <v>448</v>
      </c>
      <c r="J314" t="s">
        <v>439</v>
      </c>
      <c r="K314" t="s">
        <v>440</v>
      </c>
      <c r="L314">
        <v>460</v>
      </c>
      <c r="M314" t="s">
        <v>142</v>
      </c>
      <c r="N314">
        <v>52</v>
      </c>
      <c r="O314">
        <v>730932.62</v>
      </c>
      <c r="P314">
        <v>3331361</v>
      </c>
      <c r="Q314" t="str">
        <f t="shared" si="4"/>
        <v>E5 - Large C&amp;I</v>
      </c>
    </row>
    <row r="315" spans="1:17" x14ac:dyDescent="0.25">
      <c r="A315">
        <v>49</v>
      </c>
      <c r="B315" t="s">
        <v>421</v>
      </c>
      <c r="C315">
        <v>2019</v>
      </c>
      <c r="D315">
        <v>3</v>
      </c>
      <c r="E315" t="s">
        <v>153</v>
      </c>
      <c r="F315">
        <v>6</v>
      </c>
      <c r="G315" t="s">
        <v>138</v>
      </c>
      <c r="H315">
        <v>605</v>
      </c>
      <c r="I315" t="s">
        <v>468</v>
      </c>
      <c r="J315" t="s">
        <v>442</v>
      </c>
      <c r="K315" t="s">
        <v>443</v>
      </c>
      <c r="L315">
        <v>700</v>
      </c>
      <c r="M315" t="s">
        <v>139</v>
      </c>
      <c r="N315">
        <v>15</v>
      </c>
      <c r="O315">
        <v>1290.95</v>
      </c>
      <c r="P315">
        <v>4470</v>
      </c>
      <c r="Q315" t="str">
        <f t="shared" si="4"/>
        <v>E6 - OTHER</v>
      </c>
    </row>
    <row r="316" spans="1:17" x14ac:dyDescent="0.25">
      <c r="A316">
        <v>49</v>
      </c>
      <c r="B316" t="s">
        <v>421</v>
      </c>
      <c r="C316">
        <v>2019</v>
      </c>
      <c r="D316">
        <v>3</v>
      </c>
      <c r="E316" t="s">
        <v>153</v>
      </c>
      <c r="F316">
        <v>6</v>
      </c>
      <c r="G316" t="s">
        <v>138</v>
      </c>
      <c r="H316">
        <v>617</v>
      </c>
      <c r="I316" t="s">
        <v>471</v>
      </c>
      <c r="J316" t="s">
        <v>431</v>
      </c>
      <c r="K316" t="s">
        <v>432</v>
      </c>
      <c r="L316">
        <v>4562</v>
      </c>
      <c r="M316" t="s">
        <v>145</v>
      </c>
      <c r="N316">
        <v>125</v>
      </c>
      <c r="O316">
        <v>508432.61</v>
      </c>
      <c r="P316">
        <v>1635967</v>
      </c>
      <c r="Q316" t="str">
        <f t="shared" si="4"/>
        <v>E6 - OTHER</v>
      </c>
    </row>
    <row r="317" spans="1:17" x14ac:dyDescent="0.25">
      <c r="A317">
        <v>49</v>
      </c>
      <c r="B317" t="s">
        <v>421</v>
      </c>
      <c r="C317">
        <v>2019</v>
      </c>
      <c r="D317">
        <v>3</v>
      </c>
      <c r="E317" t="s">
        <v>153</v>
      </c>
      <c r="F317">
        <v>3</v>
      </c>
      <c r="G317" t="s">
        <v>136</v>
      </c>
      <c r="H317">
        <v>605</v>
      </c>
      <c r="I317" t="s">
        <v>468</v>
      </c>
      <c r="J317" t="s">
        <v>442</v>
      </c>
      <c r="K317" t="s">
        <v>443</v>
      </c>
      <c r="L317">
        <v>300</v>
      </c>
      <c r="M317" t="s">
        <v>137</v>
      </c>
      <c r="N317">
        <v>15</v>
      </c>
      <c r="O317">
        <v>1020.45</v>
      </c>
      <c r="P317">
        <v>3484</v>
      </c>
      <c r="Q317" t="str">
        <f t="shared" si="4"/>
        <v>E6 - OTHER</v>
      </c>
    </row>
    <row r="318" spans="1:17" x14ac:dyDescent="0.25">
      <c r="A318">
        <v>49</v>
      </c>
      <c r="B318" t="s">
        <v>421</v>
      </c>
      <c r="C318">
        <v>2019</v>
      </c>
      <c r="D318">
        <v>3</v>
      </c>
      <c r="E318" t="s">
        <v>153</v>
      </c>
      <c r="F318">
        <v>3</v>
      </c>
      <c r="G318" t="s">
        <v>136</v>
      </c>
      <c r="H318">
        <v>5</v>
      </c>
      <c r="I318" t="s">
        <v>425</v>
      </c>
      <c r="J318" t="s">
        <v>426</v>
      </c>
      <c r="K318" t="s">
        <v>427</v>
      </c>
      <c r="L318">
        <v>300</v>
      </c>
      <c r="M318" t="s">
        <v>137</v>
      </c>
      <c r="N318">
        <v>39610</v>
      </c>
      <c r="O318">
        <v>6851052.9800000004</v>
      </c>
      <c r="P318">
        <v>40194749</v>
      </c>
      <c r="Q318" t="str">
        <f t="shared" si="4"/>
        <v>E3 - Small C&amp;I</v>
      </c>
    </row>
    <row r="319" spans="1:17" x14ac:dyDescent="0.25">
      <c r="A319">
        <v>49</v>
      </c>
      <c r="B319" t="s">
        <v>421</v>
      </c>
      <c r="C319">
        <v>2019</v>
      </c>
      <c r="D319">
        <v>3</v>
      </c>
      <c r="E319" t="s">
        <v>153</v>
      </c>
      <c r="F319">
        <v>3</v>
      </c>
      <c r="G319" t="s">
        <v>136</v>
      </c>
      <c r="H319">
        <v>6</v>
      </c>
      <c r="I319" t="s">
        <v>422</v>
      </c>
      <c r="J319" t="s">
        <v>423</v>
      </c>
      <c r="K319" t="s">
        <v>424</v>
      </c>
      <c r="L319">
        <v>300</v>
      </c>
      <c r="M319" t="s">
        <v>137</v>
      </c>
      <c r="N319">
        <v>2</v>
      </c>
      <c r="O319">
        <v>-57.77</v>
      </c>
      <c r="P319">
        <v>-303</v>
      </c>
      <c r="Q319" t="str">
        <f t="shared" si="4"/>
        <v>E2 - Low Income Residential</v>
      </c>
    </row>
    <row r="320" spans="1:17" x14ac:dyDescent="0.25">
      <c r="A320">
        <v>49</v>
      </c>
      <c r="B320" t="s">
        <v>421</v>
      </c>
      <c r="C320">
        <v>2019</v>
      </c>
      <c r="D320">
        <v>3</v>
      </c>
      <c r="E320" t="s">
        <v>153</v>
      </c>
      <c r="F320">
        <v>3</v>
      </c>
      <c r="G320" t="s">
        <v>136</v>
      </c>
      <c r="H320">
        <v>117</v>
      </c>
      <c r="I320" t="s">
        <v>478</v>
      </c>
      <c r="J320" t="s">
        <v>462</v>
      </c>
      <c r="K320" t="s">
        <v>463</v>
      </c>
      <c r="L320">
        <v>300</v>
      </c>
      <c r="M320" t="s">
        <v>137</v>
      </c>
      <c r="N320">
        <v>2</v>
      </c>
      <c r="O320">
        <v>6591.19</v>
      </c>
      <c r="P320">
        <v>9022</v>
      </c>
      <c r="Q320" t="str">
        <f t="shared" si="4"/>
        <v>E5 - Large C&amp;I</v>
      </c>
    </row>
    <row r="321" spans="1:17" x14ac:dyDescent="0.25">
      <c r="A321">
        <v>49</v>
      </c>
      <c r="B321" t="s">
        <v>421</v>
      </c>
      <c r="C321">
        <v>2019</v>
      </c>
      <c r="D321">
        <v>3</v>
      </c>
      <c r="E321" t="s">
        <v>153</v>
      </c>
      <c r="F321">
        <v>3</v>
      </c>
      <c r="G321" t="s">
        <v>136</v>
      </c>
      <c r="H321">
        <v>422</v>
      </c>
      <c r="I321" t="s">
        <v>501</v>
      </c>
      <c r="J321">
        <v>2421</v>
      </c>
      <c r="K321" t="s">
        <v>146</v>
      </c>
      <c r="L321">
        <v>1671</v>
      </c>
      <c r="M321" t="s">
        <v>485</v>
      </c>
      <c r="N321">
        <v>3</v>
      </c>
      <c r="O321">
        <v>12349.51</v>
      </c>
      <c r="P321">
        <v>65622.33</v>
      </c>
      <c r="Q321" t="str">
        <f t="shared" si="4"/>
        <v>G5 - Large C&amp;I</v>
      </c>
    </row>
    <row r="322" spans="1:17" x14ac:dyDescent="0.25">
      <c r="A322">
        <v>49</v>
      </c>
      <c r="B322" t="s">
        <v>421</v>
      </c>
      <c r="C322">
        <v>2019</v>
      </c>
      <c r="D322">
        <v>3</v>
      </c>
      <c r="E322" t="s">
        <v>153</v>
      </c>
      <c r="F322">
        <v>5</v>
      </c>
      <c r="G322" t="s">
        <v>141</v>
      </c>
      <c r="H322">
        <v>443</v>
      </c>
      <c r="I322" t="s">
        <v>495</v>
      </c>
      <c r="J322">
        <v>2121</v>
      </c>
      <c r="K322" t="s">
        <v>146</v>
      </c>
      <c r="L322">
        <v>1670</v>
      </c>
      <c r="M322" t="s">
        <v>492</v>
      </c>
      <c r="N322">
        <v>2</v>
      </c>
      <c r="O322">
        <v>572.47</v>
      </c>
      <c r="P322">
        <v>1023.82</v>
      </c>
      <c r="Q322" t="str">
        <f t="shared" ref="Q322:Q385" si="5">VLOOKUP(J322,S:T,2,FALSE)</f>
        <v>G3 - Small C&amp;I</v>
      </c>
    </row>
    <row r="323" spans="1:17" x14ac:dyDescent="0.25">
      <c r="A323">
        <v>49</v>
      </c>
      <c r="B323" t="s">
        <v>421</v>
      </c>
      <c r="C323">
        <v>2019</v>
      </c>
      <c r="D323">
        <v>3</v>
      </c>
      <c r="E323" t="s">
        <v>153</v>
      </c>
      <c r="F323">
        <v>3</v>
      </c>
      <c r="G323" t="s">
        <v>136</v>
      </c>
      <c r="H323">
        <v>406</v>
      </c>
      <c r="I323" t="s">
        <v>504</v>
      </c>
      <c r="J323">
        <v>2221</v>
      </c>
      <c r="K323" t="s">
        <v>146</v>
      </c>
      <c r="L323">
        <v>1670</v>
      </c>
      <c r="M323" t="s">
        <v>492</v>
      </c>
      <c r="N323">
        <v>1417</v>
      </c>
      <c r="O323">
        <v>1069581.19</v>
      </c>
      <c r="P323">
        <v>2805913.26</v>
      </c>
      <c r="Q323" t="str">
        <f t="shared" si="5"/>
        <v>G4 - Medium C&amp;I</v>
      </c>
    </row>
    <row r="324" spans="1:17" x14ac:dyDescent="0.25">
      <c r="A324">
        <v>49</v>
      </c>
      <c r="B324" t="s">
        <v>421</v>
      </c>
      <c r="C324">
        <v>2019</v>
      </c>
      <c r="D324">
        <v>3</v>
      </c>
      <c r="E324" t="s">
        <v>153</v>
      </c>
      <c r="F324">
        <v>3</v>
      </c>
      <c r="G324" t="s">
        <v>136</v>
      </c>
      <c r="H324">
        <v>425</v>
      </c>
      <c r="I324" t="s">
        <v>480</v>
      </c>
      <c r="J324" t="s">
        <v>481</v>
      </c>
      <c r="K324" t="s">
        <v>146</v>
      </c>
      <c r="L324">
        <v>1675</v>
      </c>
      <c r="M324" t="s">
        <v>482</v>
      </c>
      <c r="N324">
        <v>3</v>
      </c>
      <c r="O324">
        <v>50321.01</v>
      </c>
      <c r="P324">
        <v>34638.9</v>
      </c>
      <c r="Q324" t="str">
        <f t="shared" si="5"/>
        <v>G5 - Large C&amp;I</v>
      </c>
    </row>
    <row r="325" spans="1:17" x14ac:dyDescent="0.25">
      <c r="A325">
        <v>49</v>
      </c>
      <c r="B325" t="s">
        <v>421</v>
      </c>
      <c r="C325">
        <v>2019</v>
      </c>
      <c r="D325">
        <v>3</v>
      </c>
      <c r="E325" t="s">
        <v>153</v>
      </c>
      <c r="F325">
        <v>3</v>
      </c>
      <c r="G325" t="s">
        <v>136</v>
      </c>
      <c r="H325">
        <v>432</v>
      </c>
      <c r="I325" t="s">
        <v>508</v>
      </c>
      <c r="J325" t="s">
        <v>509</v>
      </c>
      <c r="K325" t="s">
        <v>146</v>
      </c>
      <c r="L325">
        <v>1674</v>
      </c>
      <c r="M325" t="s">
        <v>510</v>
      </c>
      <c r="N325">
        <v>4</v>
      </c>
      <c r="O325">
        <v>682245.18</v>
      </c>
      <c r="P325">
        <v>0</v>
      </c>
      <c r="Q325" t="str">
        <f t="shared" si="5"/>
        <v>G6 - OTHER</v>
      </c>
    </row>
    <row r="326" spans="1:17" x14ac:dyDescent="0.25">
      <c r="A326">
        <v>49</v>
      </c>
      <c r="B326" t="s">
        <v>421</v>
      </c>
      <c r="C326">
        <v>2019</v>
      </c>
      <c r="D326">
        <v>3</v>
      </c>
      <c r="E326" t="s">
        <v>153</v>
      </c>
      <c r="F326">
        <v>3</v>
      </c>
      <c r="G326" t="s">
        <v>136</v>
      </c>
      <c r="H326">
        <v>439</v>
      </c>
      <c r="I326" t="s">
        <v>488</v>
      </c>
      <c r="J326" t="s">
        <v>489</v>
      </c>
      <c r="K326" t="s">
        <v>146</v>
      </c>
      <c r="L326">
        <v>300</v>
      </c>
      <c r="M326" t="s">
        <v>137</v>
      </c>
      <c r="N326">
        <v>1</v>
      </c>
      <c r="O326">
        <v>303571.32</v>
      </c>
      <c r="P326">
        <v>248200.13</v>
      </c>
      <c r="Q326" t="str">
        <f t="shared" si="5"/>
        <v>G5 - Large C&amp;I</v>
      </c>
    </row>
    <row r="327" spans="1:17" x14ac:dyDescent="0.25">
      <c r="A327">
        <v>49</v>
      </c>
      <c r="B327" t="s">
        <v>421</v>
      </c>
      <c r="C327">
        <v>2019</v>
      </c>
      <c r="D327">
        <v>3</v>
      </c>
      <c r="E327" t="s">
        <v>153</v>
      </c>
      <c r="F327">
        <v>5</v>
      </c>
      <c r="G327" t="s">
        <v>141</v>
      </c>
      <c r="H327">
        <v>423</v>
      </c>
      <c r="I327" t="s">
        <v>483</v>
      </c>
      <c r="J327" t="s">
        <v>484</v>
      </c>
      <c r="K327" t="s">
        <v>146</v>
      </c>
      <c r="L327">
        <v>1671</v>
      </c>
      <c r="M327" t="s">
        <v>485</v>
      </c>
      <c r="N327">
        <v>52</v>
      </c>
      <c r="O327">
        <v>643558.63</v>
      </c>
      <c r="P327">
        <v>4118718.68</v>
      </c>
      <c r="Q327" t="str">
        <f t="shared" si="5"/>
        <v>G5 - Large C&amp;I</v>
      </c>
    </row>
    <row r="328" spans="1:17" x14ac:dyDescent="0.25">
      <c r="A328">
        <v>49</v>
      </c>
      <c r="B328" t="s">
        <v>421</v>
      </c>
      <c r="C328">
        <v>2019</v>
      </c>
      <c r="D328">
        <v>3</v>
      </c>
      <c r="E328" t="s">
        <v>153</v>
      </c>
      <c r="F328">
        <v>3</v>
      </c>
      <c r="G328" t="s">
        <v>136</v>
      </c>
      <c r="H328">
        <v>424</v>
      </c>
      <c r="I328" t="s">
        <v>519</v>
      </c>
      <c r="J328">
        <v>2431</v>
      </c>
      <c r="K328" t="s">
        <v>146</v>
      </c>
      <c r="L328">
        <v>300</v>
      </c>
      <c r="M328" t="s">
        <v>137</v>
      </c>
      <c r="N328">
        <v>1</v>
      </c>
      <c r="O328">
        <v>4912.88</v>
      </c>
      <c r="P328">
        <v>1.03</v>
      </c>
      <c r="Q328" t="str">
        <f t="shared" si="5"/>
        <v>G5 - Large C&amp;I</v>
      </c>
    </row>
    <row r="329" spans="1:17" x14ac:dyDescent="0.25">
      <c r="A329">
        <v>49</v>
      </c>
      <c r="B329" t="s">
        <v>421</v>
      </c>
      <c r="C329">
        <v>2019</v>
      </c>
      <c r="D329">
        <v>3</v>
      </c>
      <c r="E329" t="s">
        <v>153</v>
      </c>
      <c r="F329">
        <v>5</v>
      </c>
      <c r="G329" t="s">
        <v>141</v>
      </c>
      <c r="H329">
        <v>418</v>
      </c>
      <c r="I329" t="s">
        <v>529</v>
      </c>
      <c r="J329">
        <v>2321</v>
      </c>
      <c r="K329" t="s">
        <v>146</v>
      </c>
      <c r="L329">
        <v>1671</v>
      </c>
      <c r="M329" t="s">
        <v>485</v>
      </c>
      <c r="N329">
        <v>55</v>
      </c>
      <c r="O329">
        <v>122917.13</v>
      </c>
      <c r="P329">
        <v>397051.92</v>
      </c>
      <c r="Q329" t="str">
        <f t="shared" si="5"/>
        <v>G5 - Large C&amp;I</v>
      </c>
    </row>
    <row r="330" spans="1:17" x14ac:dyDescent="0.25">
      <c r="A330">
        <v>49</v>
      </c>
      <c r="B330" t="s">
        <v>421</v>
      </c>
      <c r="C330">
        <v>2019</v>
      </c>
      <c r="D330">
        <v>3</v>
      </c>
      <c r="E330" t="s">
        <v>153</v>
      </c>
      <c r="F330">
        <v>5</v>
      </c>
      <c r="G330" t="s">
        <v>141</v>
      </c>
      <c r="H330">
        <v>417</v>
      </c>
      <c r="I330" t="s">
        <v>500</v>
      </c>
      <c r="J330">
        <v>2367</v>
      </c>
      <c r="K330" t="s">
        <v>146</v>
      </c>
      <c r="L330">
        <v>400</v>
      </c>
      <c r="M330" t="s">
        <v>141</v>
      </c>
      <c r="N330">
        <v>31</v>
      </c>
      <c r="O330">
        <v>169013.83</v>
      </c>
      <c r="P330">
        <v>179945.74</v>
      </c>
      <c r="Q330" t="str">
        <f t="shared" si="5"/>
        <v>G5 - Large C&amp;I</v>
      </c>
    </row>
    <row r="331" spans="1:17" x14ac:dyDescent="0.25">
      <c r="A331">
        <v>49</v>
      </c>
      <c r="B331" t="s">
        <v>421</v>
      </c>
      <c r="C331">
        <v>2019</v>
      </c>
      <c r="D331">
        <v>3</v>
      </c>
      <c r="E331" t="s">
        <v>153</v>
      </c>
      <c r="F331">
        <v>5</v>
      </c>
      <c r="G331" t="s">
        <v>141</v>
      </c>
      <c r="H331">
        <v>425</v>
      </c>
      <c r="I331" t="s">
        <v>480</v>
      </c>
      <c r="J331" t="s">
        <v>481</v>
      </c>
      <c r="K331" t="s">
        <v>146</v>
      </c>
      <c r="L331">
        <v>1675</v>
      </c>
      <c r="M331" t="s">
        <v>482</v>
      </c>
      <c r="N331">
        <v>1</v>
      </c>
      <c r="O331">
        <v>16472.490000000002</v>
      </c>
      <c r="P331">
        <v>11231.12</v>
      </c>
      <c r="Q331" t="str">
        <f t="shared" si="5"/>
        <v>G5 - Large C&amp;I</v>
      </c>
    </row>
    <row r="332" spans="1:17" x14ac:dyDescent="0.25">
      <c r="A332">
        <v>49</v>
      </c>
      <c r="B332" t="s">
        <v>421</v>
      </c>
      <c r="C332">
        <v>2019</v>
      </c>
      <c r="D332">
        <v>3</v>
      </c>
      <c r="E332" t="s">
        <v>153</v>
      </c>
      <c r="F332">
        <v>3</v>
      </c>
      <c r="G332" t="s">
        <v>136</v>
      </c>
      <c r="H332">
        <v>415</v>
      </c>
      <c r="I332" t="s">
        <v>502</v>
      </c>
      <c r="J332" t="s">
        <v>503</v>
      </c>
      <c r="K332" t="s">
        <v>146</v>
      </c>
      <c r="L332">
        <v>1670</v>
      </c>
      <c r="M332" t="s">
        <v>492</v>
      </c>
      <c r="N332">
        <v>26</v>
      </c>
      <c r="O332">
        <v>268196.84999999998</v>
      </c>
      <c r="P332">
        <v>1797918.91</v>
      </c>
      <c r="Q332" t="str">
        <f t="shared" si="5"/>
        <v>G5 - Large C&amp;I</v>
      </c>
    </row>
    <row r="333" spans="1:17" x14ac:dyDescent="0.25">
      <c r="A333">
        <v>49</v>
      </c>
      <c r="B333" t="s">
        <v>421</v>
      </c>
      <c r="C333">
        <v>2019</v>
      </c>
      <c r="D333">
        <v>3</v>
      </c>
      <c r="E333" t="s">
        <v>153</v>
      </c>
      <c r="F333">
        <v>3</v>
      </c>
      <c r="G333" t="s">
        <v>136</v>
      </c>
      <c r="H333">
        <v>441</v>
      </c>
      <c r="I333" t="s">
        <v>527</v>
      </c>
      <c r="J333" t="s">
        <v>528</v>
      </c>
      <c r="K333" t="s">
        <v>146</v>
      </c>
      <c r="L333">
        <v>300</v>
      </c>
      <c r="M333" t="s">
        <v>137</v>
      </c>
      <c r="N333">
        <v>1</v>
      </c>
      <c r="O333">
        <v>625</v>
      </c>
      <c r="P333">
        <v>0</v>
      </c>
      <c r="Q333" t="str">
        <f t="shared" si="5"/>
        <v>G5 - Large C&amp;I</v>
      </c>
    </row>
    <row r="334" spans="1:17" x14ac:dyDescent="0.25">
      <c r="A334">
        <v>49</v>
      </c>
      <c r="B334" t="s">
        <v>421</v>
      </c>
      <c r="C334">
        <v>2019</v>
      </c>
      <c r="D334">
        <v>3</v>
      </c>
      <c r="E334" t="s">
        <v>153</v>
      </c>
      <c r="F334">
        <v>5</v>
      </c>
      <c r="G334" t="s">
        <v>141</v>
      </c>
      <c r="H334">
        <v>411</v>
      </c>
      <c r="I334" t="s">
        <v>490</v>
      </c>
      <c r="J334" t="s">
        <v>491</v>
      </c>
      <c r="K334" t="s">
        <v>146</v>
      </c>
      <c r="L334">
        <v>1670</v>
      </c>
      <c r="M334" t="s">
        <v>492</v>
      </c>
      <c r="N334">
        <v>6</v>
      </c>
      <c r="O334">
        <v>23830.55</v>
      </c>
      <c r="P334">
        <v>65613.06</v>
      </c>
      <c r="Q334" t="str">
        <f t="shared" si="5"/>
        <v>G5 - Large C&amp;I</v>
      </c>
    </row>
    <row r="335" spans="1:17" x14ac:dyDescent="0.25">
      <c r="A335">
        <v>49</v>
      </c>
      <c r="B335" t="s">
        <v>421</v>
      </c>
      <c r="C335">
        <v>2019</v>
      </c>
      <c r="D335">
        <v>3</v>
      </c>
      <c r="E335" t="s">
        <v>153</v>
      </c>
      <c r="F335">
        <v>5</v>
      </c>
      <c r="G335" t="s">
        <v>141</v>
      </c>
      <c r="H335">
        <v>419</v>
      </c>
      <c r="I335" t="s">
        <v>520</v>
      </c>
      <c r="J335" t="s">
        <v>521</v>
      </c>
      <c r="K335" t="s">
        <v>146</v>
      </c>
      <c r="L335">
        <v>1671</v>
      </c>
      <c r="M335" t="s">
        <v>485</v>
      </c>
      <c r="N335">
        <v>56</v>
      </c>
      <c r="O335">
        <v>136658.9</v>
      </c>
      <c r="P335">
        <v>433942.09</v>
      </c>
      <c r="Q335" t="str">
        <f t="shared" si="5"/>
        <v>G5 - Large C&amp;I</v>
      </c>
    </row>
    <row r="336" spans="1:17" x14ac:dyDescent="0.25">
      <c r="A336">
        <v>49</v>
      </c>
      <c r="B336" t="s">
        <v>421</v>
      </c>
      <c r="C336">
        <v>2019</v>
      </c>
      <c r="D336">
        <v>3</v>
      </c>
      <c r="E336" t="s">
        <v>153</v>
      </c>
      <c r="F336">
        <v>5</v>
      </c>
      <c r="G336" t="s">
        <v>141</v>
      </c>
      <c r="H336">
        <v>420</v>
      </c>
      <c r="I336" t="s">
        <v>499</v>
      </c>
      <c r="J336">
        <v>2331</v>
      </c>
      <c r="K336" t="s">
        <v>146</v>
      </c>
      <c r="L336">
        <v>400</v>
      </c>
      <c r="M336" t="s">
        <v>141</v>
      </c>
      <c r="N336">
        <v>1</v>
      </c>
      <c r="O336">
        <v>10475.81</v>
      </c>
      <c r="P336">
        <v>11219.79</v>
      </c>
      <c r="Q336" t="str">
        <f t="shared" si="5"/>
        <v>G5 - Large C&amp;I</v>
      </c>
    </row>
    <row r="337" spans="1:17" x14ac:dyDescent="0.25">
      <c r="A337">
        <v>49</v>
      </c>
      <c r="B337" t="s">
        <v>421</v>
      </c>
      <c r="C337">
        <v>2019</v>
      </c>
      <c r="D337">
        <v>3</v>
      </c>
      <c r="E337" t="s">
        <v>153</v>
      </c>
      <c r="F337">
        <v>5</v>
      </c>
      <c r="G337" t="s">
        <v>141</v>
      </c>
      <c r="H337">
        <v>406</v>
      </c>
      <c r="I337" t="s">
        <v>504</v>
      </c>
      <c r="J337">
        <v>2221</v>
      </c>
      <c r="K337" t="s">
        <v>146</v>
      </c>
      <c r="L337">
        <v>1670</v>
      </c>
      <c r="M337" t="s">
        <v>492</v>
      </c>
      <c r="N337">
        <v>19</v>
      </c>
      <c r="O337">
        <v>23839.91</v>
      </c>
      <c r="P337">
        <v>64089.919999999998</v>
      </c>
      <c r="Q337" t="str">
        <f t="shared" si="5"/>
        <v>G4 - Medium C&amp;I</v>
      </c>
    </row>
    <row r="338" spans="1:17" x14ac:dyDescent="0.25">
      <c r="A338">
        <v>49</v>
      </c>
      <c r="B338" t="s">
        <v>421</v>
      </c>
      <c r="C338">
        <v>2019</v>
      </c>
      <c r="D338">
        <v>3</v>
      </c>
      <c r="E338" t="s">
        <v>153</v>
      </c>
      <c r="F338">
        <v>3</v>
      </c>
      <c r="G338" t="s">
        <v>136</v>
      </c>
      <c r="H338">
        <v>440</v>
      </c>
      <c r="I338" t="s">
        <v>523</v>
      </c>
      <c r="J338" t="s">
        <v>524</v>
      </c>
      <c r="K338" t="s">
        <v>146</v>
      </c>
      <c r="L338">
        <v>1672</v>
      </c>
      <c r="M338" t="s">
        <v>525</v>
      </c>
      <c r="N338">
        <v>1</v>
      </c>
      <c r="O338">
        <v>51374.09</v>
      </c>
      <c r="P338">
        <v>379010.13</v>
      </c>
      <c r="Q338" t="str">
        <f t="shared" si="5"/>
        <v>G5 - Large C&amp;I</v>
      </c>
    </row>
    <row r="339" spans="1:17" x14ac:dyDescent="0.25">
      <c r="A339">
        <v>49</v>
      </c>
      <c r="B339" t="s">
        <v>421</v>
      </c>
      <c r="C339">
        <v>2019</v>
      </c>
      <c r="D339">
        <v>3</v>
      </c>
      <c r="E339" t="s">
        <v>153</v>
      </c>
      <c r="F339">
        <v>5</v>
      </c>
      <c r="G339" t="s">
        <v>141</v>
      </c>
      <c r="H339">
        <v>415</v>
      </c>
      <c r="I339" t="s">
        <v>502</v>
      </c>
      <c r="J339" t="s">
        <v>503</v>
      </c>
      <c r="K339" t="s">
        <v>146</v>
      </c>
      <c r="L339">
        <v>1670</v>
      </c>
      <c r="M339" t="s">
        <v>492</v>
      </c>
      <c r="N339">
        <v>3</v>
      </c>
      <c r="O339">
        <v>16568.189999999999</v>
      </c>
      <c r="P339">
        <v>102034.89</v>
      </c>
      <c r="Q339" t="str">
        <f t="shared" si="5"/>
        <v>G5 - Large C&amp;I</v>
      </c>
    </row>
    <row r="340" spans="1:17" x14ac:dyDescent="0.25">
      <c r="A340">
        <v>49</v>
      </c>
      <c r="B340" t="s">
        <v>421</v>
      </c>
      <c r="C340">
        <v>2019</v>
      </c>
      <c r="D340">
        <v>3</v>
      </c>
      <c r="E340" t="s">
        <v>153</v>
      </c>
      <c r="F340">
        <v>3</v>
      </c>
      <c r="G340" t="s">
        <v>136</v>
      </c>
      <c r="H340">
        <v>414</v>
      </c>
      <c r="I340" t="s">
        <v>506</v>
      </c>
      <c r="J340">
        <v>3421</v>
      </c>
      <c r="K340" t="s">
        <v>146</v>
      </c>
      <c r="L340">
        <v>1670</v>
      </c>
      <c r="M340" t="s">
        <v>492</v>
      </c>
      <c r="N340">
        <v>1</v>
      </c>
      <c r="O340">
        <v>4219.43</v>
      </c>
      <c r="P340">
        <v>24909.52</v>
      </c>
      <c r="Q340" t="str">
        <f t="shared" si="5"/>
        <v>G5 - Large C&amp;I</v>
      </c>
    </row>
    <row r="341" spans="1:17" x14ac:dyDescent="0.25">
      <c r="A341">
        <v>49</v>
      </c>
      <c r="B341" t="s">
        <v>421</v>
      </c>
      <c r="C341">
        <v>2019</v>
      </c>
      <c r="D341">
        <v>3</v>
      </c>
      <c r="E341" t="s">
        <v>153</v>
      </c>
      <c r="F341">
        <v>1</v>
      </c>
      <c r="G341" t="s">
        <v>133</v>
      </c>
      <c r="H341">
        <v>403</v>
      </c>
      <c r="I341" t="s">
        <v>513</v>
      </c>
      <c r="J341">
        <v>1101</v>
      </c>
      <c r="K341" t="s">
        <v>146</v>
      </c>
      <c r="L341">
        <v>200</v>
      </c>
      <c r="M341" t="s">
        <v>144</v>
      </c>
      <c r="N341">
        <v>462</v>
      </c>
      <c r="O341">
        <v>28033.89</v>
      </c>
      <c r="P341">
        <v>25595.5</v>
      </c>
      <c r="Q341" t="str">
        <f t="shared" si="5"/>
        <v>G2 - Low Income Residential</v>
      </c>
    </row>
    <row r="342" spans="1:17" x14ac:dyDescent="0.25">
      <c r="A342">
        <v>49</v>
      </c>
      <c r="B342" t="s">
        <v>421</v>
      </c>
      <c r="C342">
        <v>2019</v>
      </c>
      <c r="D342">
        <v>3</v>
      </c>
      <c r="E342" t="s">
        <v>153</v>
      </c>
      <c r="F342">
        <v>1</v>
      </c>
      <c r="G342" t="s">
        <v>133</v>
      </c>
      <c r="H342">
        <v>404</v>
      </c>
      <c r="I342" t="s">
        <v>507</v>
      </c>
      <c r="J342">
        <v>0</v>
      </c>
      <c r="K342" t="s">
        <v>146</v>
      </c>
      <c r="L342">
        <v>0</v>
      </c>
      <c r="M342" t="s">
        <v>146</v>
      </c>
      <c r="N342">
        <v>1</v>
      </c>
      <c r="O342">
        <v>49</v>
      </c>
      <c r="P342">
        <v>17.45</v>
      </c>
      <c r="Q342" t="str">
        <f t="shared" si="5"/>
        <v>G6 - OTHER</v>
      </c>
    </row>
    <row r="343" spans="1:17" x14ac:dyDescent="0.25">
      <c r="A343">
        <v>49</v>
      </c>
      <c r="B343" t="s">
        <v>421</v>
      </c>
      <c r="C343">
        <v>2019</v>
      </c>
      <c r="D343">
        <v>3</v>
      </c>
      <c r="E343" t="s">
        <v>153</v>
      </c>
      <c r="F343">
        <v>10</v>
      </c>
      <c r="G343" t="s">
        <v>150</v>
      </c>
      <c r="H343">
        <v>402</v>
      </c>
      <c r="I343" t="s">
        <v>487</v>
      </c>
      <c r="J343">
        <v>1301</v>
      </c>
      <c r="K343" t="s">
        <v>146</v>
      </c>
      <c r="L343">
        <v>207</v>
      </c>
      <c r="M343" t="s">
        <v>152</v>
      </c>
      <c r="N343">
        <v>19198</v>
      </c>
      <c r="O343">
        <v>2915841.12</v>
      </c>
      <c r="P343">
        <v>2742145.17</v>
      </c>
      <c r="Q343" t="str">
        <f t="shared" si="5"/>
        <v>G2 - Low Income Residential</v>
      </c>
    </row>
    <row r="344" spans="1:17" x14ac:dyDescent="0.25">
      <c r="A344">
        <v>49</v>
      </c>
      <c r="B344" t="s">
        <v>421</v>
      </c>
      <c r="C344">
        <v>2019</v>
      </c>
      <c r="D344">
        <v>3</v>
      </c>
      <c r="E344" t="s">
        <v>153</v>
      </c>
      <c r="F344">
        <v>5</v>
      </c>
      <c r="G344" t="s">
        <v>141</v>
      </c>
      <c r="H344">
        <v>424</v>
      </c>
      <c r="I344" t="s">
        <v>519</v>
      </c>
      <c r="J344">
        <v>2431</v>
      </c>
      <c r="K344" t="s">
        <v>146</v>
      </c>
      <c r="L344">
        <v>400</v>
      </c>
      <c r="M344" t="s">
        <v>141</v>
      </c>
      <c r="N344">
        <v>1</v>
      </c>
      <c r="O344">
        <v>10025.040000000001</v>
      </c>
      <c r="P344">
        <v>5278.75</v>
      </c>
      <c r="Q344" t="str">
        <f t="shared" si="5"/>
        <v>G5 - Large C&amp;I</v>
      </c>
    </row>
    <row r="345" spans="1:17" x14ac:dyDescent="0.25">
      <c r="A345">
        <v>49</v>
      </c>
      <c r="B345" t="s">
        <v>421</v>
      </c>
      <c r="C345">
        <v>2019</v>
      </c>
      <c r="D345">
        <v>3</v>
      </c>
      <c r="E345" t="s">
        <v>153</v>
      </c>
      <c r="F345">
        <v>5</v>
      </c>
      <c r="G345" t="s">
        <v>141</v>
      </c>
      <c r="H345">
        <v>407</v>
      </c>
      <c r="I345" t="s">
        <v>497</v>
      </c>
      <c r="J345" t="s">
        <v>498</v>
      </c>
      <c r="K345" t="s">
        <v>146</v>
      </c>
      <c r="L345">
        <v>1670</v>
      </c>
      <c r="M345" t="s">
        <v>492</v>
      </c>
      <c r="N345">
        <v>5</v>
      </c>
      <c r="O345">
        <v>4070.91</v>
      </c>
      <c r="P345">
        <v>10210.39</v>
      </c>
      <c r="Q345" t="str">
        <f t="shared" si="5"/>
        <v>G4 - Medium C&amp;I</v>
      </c>
    </row>
    <row r="346" spans="1:17" x14ac:dyDescent="0.25">
      <c r="A346">
        <v>49</v>
      </c>
      <c r="B346" t="s">
        <v>421</v>
      </c>
      <c r="C346">
        <v>2019</v>
      </c>
      <c r="D346">
        <v>3</v>
      </c>
      <c r="E346" t="s">
        <v>153</v>
      </c>
      <c r="F346">
        <v>5</v>
      </c>
      <c r="G346" t="s">
        <v>141</v>
      </c>
      <c r="H346">
        <v>410</v>
      </c>
      <c r="I346" t="s">
        <v>514</v>
      </c>
      <c r="J346">
        <v>3321</v>
      </c>
      <c r="K346" t="s">
        <v>146</v>
      </c>
      <c r="L346">
        <v>1670</v>
      </c>
      <c r="M346" t="s">
        <v>492</v>
      </c>
      <c r="N346">
        <v>18</v>
      </c>
      <c r="O346">
        <v>72667.759999999995</v>
      </c>
      <c r="P346">
        <v>197758.2</v>
      </c>
      <c r="Q346" t="str">
        <f t="shared" si="5"/>
        <v>G5 - Large C&amp;I</v>
      </c>
    </row>
    <row r="347" spans="1:17" x14ac:dyDescent="0.25">
      <c r="A347">
        <v>49</v>
      </c>
      <c r="B347" t="s">
        <v>421</v>
      </c>
      <c r="C347">
        <v>2019</v>
      </c>
      <c r="D347">
        <v>3</v>
      </c>
      <c r="E347" t="s">
        <v>153</v>
      </c>
      <c r="F347">
        <v>1</v>
      </c>
      <c r="G347" t="s">
        <v>133</v>
      </c>
      <c r="H347">
        <v>400</v>
      </c>
      <c r="I347" t="s">
        <v>511</v>
      </c>
      <c r="J347">
        <v>1247</v>
      </c>
      <c r="K347" t="s">
        <v>146</v>
      </c>
      <c r="L347">
        <v>207</v>
      </c>
      <c r="M347" t="s">
        <v>152</v>
      </c>
      <c r="N347">
        <v>8</v>
      </c>
      <c r="O347">
        <v>1601.44</v>
      </c>
      <c r="P347">
        <v>1101.07</v>
      </c>
      <c r="Q347" t="str">
        <f t="shared" si="5"/>
        <v>G1 - Residential</v>
      </c>
    </row>
    <row r="348" spans="1:17" x14ac:dyDescent="0.25">
      <c r="A348">
        <v>49</v>
      </c>
      <c r="B348" t="s">
        <v>421</v>
      </c>
      <c r="C348">
        <v>2019</v>
      </c>
      <c r="D348">
        <v>3</v>
      </c>
      <c r="E348" t="s">
        <v>153</v>
      </c>
      <c r="F348">
        <v>3</v>
      </c>
      <c r="G348" t="s">
        <v>136</v>
      </c>
      <c r="H348">
        <v>404</v>
      </c>
      <c r="I348" t="s">
        <v>507</v>
      </c>
      <c r="J348">
        <v>2107</v>
      </c>
      <c r="K348" t="s">
        <v>146</v>
      </c>
      <c r="L348">
        <v>300</v>
      </c>
      <c r="M348" t="s">
        <v>137</v>
      </c>
      <c r="N348">
        <v>18483</v>
      </c>
      <c r="O348">
        <v>5490064.9400000004</v>
      </c>
      <c r="P348">
        <v>4064588.83</v>
      </c>
      <c r="Q348" t="str">
        <f t="shared" si="5"/>
        <v>G3 - Small C&amp;I</v>
      </c>
    </row>
    <row r="349" spans="1:17" x14ac:dyDescent="0.25">
      <c r="A349">
        <v>49</v>
      </c>
      <c r="B349" t="s">
        <v>421</v>
      </c>
      <c r="C349">
        <v>2019</v>
      </c>
      <c r="D349">
        <v>3</v>
      </c>
      <c r="E349" t="s">
        <v>153</v>
      </c>
      <c r="F349">
        <v>5</v>
      </c>
      <c r="G349" t="s">
        <v>141</v>
      </c>
      <c r="H349">
        <v>404</v>
      </c>
      <c r="I349" t="s">
        <v>507</v>
      </c>
      <c r="J349">
        <v>2107</v>
      </c>
      <c r="K349" t="s">
        <v>146</v>
      </c>
      <c r="L349">
        <v>400</v>
      </c>
      <c r="M349" t="s">
        <v>141</v>
      </c>
      <c r="N349">
        <v>7</v>
      </c>
      <c r="O349">
        <v>2914.53</v>
      </c>
      <c r="P349">
        <v>2220.6799999999998</v>
      </c>
      <c r="Q349" t="str">
        <f t="shared" si="5"/>
        <v>G3 - Small C&amp;I</v>
      </c>
    </row>
    <row r="350" spans="1:17" x14ac:dyDescent="0.25">
      <c r="A350">
        <v>49</v>
      </c>
      <c r="B350" t="s">
        <v>421</v>
      </c>
      <c r="C350">
        <v>2019</v>
      </c>
      <c r="D350">
        <v>3</v>
      </c>
      <c r="E350" t="s">
        <v>153</v>
      </c>
      <c r="F350">
        <v>3</v>
      </c>
      <c r="G350" t="s">
        <v>136</v>
      </c>
      <c r="H350">
        <v>423</v>
      </c>
      <c r="I350" t="s">
        <v>483</v>
      </c>
      <c r="J350" t="s">
        <v>484</v>
      </c>
      <c r="K350" t="s">
        <v>146</v>
      </c>
      <c r="L350">
        <v>1671</v>
      </c>
      <c r="M350" t="s">
        <v>485</v>
      </c>
      <c r="N350">
        <v>12</v>
      </c>
      <c r="O350">
        <v>140186.04999999999</v>
      </c>
      <c r="P350">
        <v>964090.3</v>
      </c>
      <c r="Q350" t="str">
        <f t="shared" si="5"/>
        <v>G5 - Large C&amp;I</v>
      </c>
    </row>
    <row r="351" spans="1:17" x14ac:dyDescent="0.25">
      <c r="A351">
        <v>49</v>
      </c>
      <c r="B351" t="s">
        <v>421</v>
      </c>
      <c r="C351">
        <v>2019</v>
      </c>
      <c r="D351">
        <v>3</v>
      </c>
      <c r="E351" t="s">
        <v>153</v>
      </c>
      <c r="F351">
        <v>3</v>
      </c>
      <c r="G351" t="s">
        <v>136</v>
      </c>
      <c r="H351">
        <v>428</v>
      </c>
      <c r="I351" t="s">
        <v>530</v>
      </c>
      <c r="J351" t="s">
        <v>531</v>
      </c>
      <c r="K351" t="s">
        <v>146</v>
      </c>
      <c r="L351">
        <v>1675</v>
      </c>
      <c r="M351" t="s">
        <v>482</v>
      </c>
      <c r="N351">
        <v>1</v>
      </c>
      <c r="O351">
        <v>51431.88</v>
      </c>
      <c r="P351">
        <v>40342.01</v>
      </c>
      <c r="Q351" t="str">
        <f t="shared" si="5"/>
        <v>G5 - Large C&amp;I</v>
      </c>
    </row>
    <row r="352" spans="1:17" x14ac:dyDescent="0.25">
      <c r="A352">
        <v>49</v>
      </c>
      <c r="B352" t="s">
        <v>421</v>
      </c>
      <c r="C352">
        <v>2019</v>
      </c>
      <c r="D352">
        <v>3</v>
      </c>
      <c r="E352" t="s">
        <v>153</v>
      </c>
      <c r="F352">
        <v>3</v>
      </c>
      <c r="G352" t="s">
        <v>136</v>
      </c>
      <c r="H352">
        <v>446</v>
      </c>
      <c r="I352" t="s">
        <v>522</v>
      </c>
      <c r="J352">
        <v>8011</v>
      </c>
      <c r="K352" t="s">
        <v>146</v>
      </c>
      <c r="L352">
        <v>300</v>
      </c>
      <c r="M352" t="s">
        <v>137</v>
      </c>
      <c r="N352">
        <v>23</v>
      </c>
      <c r="O352">
        <v>1845.69</v>
      </c>
      <c r="P352">
        <v>0</v>
      </c>
      <c r="Q352" t="str">
        <f t="shared" si="5"/>
        <v>G6 - OTHER</v>
      </c>
    </row>
    <row r="353" spans="1:17" x14ac:dyDescent="0.25">
      <c r="A353">
        <v>49</v>
      </c>
      <c r="B353" t="s">
        <v>421</v>
      </c>
      <c r="C353">
        <v>2019</v>
      </c>
      <c r="D353">
        <v>3</v>
      </c>
      <c r="E353" t="s">
        <v>153</v>
      </c>
      <c r="F353">
        <v>5</v>
      </c>
      <c r="G353" t="s">
        <v>141</v>
      </c>
      <c r="H353">
        <v>409</v>
      </c>
      <c r="I353" t="s">
        <v>518</v>
      </c>
      <c r="J353">
        <v>3367</v>
      </c>
      <c r="K353" t="s">
        <v>146</v>
      </c>
      <c r="L353">
        <v>400</v>
      </c>
      <c r="M353" t="s">
        <v>141</v>
      </c>
      <c r="N353">
        <v>8</v>
      </c>
      <c r="O353">
        <v>49867.63</v>
      </c>
      <c r="P353">
        <v>43544.28</v>
      </c>
      <c r="Q353" t="str">
        <f t="shared" si="5"/>
        <v>G5 - Large C&amp;I</v>
      </c>
    </row>
    <row r="354" spans="1:17" x14ac:dyDescent="0.25">
      <c r="A354">
        <v>49</v>
      </c>
      <c r="B354" t="s">
        <v>421</v>
      </c>
      <c r="C354">
        <v>2019</v>
      </c>
      <c r="D354">
        <v>3</v>
      </c>
      <c r="E354" t="s">
        <v>153</v>
      </c>
      <c r="F354">
        <v>10</v>
      </c>
      <c r="G354" t="s">
        <v>150</v>
      </c>
      <c r="H354">
        <v>400</v>
      </c>
      <c r="I354" t="s">
        <v>511</v>
      </c>
      <c r="J354">
        <v>1247</v>
      </c>
      <c r="K354" t="s">
        <v>146</v>
      </c>
      <c r="L354">
        <v>207</v>
      </c>
      <c r="M354" t="s">
        <v>152</v>
      </c>
      <c r="N354">
        <v>208847</v>
      </c>
      <c r="O354">
        <v>42980997.990000002</v>
      </c>
      <c r="P354">
        <v>29734747.260000002</v>
      </c>
      <c r="Q354" t="str">
        <f t="shared" si="5"/>
        <v>G1 - Residential</v>
      </c>
    </row>
    <row r="355" spans="1:17" x14ac:dyDescent="0.25">
      <c r="A355">
        <v>49</v>
      </c>
      <c r="B355" t="s">
        <v>421</v>
      </c>
      <c r="C355">
        <v>2019</v>
      </c>
      <c r="D355">
        <v>3</v>
      </c>
      <c r="E355" t="s">
        <v>153</v>
      </c>
      <c r="F355">
        <v>5</v>
      </c>
      <c r="G355" t="s">
        <v>141</v>
      </c>
      <c r="H355">
        <v>422</v>
      </c>
      <c r="I355" t="s">
        <v>501</v>
      </c>
      <c r="J355">
        <v>2421</v>
      </c>
      <c r="K355" t="s">
        <v>146</v>
      </c>
      <c r="L355">
        <v>1671</v>
      </c>
      <c r="M355" t="s">
        <v>485</v>
      </c>
      <c r="N355">
        <v>13</v>
      </c>
      <c r="O355">
        <v>82730.78</v>
      </c>
      <c r="P355">
        <v>441767.7</v>
      </c>
      <c r="Q355" t="str">
        <f t="shared" si="5"/>
        <v>G5 - Large C&amp;I</v>
      </c>
    </row>
    <row r="356" spans="1:17" x14ac:dyDescent="0.25">
      <c r="A356">
        <v>49</v>
      </c>
      <c r="B356" t="s">
        <v>421</v>
      </c>
      <c r="C356">
        <v>2019</v>
      </c>
      <c r="D356">
        <v>3</v>
      </c>
      <c r="E356" t="s">
        <v>153</v>
      </c>
      <c r="F356">
        <v>3</v>
      </c>
      <c r="G356" t="s">
        <v>136</v>
      </c>
      <c r="H356">
        <v>421</v>
      </c>
      <c r="I356" t="s">
        <v>486</v>
      </c>
      <c r="J356">
        <v>2496</v>
      </c>
      <c r="K356" t="s">
        <v>146</v>
      </c>
      <c r="L356">
        <v>300</v>
      </c>
      <c r="M356" t="s">
        <v>137</v>
      </c>
      <c r="N356">
        <v>1</v>
      </c>
      <c r="O356">
        <v>14248.86</v>
      </c>
      <c r="P356">
        <v>17267.95</v>
      </c>
      <c r="Q356" t="str">
        <f t="shared" si="5"/>
        <v>G5 - Large C&amp;I</v>
      </c>
    </row>
    <row r="357" spans="1:17" x14ac:dyDescent="0.25">
      <c r="A357">
        <v>49</v>
      </c>
      <c r="B357" t="s">
        <v>421</v>
      </c>
      <c r="C357">
        <v>2019</v>
      </c>
      <c r="D357">
        <v>3</v>
      </c>
      <c r="E357" t="s">
        <v>153</v>
      </c>
      <c r="F357">
        <v>3</v>
      </c>
      <c r="G357" t="s">
        <v>136</v>
      </c>
      <c r="H357">
        <v>411</v>
      </c>
      <c r="I357" t="s">
        <v>490</v>
      </c>
      <c r="J357" t="s">
        <v>491</v>
      </c>
      <c r="K357" t="s">
        <v>146</v>
      </c>
      <c r="L357">
        <v>1670</v>
      </c>
      <c r="M357" t="s">
        <v>492</v>
      </c>
      <c r="N357">
        <v>111</v>
      </c>
      <c r="O357">
        <v>422567.92</v>
      </c>
      <c r="P357">
        <v>1154133.99</v>
      </c>
      <c r="Q357" t="str">
        <f t="shared" si="5"/>
        <v>G5 - Large C&amp;I</v>
      </c>
    </row>
    <row r="358" spans="1:17" x14ac:dyDescent="0.25">
      <c r="A358">
        <v>49</v>
      </c>
      <c r="B358" t="s">
        <v>421</v>
      </c>
      <c r="C358">
        <v>2019</v>
      </c>
      <c r="D358">
        <v>3</v>
      </c>
      <c r="E358" t="s">
        <v>153</v>
      </c>
      <c r="F358">
        <v>3</v>
      </c>
      <c r="G358" t="s">
        <v>136</v>
      </c>
      <c r="H358">
        <v>410</v>
      </c>
      <c r="I358" t="s">
        <v>514</v>
      </c>
      <c r="J358">
        <v>3321</v>
      </c>
      <c r="K358" t="s">
        <v>146</v>
      </c>
      <c r="L358">
        <v>1670</v>
      </c>
      <c r="M358" t="s">
        <v>492</v>
      </c>
      <c r="N358">
        <v>200</v>
      </c>
      <c r="O358">
        <v>769269.95</v>
      </c>
      <c r="P358">
        <v>2106574.16</v>
      </c>
      <c r="Q358" t="str">
        <f t="shared" si="5"/>
        <v>G5 - Large C&amp;I</v>
      </c>
    </row>
    <row r="359" spans="1:17" x14ac:dyDescent="0.25">
      <c r="A359">
        <v>49</v>
      </c>
      <c r="B359" t="s">
        <v>421</v>
      </c>
      <c r="C359">
        <v>2019</v>
      </c>
      <c r="D359">
        <v>3</v>
      </c>
      <c r="E359" t="s">
        <v>153</v>
      </c>
      <c r="F359">
        <v>3</v>
      </c>
      <c r="G359" t="s">
        <v>136</v>
      </c>
      <c r="H359">
        <v>443</v>
      </c>
      <c r="I359" t="s">
        <v>495</v>
      </c>
      <c r="J359">
        <v>2121</v>
      </c>
      <c r="K359" t="s">
        <v>146</v>
      </c>
      <c r="L359">
        <v>1670</v>
      </c>
      <c r="M359" t="s">
        <v>492</v>
      </c>
      <c r="N359">
        <v>714</v>
      </c>
      <c r="O359">
        <v>157118.01999999999</v>
      </c>
      <c r="P359">
        <v>273070.07</v>
      </c>
      <c r="Q359" t="str">
        <f t="shared" si="5"/>
        <v>G3 - Small C&amp;I</v>
      </c>
    </row>
    <row r="360" spans="1:17" x14ac:dyDescent="0.25">
      <c r="A360">
        <v>49</v>
      </c>
      <c r="B360" t="s">
        <v>421</v>
      </c>
      <c r="C360">
        <v>2019</v>
      </c>
      <c r="D360">
        <v>3</v>
      </c>
      <c r="E360" t="s">
        <v>153</v>
      </c>
      <c r="F360">
        <v>3</v>
      </c>
      <c r="G360" t="s">
        <v>136</v>
      </c>
      <c r="H360">
        <v>419</v>
      </c>
      <c r="I360" t="s">
        <v>520</v>
      </c>
      <c r="J360" t="s">
        <v>521</v>
      </c>
      <c r="K360" t="s">
        <v>146</v>
      </c>
      <c r="L360">
        <v>1671</v>
      </c>
      <c r="M360" t="s">
        <v>485</v>
      </c>
      <c r="N360">
        <v>9</v>
      </c>
      <c r="O360">
        <v>13767.61</v>
      </c>
      <c r="P360">
        <v>42723.37</v>
      </c>
      <c r="Q360" t="str">
        <f t="shared" si="5"/>
        <v>G5 - Large C&amp;I</v>
      </c>
    </row>
    <row r="361" spans="1:17" x14ac:dyDescent="0.25">
      <c r="A361">
        <v>49</v>
      </c>
      <c r="B361" t="s">
        <v>421</v>
      </c>
      <c r="C361">
        <v>2019</v>
      </c>
      <c r="D361">
        <v>3</v>
      </c>
      <c r="E361" t="s">
        <v>153</v>
      </c>
      <c r="F361">
        <v>3</v>
      </c>
      <c r="G361" t="s">
        <v>136</v>
      </c>
      <c r="H361">
        <v>420</v>
      </c>
      <c r="I361" t="s">
        <v>499</v>
      </c>
      <c r="J361">
        <v>2331</v>
      </c>
      <c r="K361" t="s">
        <v>146</v>
      </c>
      <c r="L361">
        <v>300</v>
      </c>
      <c r="M361" t="s">
        <v>137</v>
      </c>
      <c r="N361">
        <v>1</v>
      </c>
      <c r="O361">
        <v>6129.89</v>
      </c>
      <c r="P361">
        <v>6619.81</v>
      </c>
      <c r="Q361" t="str">
        <f t="shared" si="5"/>
        <v>G5 - Large C&amp;I</v>
      </c>
    </row>
    <row r="362" spans="1:17" x14ac:dyDescent="0.25">
      <c r="A362">
        <v>49</v>
      </c>
      <c r="B362" t="s">
        <v>421</v>
      </c>
      <c r="C362">
        <v>2019</v>
      </c>
      <c r="D362">
        <v>3</v>
      </c>
      <c r="E362" t="s">
        <v>153</v>
      </c>
      <c r="F362">
        <v>3</v>
      </c>
      <c r="G362" t="s">
        <v>136</v>
      </c>
      <c r="H362">
        <v>408</v>
      </c>
      <c r="I362" t="s">
        <v>479</v>
      </c>
      <c r="J362">
        <v>2231</v>
      </c>
      <c r="K362" t="s">
        <v>146</v>
      </c>
      <c r="L362">
        <v>300</v>
      </c>
      <c r="M362" t="s">
        <v>137</v>
      </c>
      <c r="N362">
        <v>86</v>
      </c>
      <c r="O362">
        <v>178941.48</v>
      </c>
      <c r="P362">
        <v>159686.1</v>
      </c>
      <c r="Q362" t="str">
        <f t="shared" si="5"/>
        <v>G4 - Medium C&amp;I</v>
      </c>
    </row>
    <row r="363" spans="1:17" x14ac:dyDescent="0.25">
      <c r="A363">
        <v>49</v>
      </c>
      <c r="B363" t="s">
        <v>421</v>
      </c>
      <c r="C363">
        <v>2019</v>
      </c>
      <c r="D363">
        <v>3</v>
      </c>
      <c r="E363" t="s">
        <v>153</v>
      </c>
      <c r="F363">
        <v>3</v>
      </c>
      <c r="G363" t="s">
        <v>136</v>
      </c>
      <c r="H363">
        <v>405</v>
      </c>
      <c r="I363" t="s">
        <v>505</v>
      </c>
      <c r="J363">
        <v>2237</v>
      </c>
      <c r="K363" t="s">
        <v>146</v>
      </c>
      <c r="L363">
        <v>300</v>
      </c>
      <c r="M363" t="s">
        <v>137</v>
      </c>
      <c r="N363">
        <v>3359</v>
      </c>
      <c r="O363">
        <v>5797824.54</v>
      </c>
      <c r="P363">
        <v>5175469.91</v>
      </c>
      <c r="Q363" t="str">
        <f t="shared" si="5"/>
        <v>G4 - Medium C&amp;I</v>
      </c>
    </row>
    <row r="364" spans="1:17" x14ac:dyDescent="0.25">
      <c r="A364">
        <v>49</v>
      </c>
      <c r="B364" t="s">
        <v>421</v>
      </c>
      <c r="C364">
        <v>2019</v>
      </c>
      <c r="D364">
        <v>3</v>
      </c>
      <c r="E364" t="s">
        <v>153</v>
      </c>
      <c r="F364">
        <v>3</v>
      </c>
      <c r="G364" t="s">
        <v>136</v>
      </c>
      <c r="H364">
        <v>412</v>
      </c>
      <c r="I364" t="s">
        <v>534</v>
      </c>
      <c r="J364">
        <v>3331</v>
      </c>
      <c r="K364" t="s">
        <v>146</v>
      </c>
      <c r="L364">
        <v>300</v>
      </c>
      <c r="M364" t="s">
        <v>137</v>
      </c>
      <c r="N364">
        <v>1</v>
      </c>
      <c r="O364">
        <v>12271.01</v>
      </c>
      <c r="P364">
        <v>11262.02</v>
      </c>
      <c r="Q364" t="str">
        <f t="shared" si="5"/>
        <v>G5 - Large C&amp;I</v>
      </c>
    </row>
    <row r="365" spans="1:17" x14ac:dyDescent="0.25">
      <c r="A365">
        <v>49</v>
      </c>
      <c r="B365" t="s">
        <v>421</v>
      </c>
      <c r="C365">
        <v>2019</v>
      </c>
      <c r="D365">
        <v>3</v>
      </c>
      <c r="E365" t="s">
        <v>153</v>
      </c>
      <c r="F365">
        <v>3</v>
      </c>
      <c r="G365" t="s">
        <v>136</v>
      </c>
      <c r="H365">
        <v>444</v>
      </c>
      <c r="I365" t="s">
        <v>496</v>
      </c>
      <c r="J365">
        <v>2131</v>
      </c>
      <c r="K365" t="s">
        <v>146</v>
      </c>
      <c r="L365">
        <v>300</v>
      </c>
      <c r="M365" t="s">
        <v>137</v>
      </c>
      <c r="N365">
        <v>32</v>
      </c>
      <c r="O365">
        <v>36050.949999999997</v>
      </c>
      <c r="P365">
        <v>28262.19</v>
      </c>
      <c r="Q365" t="str">
        <f t="shared" si="5"/>
        <v>G3 - Small C&amp;I</v>
      </c>
    </row>
    <row r="366" spans="1:17" x14ac:dyDescent="0.25">
      <c r="A366">
        <v>49</v>
      </c>
      <c r="B366" t="s">
        <v>421</v>
      </c>
      <c r="C366">
        <v>2019</v>
      </c>
      <c r="D366">
        <v>3</v>
      </c>
      <c r="E366" t="s">
        <v>153</v>
      </c>
      <c r="F366">
        <v>5</v>
      </c>
      <c r="G366" t="s">
        <v>141</v>
      </c>
      <c r="H366">
        <v>408</v>
      </c>
      <c r="I366" t="s">
        <v>479</v>
      </c>
      <c r="J366">
        <v>2231</v>
      </c>
      <c r="K366" t="s">
        <v>146</v>
      </c>
      <c r="L366">
        <v>400</v>
      </c>
      <c r="M366" t="s">
        <v>141</v>
      </c>
      <c r="N366">
        <v>2</v>
      </c>
      <c r="O366">
        <v>4489.12</v>
      </c>
      <c r="P366">
        <v>4056.14</v>
      </c>
      <c r="Q366" t="str">
        <f t="shared" si="5"/>
        <v>G4 - Medium C&amp;I</v>
      </c>
    </row>
    <row r="367" spans="1:17" x14ac:dyDescent="0.25">
      <c r="A367">
        <v>49</v>
      </c>
      <c r="B367" t="s">
        <v>421</v>
      </c>
      <c r="C367">
        <v>2019</v>
      </c>
      <c r="D367">
        <v>3</v>
      </c>
      <c r="E367" t="s">
        <v>153</v>
      </c>
      <c r="F367">
        <v>3</v>
      </c>
      <c r="G367" t="s">
        <v>136</v>
      </c>
      <c r="H367">
        <v>442</v>
      </c>
      <c r="I367" t="s">
        <v>532</v>
      </c>
      <c r="J367" t="s">
        <v>533</v>
      </c>
      <c r="K367" t="s">
        <v>146</v>
      </c>
      <c r="L367">
        <v>1672</v>
      </c>
      <c r="M367" t="s">
        <v>525</v>
      </c>
      <c r="N367">
        <v>8</v>
      </c>
      <c r="O367">
        <v>73061.149999999994</v>
      </c>
      <c r="P367">
        <v>660720.28</v>
      </c>
      <c r="Q367" t="str">
        <f t="shared" si="5"/>
        <v>G5 - Large C&amp;I</v>
      </c>
    </row>
    <row r="368" spans="1:17" x14ac:dyDescent="0.25">
      <c r="A368">
        <v>49</v>
      </c>
      <c r="B368" t="s">
        <v>421</v>
      </c>
      <c r="C368">
        <v>2019</v>
      </c>
      <c r="D368">
        <v>3</v>
      </c>
      <c r="E368" t="s">
        <v>153</v>
      </c>
      <c r="F368">
        <v>5</v>
      </c>
      <c r="G368" t="s">
        <v>141</v>
      </c>
      <c r="H368">
        <v>414</v>
      </c>
      <c r="I368" t="s">
        <v>506</v>
      </c>
      <c r="J368">
        <v>3421</v>
      </c>
      <c r="K368" t="s">
        <v>146</v>
      </c>
      <c r="L368">
        <v>1670</v>
      </c>
      <c r="M368" t="s">
        <v>492</v>
      </c>
      <c r="N368">
        <v>1</v>
      </c>
      <c r="O368">
        <v>5243.99</v>
      </c>
      <c r="P368">
        <v>32894.080000000002</v>
      </c>
      <c r="Q368" t="str">
        <f t="shared" si="5"/>
        <v>G5 - Large C&amp;I</v>
      </c>
    </row>
    <row r="369" spans="1:17" x14ac:dyDescent="0.25">
      <c r="A369">
        <v>49</v>
      </c>
      <c r="B369" t="s">
        <v>421</v>
      </c>
      <c r="C369">
        <v>2019</v>
      </c>
      <c r="D369">
        <v>3</v>
      </c>
      <c r="E369" t="s">
        <v>153</v>
      </c>
      <c r="F369">
        <v>1</v>
      </c>
      <c r="G369" t="s">
        <v>133</v>
      </c>
      <c r="H369">
        <v>401</v>
      </c>
      <c r="I369" t="s">
        <v>526</v>
      </c>
      <c r="J369">
        <v>1012</v>
      </c>
      <c r="K369" t="s">
        <v>146</v>
      </c>
      <c r="L369">
        <v>200</v>
      </c>
      <c r="M369" t="s">
        <v>144</v>
      </c>
      <c r="N369">
        <v>17853</v>
      </c>
      <c r="O369">
        <v>883457.35</v>
      </c>
      <c r="P369">
        <v>488647.42</v>
      </c>
      <c r="Q369" t="str">
        <f t="shared" si="5"/>
        <v>G1 - Residential</v>
      </c>
    </row>
    <row r="370" spans="1:17" x14ac:dyDescent="0.25">
      <c r="A370">
        <v>49</v>
      </c>
      <c r="B370" t="s">
        <v>421</v>
      </c>
      <c r="C370">
        <v>2019</v>
      </c>
      <c r="D370">
        <v>3</v>
      </c>
      <c r="E370" t="s">
        <v>153</v>
      </c>
      <c r="F370">
        <v>10</v>
      </c>
      <c r="G370" t="s">
        <v>150</v>
      </c>
      <c r="H370">
        <v>401</v>
      </c>
      <c r="I370" t="s">
        <v>526</v>
      </c>
      <c r="J370">
        <v>1012</v>
      </c>
      <c r="K370" t="s">
        <v>146</v>
      </c>
      <c r="L370">
        <v>200</v>
      </c>
      <c r="M370" t="s">
        <v>144</v>
      </c>
      <c r="N370">
        <v>6</v>
      </c>
      <c r="O370">
        <v>1480.32</v>
      </c>
      <c r="P370">
        <v>1133</v>
      </c>
      <c r="Q370" t="str">
        <f t="shared" si="5"/>
        <v>G1 - Residential</v>
      </c>
    </row>
    <row r="371" spans="1:17" x14ac:dyDescent="0.25">
      <c r="A371">
        <v>49</v>
      </c>
      <c r="B371" t="s">
        <v>421</v>
      </c>
      <c r="C371">
        <v>2019</v>
      </c>
      <c r="D371">
        <v>3</v>
      </c>
      <c r="E371" t="s">
        <v>153</v>
      </c>
      <c r="F371">
        <v>3</v>
      </c>
      <c r="G371" t="s">
        <v>136</v>
      </c>
      <c r="H371">
        <v>430</v>
      </c>
      <c r="I371" t="s">
        <v>493</v>
      </c>
      <c r="J371" t="s">
        <v>494</v>
      </c>
      <c r="K371" t="s">
        <v>146</v>
      </c>
      <c r="L371">
        <v>300</v>
      </c>
      <c r="M371" t="s">
        <v>137</v>
      </c>
      <c r="N371">
        <v>1</v>
      </c>
      <c r="O371">
        <v>37499.26</v>
      </c>
      <c r="P371">
        <v>2</v>
      </c>
      <c r="Q371" t="str">
        <f t="shared" si="5"/>
        <v>E6 - OTHER</v>
      </c>
    </row>
    <row r="372" spans="1:17" x14ac:dyDescent="0.25">
      <c r="A372">
        <v>49</v>
      </c>
      <c r="B372" t="s">
        <v>421</v>
      </c>
      <c r="C372">
        <v>2019</v>
      </c>
      <c r="D372">
        <v>3</v>
      </c>
      <c r="E372" t="s">
        <v>153</v>
      </c>
      <c r="F372">
        <v>5</v>
      </c>
      <c r="G372" t="s">
        <v>141</v>
      </c>
      <c r="H372">
        <v>421</v>
      </c>
      <c r="I372" t="s">
        <v>486</v>
      </c>
      <c r="J372">
        <v>2496</v>
      </c>
      <c r="K372" t="s">
        <v>146</v>
      </c>
      <c r="L372">
        <v>400</v>
      </c>
      <c r="M372" t="s">
        <v>141</v>
      </c>
      <c r="N372">
        <v>2</v>
      </c>
      <c r="O372">
        <v>36873.72</v>
      </c>
      <c r="P372">
        <v>45189.19</v>
      </c>
      <c r="Q372" t="str">
        <f t="shared" si="5"/>
        <v>G5 - Large C&amp;I</v>
      </c>
    </row>
    <row r="373" spans="1:17" x14ac:dyDescent="0.25">
      <c r="A373">
        <v>49</v>
      </c>
      <c r="B373" t="s">
        <v>421</v>
      </c>
      <c r="C373">
        <v>2019</v>
      </c>
      <c r="D373">
        <v>3</v>
      </c>
      <c r="E373" t="s">
        <v>153</v>
      </c>
      <c r="F373">
        <v>3</v>
      </c>
      <c r="G373" t="s">
        <v>136</v>
      </c>
      <c r="H373">
        <v>407</v>
      </c>
      <c r="I373" t="s">
        <v>497</v>
      </c>
      <c r="J373" t="s">
        <v>498</v>
      </c>
      <c r="K373" t="s">
        <v>146</v>
      </c>
      <c r="L373">
        <v>1670</v>
      </c>
      <c r="M373" t="s">
        <v>492</v>
      </c>
      <c r="N373">
        <v>327</v>
      </c>
      <c r="O373">
        <v>292169.33</v>
      </c>
      <c r="P373">
        <v>788860.18</v>
      </c>
      <c r="Q373" t="str">
        <f t="shared" si="5"/>
        <v>G4 - Medium C&amp;I</v>
      </c>
    </row>
    <row r="374" spans="1:17" x14ac:dyDescent="0.25">
      <c r="A374">
        <v>49</v>
      </c>
      <c r="B374" t="s">
        <v>421</v>
      </c>
      <c r="C374">
        <v>2019</v>
      </c>
      <c r="D374">
        <v>3</v>
      </c>
      <c r="E374" t="s">
        <v>153</v>
      </c>
      <c r="F374">
        <v>3</v>
      </c>
      <c r="G374" t="s">
        <v>136</v>
      </c>
      <c r="H374">
        <v>418</v>
      </c>
      <c r="I374" t="s">
        <v>529</v>
      </c>
      <c r="J374">
        <v>2321</v>
      </c>
      <c r="K374" t="s">
        <v>146</v>
      </c>
      <c r="L374">
        <v>1671</v>
      </c>
      <c r="M374" t="s">
        <v>485</v>
      </c>
      <c r="N374">
        <v>34</v>
      </c>
      <c r="O374">
        <v>84134.95</v>
      </c>
      <c r="P374">
        <v>275444.86</v>
      </c>
      <c r="Q374" t="str">
        <f t="shared" si="5"/>
        <v>G5 - Large C&amp;I</v>
      </c>
    </row>
    <row r="375" spans="1:17" x14ac:dyDescent="0.25">
      <c r="A375">
        <v>49</v>
      </c>
      <c r="B375" t="s">
        <v>421</v>
      </c>
      <c r="C375">
        <v>2019</v>
      </c>
      <c r="D375">
        <v>3</v>
      </c>
      <c r="E375" t="s">
        <v>153</v>
      </c>
      <c r="F375">
        <v>3</v>
      </c>
      <c r="G375" t="s">
        <v>136</v>
      </c>
      <c r="H375">
        <v>417</v>
      </c>
      <c r="I375" t="s">
        <v>500</v>
      </c>
      <c r="J375">
        <v>2367</v>
      </c>
      <c r="K375" t="s">
        <v>146</v>
      </c>
      <c r="L375">
        <v>300</v>
      </c>
      <c r="M375" t="s">
        <v>137</v>
      </c>
      <c r="N375">
        <v>29</v>
      </c>
      <c r="O375">
        <v>162640.93</v>
      </c>
      <c r="P375">
        <v>175324.12</v>
      </c>
      <c r="Q375" t="str">
        <f t="shared" si="5"/>
        <v>G5 - Large C&amp;I</v>
      </c>
    </row>
    <row r="376" spans="1:17" x14ac:dyDescent="0.25">
      <c r="A376">
        <v>49</v>
      </c>
      <c r="B376" t="s">
        <v>421</v>
      </c>
      <c r="C376">
        <v>2019</v>
      </c>
      <c r="D376">
        <v>3</v>
      </c>
      <c r="E376" t="s">
        <v>153</v>
      </c>
      <c r="F376">
        <v>5</v>
      </c>
      <c r="G376" t="s">
        <v>141</v>
      </c>
      <c r="H376">
        <v>405</v>
      </c>
      <c r="I376" t="s">
        <v>505</v>
      </c>
      <c r="J376">
        <v>2237</v>
      </c>
      <c r="K376" t="s">
        <v>146</v>
      </c>
      <c r="L376">
        <v>400</v>
      </c>
      <c r="M376" t="s">
        <v>141</v>
      </c>
      <c r="N376">
        <v>14</v>
      </c>
      <c r="O376">
        <v>47290.59</v>
      </c>
      <c r="P376">
        <v>43380.62</v>
      </c>
      <c r="Q376" t="str">
        <f t="shared" si="5"/>
        <v>G4 - Medium C&amp;I</v>
      </c>
    </row>
    <row r="377" spans="1:17" x14ac:dyDescent="0.25">
      <c r="A377">
        <v>49</v>
      </c>
      <c r="B377" t="s">
        <v>421</v>
      </c>
      <c r="C377">
        <v>2019</v>
      </c>
      <c r="D377">
        <v>3</v>
      </c>
      <c r="E377" t="s">
        <v>153</v>
      </c>
      <c r="F377">
        <v>3</v>
      </c>
      <c r="G377" t="s">
        <v>136</v>
      </c>
      <c r="H377">
        <v>409</v>
      </c>
      <c r="I377" t="s">
        <v>518</v>
      </c>
      <c r="J377">
        <v>3367</v>
      </c>
      <c r="K377" t="s">
        <v>146</v>
      </c>
      <c r="L377">
        <v>300</v>
      </c>
      <c r="M377" t="s">
        <v>137</v>
      </c>
      <c r="N377">
        <v>108</v>
      </c>
      <c r="O377">
        <v>1181714.8500000001</v>
      </c>
      <c r="P377">
        <v>1082120.29</v>
      </c>
      <c r="Q377" t="str">
        <f t="shared" si="5"/>
        <v>G5 - Large C&amp;I</v>
      </c>
    </row>
    <row r="378" spans="1:17" x14ac:dyDescent="0.25">
      <c r="A378">
        <v>49</v>
      </c>
      <c r="B378" t="s">
        <v>421</v>
      </c>
      <c r="C378">
        <v>2019</v>
      </c>
      <c r="D378">
        <v>3</v>
      </c>
      <c r="E378" t="s">
        <v>153</v>
      </c>
      <c r="F378">
        <v>3</v>
      </c>
      <c r="G378" t="s">
        <v>136</v>
      </c>
      <c r="H378">
        <v>413</v>
      </c>
      <c r="I378" t="s">
        <v>512</v>
      </c>
      <c r="J378">
        <v>3496</v>
      </c>
      <c r="K378" t="s">
        <v>146</v>
      </c>
      <c r="L378">
        <v>300</v>
      </c>
      <c r="M378" t="s">
        <v>137</v>
      </c>
      <c r="N378">
        <v>4</v>
      </c>
      <c r="O378">
        <v>105055.75</v>
      </c>
      <c r="P378">
        <v>118570.36</v>
      </c>
      <c r="Q378" t="str">
        <f t="shared" si="5"/>
        <v>G5 - Large C&amp;I</v>
      </c>
    </row>
    <row r="379" spans="1:17" x14ac:dyDescent="0.25">
      <c r="A379">
        <v>49</v>
      </c>
      <c r="B379" t="s">
        <v>421</v>
      </c>
      <c r="C379">
        <v>2019</v>
      </c>
      <c r="D379">
        <v>3</v>
      </c>
      <c r="E379" t="s">
        <v>153</v>
      </c>
      <c r="F379">
        <v>10</v>
      </c>
      <c r="G379" t="s">
        <v>150</v>
      </c>
      <c r="H379">
        <v>404</v>
      </c>
      <c r="I379" t="s">
        <v>507</v>
      </c>
      <c r="J379">
        <v>0</v>
      </c>
      <c r="K379" t="s">
        <v>146</v>
      </c>
      <c r="L379">
        <v>0</v>
      </c>
      <c r="M379" t="s">
        <v>146</v>
      </c>
      <c r="N379">
        <v>1</v>
      </c>
      <c r="O379">
        <v>52.49</v>
      </c>
      <c r="P379">
        <v>21.63</v>
      </c>
      <c r="Q379" t="str">
        <f t="shared" si="5"/>
        <v>G6 - OTHER</v>
      </c>
    </row>
    <row r="380" spans="1:17" x14ac:dyDescent="0.25">
      <c r="A380">
        <v>49</v>
      </c>
      <c r="B380" t="s">
        <v>421</v>
      </c>
      <c r="C380">
        <v>2019</v>
      </c>
      <c r="D380">
        <v>3</v>
      </c>
      <c r="E380" t="s">
        <v>153</v>
      </c>
      <c r="F380">
        <v>3</v>
      </c>
      <c r="G380" t="s">
        <v>136</v>
      </c>
      <c r="H380">
        <v>431</v>
      </c>
      <c r="I380" t="s">
        <v>515</v>
      </c>
      <c r="J380" t="s">
        <v>516</v>
      </c>
      <c r="K380" t="s">
        <v>146</v>
      </c>
      <c r="L380">
        <v>1673</v>
      </c>
      <c r="M380" t="s">
        <v>517</v>
      </c>
      <c r="N380">
        <v>3</v>
      </c>
      <c r="O380">
        <v>-273940.63</v>
      </c>
      <c r="P380">
        <v>0</v>
      </c>
      <c r="Q380" t="str">
        <f t="shared" si="5"/>
        <v>G6 - OTHER</v>
      </c>
    </row>
    <row r="381" spans="1:17" x14ac:dyDescent="0.25">
      <c r="A381">
        <v>49</v>
      </c>
      <c r="B381" t="s">
        <v>421</v>
      </c>
      <c r="C381">
        <v>2019</v>
      </c>
      <c r="D381">
        <v>4</v>
      </c>
      <c r="E381" t="s">
        <v>149</v>
      </c>
      <c r="F381">
        <v>6</v>
      </c>
      <c r="G381" t="s">
        <v>138</v>
      </c>
      <c r="H381">
        <v>616</v>
      </c>
      <c r="I381" t="s">
        <v>447</v>
      </c>
      <c r="J381" t="s">
        <v>442</v>
      </c>
      <c r="K381" t="s">
        <v>443</v>
      </c>
      <c r="L381">
        <v>4562</v>
      </c>
      <c r="M381" t="s">
        <v>145</v>
      </c>
      <c r="N381">
        <v>72</v>
      </c>
      <c r="O381">
        <v>3702.44</v>
      </c>
      <c r="P381">
        <v>22816</v>
      </c>
      <c r="Q381" t="str">
        <f t="shared" si="5"/>
        <v>E6 - OTHER</v>
      </c>
    </row>
    <row r="382" spans="1:17" x14ac:dyDescent="0.25">
      <c r="A382">
        <v>49</v>
      </c>
      <c r="B382" t="s">
        <v>421</v>
      </c>
      <c r="C382">
        <v>2019</v>
      </c>
      <c r="D382">
        <v>4</v>
      </c>
      <c r="E382" t="s">
        <v>149</v>
      </c>
      <c r="F382">
        <v>3</v>
      </c>
      <c r="G382" t="s">
        <v>136</v>
      </c>
      <c r="H382">
        <v>950</v>
      </c>
      <c r="I382" t="s">
        <v>429</v>
      </c>
      <c r="J382" t="s">
        <v>426</v>
      </c>
      <c r="K382" t="s">
        <v>427</v>
      </c>
      <c r="L382">
        <v>4532</v>
      </c>
      <c r="M382" t="s">
        <v>143</v>
      </c>
      <c r="N382">
        <v>9810</v>
      </c>
      <c r="O382">
        <v>1263411.8999999999</v>
      </c>
      <c r="P382">
        <v>11572567</v>
      </c>
      <c r="Q382" t="str">
        <f t="shared" si="5"/>
        <v>E3 - Small C&amp;I</v>
      </c>
    </row>
    <row r="383" spans="1:17" x14ac:dyDescent="0.25">
      <c r="A383">
        <v>49</v>
      </c>
      <c r="B383" t="s">
        <v>421</v>
      </c>
      <c r="C383">
        <v>2019</v>
      </c>
      <c r="D383">
        <v>4</v>
      </c>
      <c r="E383" t="s">
        <v>149</v>
      </c>
      <c r="F383">
        <v>5</v>
      </c>
      <c r="G383" t="s">
        <v>141</v>
      </c>
      <c r="H383">
        <v>705</v>
      </c>
      <c r="I383" t="s">
        <v>438</v>
      </c>
      <c r="J383" t="s">
        <v>439</v>
      </c>
      <c r="K383" t="s">
        <v>440</v>
      </c>
      <c r="L383">
        <v>460</v>
      </c>
      <c r="M383" t="s">
        <v>142</v>
      </c>
      <c r="N383">
        <v>36</v>
      </c>
      <c r="O383">
        <v>491268.03</v>
      </c>
      <c r="P383">
        <v>2374843</v>
      </c>
      <c r="Q383" t="str">
        <f t="shared" si="5"/>
        <v>E5 - Large C&amp;I</v>
      </c>
    </row>
    <row r="384" spans="1:17" x14ac:dyDescent="0.25">
      <c r="A384">
        <v>49</v>
      </c>
      <c r="B384" t="s">
        <v>421</v>
      </c>
      <c r="C384">
        <v>2019</v>
      </c>
      <c r="D384">
        <v>4</v>
      </c>
      <c r="E384" t="s">
        <v>149</v>
      </c>
      <c r="F384">
        <v>1</v>
      </c>
      <c r="G384" t="s">
        <v>133</v>
      </c>
      <c r="H384">
        <v>13</v>
      </c>
      <c r="I384" t="s">
        <v>433</v>
      </c>
      <c r="J384" t="s">
        <v>434</v>
      </c>
      <c r="K384" t="s">
        <v>435</v>
      </c>
      <c r="L384">
        <v>200</v>
      </c>
      <c r="M384" t="s">
        <v>144</v>
      </c>
      <c r="N384">
        <v>5</v>
      </c>
      <c r="O384">
        <v>3796.99</v>
      </c>
      <c r="P384">
        <v>15224</v>
      </c>
      <c r="Q384" t="str">
        <f t="shared" si="5"/>
        <v>E4 - Medium C&amp;I</v>
      </c>
    </row>
    <row r="385" spans="1:17" x14ac:dyDescent="0.25">
      <c r="A385">
        <v>49</v>
      </c>
      <c r="B385" t="s">
        <v>421</v>
      </c>
      <c r="C385">
        <v>2019</v>
      </c>
      <c r="D385">
        <v>4</v>
      </c>
      <c r="E385" t="s">
        <v>149</v>
      </c>
      <c r="F385">
        <v>5</v>
      </c>
      <c r="G385" t="s">
        <v>141</v>
      </c>
      <c r="H385">
        <v>122</v>
      </c>
      <c r="I385" t="s">
        <v>461</v>
      </c>
      <c r="J385" t="s">
        <v>462</v>
      </c>
      <c r="K385" t="s">
        <v>463</v>
      </c>
      <c r="L385">
        <v>460</v>
      </c>
      <c r="M385" t="s">
        <v>142</v>
      </c>
      <c r="N385">
        <v>1</v>
      </c>
      <c r="O385">
        <v>43014.32</v>
      </c>
      <c r="P385">
        <v>638033</v>
      </c>
      <c r="Q385" t="str">
        <f t="shared" si="5"/>
        <v>E5 - Large C&amp;I</v>
      </c>
    </row>
    <row r="386" spans="1:17" x14ac:dyDescent="0.25">
      <c r="A386">
        <v>49</v>
      </c>
      <c r="B386" t="s">
        <v>421</v>
      </c>
      <c r="C386">
        <v>2019</v>
      </c>
      <c r="D386">
        <v>4</v>
      </c>
      <c r="E386" t="s">
        <v>149</v>
      </c>
      <c r="F386">
        <v>1</v>
      </c>
      <c r="G386" t="s">
        <v>133</v>
      </c>
      <c r="H386">
        <v>628</v>
      </c>
      <c r="I386" t="s">
        <v>441</v>
      </c>
      <c r="J386" t="s">
        <v>442</v>
      </c>
      <c r="K386" t="s">
        <v>443</v>
      </c>
      <c r="L386">
        <v>200</v>
      </c>
      <c r="M386" t="s">
        <v>144</v>
      </c>
      <c r="N386">
        <v>253</v>
      </c>
      <c r="O386">
        <v>14688.88</v>
      </c>
      <c r="P386">
        <v>30588</v>
      </c>
      <c r="Q386" t="str">
        <f t="shared" ref="Q386:Q449" si="6">VLOOKUP(J386,S:T,2,FALSE)</f>
        <v>E6 - OTHER</v>
      </c>
    </row>
    <row r="387" spans="1:17" x14ac:dyDescent="0.25">
      <c r="A387">
        <v>49</v>
      </c>
      <c r="B387" t="s">
        <v>421</v>
      </c>
      <c r="C387">
        <v>2019</v>
      </c>
      <c r="D387">
        <v>4</v>
      </c>
      <c r="E387" t="s">
        <v>149</v>
      </c>
      <c r="F387">
        <v>10</v>
      </c>
      <c r="G387" t="s">
        <v>150</v>
      </c>
      <c r="H387">
        <v>628</v>
      </c>
      <c r="I387" t="s">
        <v>441</v>
      </c>
      <c r="J387" t="s">
        <v>442</v>
      </c>
      <c r="K387" t="s">
        <v>443</v>
      </c>
      <c r="L387">
        <v>207</v>
      </c>
      <c r="M387" t="s">
        <v>152</v>
      </c>
      <c r="N387">
        <v>7</v>
      </c>
      <c r="O387">
        <v>168.57</v>
      </c>
      <c r="P387">
        <v>540</v>
      </c>
      <c r="Q387" t="str">
        <f t="shared" si="6"/>
        <v>E6 - OTHER</v>
      </c>
    </row>
    <row r="388" spans="1:17" x14ac:dyDescent="0.25">
      <c r="A388">
        <v>49</v>
      </c>
      <c r="B388" t="s">
        <v>421</v>
      </c>
      <c r="C388">
        <v>2019</v>
      </c>
      <c r="D388">
        <v>4</v>
      </c>
      <c r="E388" t="s">
        <v>149</v>
      </c>
      <c r="F388">
        <v>1</v>
      </c>
      <c r="G388" t="s">
        <v>133</v>
      </c>
      <c r="H388">
        <v>616</v>
      </c>
      <c r="I388" t="s">
        <v>447</v>
      </c>
      <c r="J388" t="s">
        <v>442</v>
      </c>
      <c r="K388" t="s">
        <v>443</v>
      </c>
      <c r="L388">
        <v>4512</v>
      </c>
      <c r="M388" t="s">
        <v>134</v>
      </c>
      <c r="N388">
        <v>44</v>
      </c>
      <c r="O388">
        <v>3514.9</v>
      </c>
      <c r="P388">
        <v>14962</v>
      </c>
      <c r="Q388" t="str">
        <f t="shared" si="6"/>
        <v>E6 - OTHER</v>
      </c>
    </row>
    <row r="389" spans="1:17" x14ac:dyDescent="0.25">
      <c r="A389">
        <v>49</v>
      </c>
      <c r="B389" t="s">
        <v>421</v>
      </c>
      <c r="C389">
        <v>2019</v>
      </c>
      <c r="D389">
        <v>4</v>
      </c>
      <c r="E389" t="s">
        <v>149</v>
      </c>
      <c r="F389">
        <v>6</v>
      </c>
      <c r="G389" t="s">
        <v>138</v>
      </c>
      <c r="H389">
        <v>619</v>
      </c>
      <c r="I389" t="s">
        <v>475</v>
      </c>
      <c r="J389" t="s">
        <v>158</v>
      </c>
      <c r="K389" t="s">
        <v>146</v>
      </c>
      <c r="L389">
        <v>4562</v>
      </c>
      <c r="M389" t="s">
        <v>145</v>
      </c>
      <c r="N389">
        <v>93</v>
      </c>
      <c r="O389">
        <v>87229.67</v>
      </c>
      <c r="P389">
        <v>974283</v>
      </c>
      <c r="Q389" t="str">
        <f t="shared" si="6"/>
        <v>E6 - OTHER</v>
      </c>
    </row>
    <row r="390" spans="1:17" x14ac:dyDescent="0.25">
      <c r="A390">
        <v>49</v>
      </c>
      <c r="B390" t="s">
        <v>421</v>
      </c>
      <c r="C390">
        <v>2019</v>
      </c>
      <c r="D390">
        <v>4</v>
      </c>
      <c r="E390" t="s">
        <v>149</v>
      </c>
      <c r="F390">
        <v>1</v>
      </c>
      <c r="G390" t="s">
        <v>133</v>
      </c>
      <c r="H390">
        <v>950</v>
      </c>
      <c r="I390" t="s">
        <v>429</v>
      </c>
      <c r="J390" t="s">
        <v>426</v>
      </c>
      <c r="K390" t="s">
        <v>427</v>
      </c>
      <c r="L390">
        <v>4512</v>
      </c>
      <c r="M390" t="s">
        <v>134</v>
      </c>
      <c r="N390">
        <v>81</v>
      </c>
      <c r="O390">
        <v>7468.44</v>
      </c>
      <c r="P390">
        <v>65515</v>
      </c>
      <c r="Q390" t="str">
        <f t="shared" si="6"/>
        <v>E3 - Small C&amp;I</v>
      </c>
    </row>
    <row r="391" spans="1:17" x14ac:dyDescent="0.25">
      <c r="A391">
        <v>49</v>
      </c>
      <c r="B391" t="s">
        <v>421</v>
      </c>
      <c r="C391">
        <v>2019</v>
      </c>
      <c r="D391">
        <v>4</v>
      </c>
      <c r="E391" t="s">
        <v>149</v>
      </c>
      <c r="F391">
        <v>3</v>
      </c>
      <c r="G391" t="s">
        <v>136</v>
      </c>
      <c r="H391">
        <v>5</v>
      </c>
      <c r="I391" t="s">
        <v>425</v>
      </c>
      <c r="J391" t="s">
        <v>426</v>
      </c>
      <c r="K391" t="s">
        <v>427</v>
      </c>
      <c r="L391">
        <v>300</v>
      </c>
      <c r="M391" t="s">
        <v>137</v>
      </c>
      <c r="N391">
        <v>38491</v>
      </c>
      <c r="O391">
        <v>5124068.43</v>
      </c>
      <c r="P391">
        <v>38914044</v>
      </c>
      <c r="Q391" t="str">
        <f t="shared" si="6"/>
        <v>E3 - Small C&amp;I</v>
      </c>
    </row>
    <row r="392" spans="1:17" x14ac:dyDescent="0.25">
      <c r="A392">
        <v>49</v>
      </c>
      <c r="B392" t="s">
        <v>421</v>
      </c>
      <c r="C392">
        <v>2019</v>
      </c>
      <c r="D392">
        <v>4</v>
      </c>
      <c r="E392" t="s">
        <v>149</v>
      </c>
      <c r="F392">
        <v>5</v>
      </c>
      <c r="G392" t="s">
        <v>141</v>
      </c>
      <c r="H392">
        <v>5</v>
      </c>
      <c r="I392" t="s">
        <v>425</v>
      </c>
      <c r="J392" t="s">
        <v>426</v>
      </c>
      <c r="K392" t="s">
        <v>427</v>
      </c>
      <c r="L392">
        <v>460</v>
      </c>
      <c r="M392" t="s">
        <v>142</v>
      </c>
      <c r="N392">
        <v>817</v>
      </c>
      <c r="O392">
        <v>249799.82</v>
      </c>
      <c r="P392">
        <v>1191431</v>
      </c>
      <c r="Q392" t="str">
        <f t="shared" si="6"/>
        <v>E3 - Small C&amp;I</v>
      </c>
    </row>
    <row r="393" spans="1:17" x14ac:dyDescent="0.25">
      <c r="A393">
        <v>49</v>
      </c>
      <c r="B393" t="s">
        <v>421</v>
      </c>
      <c r="C393">
        <v>2019</v>
      </c>
      <c r="D393">
        <v>4</v>
      </c>
      <c r="E393" t="s">
        <v>149</v>
      </c>
      <c r="F393">
        <v>1</v>
      </c>
      <c r="G393" t="s">
        <v>133</v>
      </c>
      <c r="H393">
        <v>55</v>
      </c>
      <c r="I393" t="s">
        <v>428</v>
      </c>
      <c r="J393" t="s">
        <v>426</v>
      </c>
      <c r="K393" t="s">
        <v>427</v>
      </c>
      <c r="L393">
        <v>200</v>
      </c>
      <c r="M393" t="s">
        <v>144</v>
      </c>
      <c r="N393">
        <v>1</v>
      </c>
      <c r="O393">
        <v>25.27</v>
      </c>
      <c r="P393">
        <v>60</v>
      </c>
      <c r="Q393" t="str">
        <f t="shared" si="6"/>
        <v>E3 - Small C&amp;I</v>
      </c>
    </row>
    <row r="394" spans="1:17" x14ac:dyDescent="0.25">
      <c r="A394">
        <v>49</v>
      </c>
      <c r="B394" t="s">
        <v>421</v>
      </c>
      <c r="C394">
        <v>2019</v>
      </c>
      <c r="D394">
        <v>4</v>
      </c>
      <c r="E394" t="s">
        <v>149</v>
      </c>
      <c r="F394">
        <v>3</v>
      </c>
      <c r="G394" t="s">
        <v>136</v>
      </c>
      <c r="H394">
        <v>924</v>
      </c>
      <c r="I394" t="s">
        <v>444</v>
      </c>
      <c r="J394" t="s">
        <v>445</v>
      </c>
      <c r="K394" t="s">
        <v>446</v>
      </c>
      <c r="L394">
        <v>4532</v>
      </c>
      <c r="M394" t="s">
        <v>143</v>
      </c>
      <c r="N394">
        <v>1</v>
      </c>
      <c r="O394">
        <v>168475.5</v>
      </c>
      <c r="P394">
        <v>1907341</v>
      </c>
      <c r="Q394" t="str">
        <f t="shared" si="6"/>
        <v>E5 - Large C&amp;I</v>
      </c>
    </row>
    <row r="395" spans="1:17" x14ac:dyDescent="0.25">
      <c r="A395">
        <v>49</v>
      </c>
      <c r="B395" t="s">
        <v>421</v>
      </c>
      <c r="C395">
        <v>2019</v>
      </c>
      <c r="D395">
        <v>4</v>
      </c>
      <c r="E395" t="s">
        <v>149</v>
      </c>
      <c r="F395">
        <v>5</v>
      </c>
      <c r="G395" t="s">
        <v>141</v>
      </c>
      <c r="H395">
        <v>954</v>
      </c>
      <c r="I395" t="s">
        <v>437</v>
      </c>
      <c r="J395" t="s">
        <v>434</v>
      </c>
      <c r="K395" t="s">
        <v>435</v>
      </c>
      <c r="L395">
        <v>4552</v>
      </c>
      <c r="M395" t="s">
        <v>157</v>
      </c>
      <c r="N395">
        <v>168</v>
      </c>
      <c r="O395">
        <v>306164.21000000002</v>
      </c>
      <c r="P395">
        <v>3352064</v>
      </c>
      <c r="Q395" t="str">
        <f t="shared" si="6"/>
        <v>E4 - Medium C&amp;I</v>
      </c>
    </row>
    <row r="396" spans="1:17" x14ac:dyDescent="0.25">
      <c r="A396">
        <v>49</v>
      </c>
      <c r="B396" t="s">
        <v>421</v>
      </c>
      <c r="C396">
        <v>2019</v>
      </c>
      <c r="D396">
        <v>4</v>
      </c>
      <c r="E396" t="s">
        <v>149</v>
      </c>
      <c r="F396">
        <v>3</v>
      </c>
      <c r="G396" t="s">
        <v>136</v>
      </c>
      <c r="H396">
        <v>710</v>
      </c>
      <c r="I396" t="s">
        <v>449</v>
      </c>
      <c r="J396" t="s">
        <v>439</v>
      </c>
      <c r="K396" t="s">
        <v>440</v>
      </c>
      <c r="L396">
        <v>4532</v>
      </c>
      <c r="M396" t="s">
        <v>143</v>
      </c>
      <c r="N396">
        <v>296</v>
      </c>
      <c r="O396">
        <v>3905013.79</v>
      </c>
      <c r="P396">
        <v>55901285</v>
      </c>
      <c r="Q396" t="str">
        <f t="shared" si="6"/>
        <v>E5 - Large C&amp;I</v>
      </c>
    </row>
    <row r="397" spans="1:17" x14ac:dyDescent="0.25">
      <c r="A397">
        <v>49</v>
      </c>
      <c r="B397" t="s">
        <v>421</v>
      </c>
      <c r="C397">
        <v>2019</v>
      </c>
      <c r="D397">
        <v>4</v>
      </c>
      <c r="E397" t="s">
        <v>149</v>
      </c>
      <c r="F397">
        <v>10</v>
      </c>
      <c r="G397" t="s">
        <v>150</v>
      </c>
      <c r="H397">
        <v>1</v>
      </c>
      <c r="I397" t="s">
        <v>450</v>
      </c>
      <c r="J397" t="s">
        <v>451</v>
      </c>
      <c r="K397" t="s">
        <v>452</v>
      </c>
      <c r="L397">
        <v>207</v>
      </c>
      <c r="M397" t="s">
        <v>152</v>
      </c>
      <c r="N397">
        <v>14496</v>
      </c>
      <c r="O397">
        <v>2565131.61</v>
      </c>
      <c r="P397">
        <v>11688181</v>
      </c>
      <c r="Q397" t="str">
        <f t="shared" si="6"/>
        <v>E1 - Residential</v>
      </c>
    </row>
    <row r="398" spans="1:17" x14ac:dyDescent="0.25">
      <c r="A398">
        <v>49</v>
      </c>
      <c r="B398" t="s">
        <v>421</v>
      </c>
      <c r="C398">
        <v>2019</v>
      </c>
      <c r="D398">
        <v>4</v>
      </c>
      <c r="E398" t="s">
        <v>149</v>
      </c>
      <c r="F398">
        <v>1</v>
      </c>
      <c r="G398" t="s">
        <v>133</v>
      </c>
      <c r="H398">
        <v>905</v>
      </c>
      <c r="I398" t="s">
        <v>455</v>
      </c>
      <c r="J398" t="s">
        <v>423</v>
      </c>
      <c r="K398" t="s">
        <v>424</v>
      </c>
      <c r="L398">
        <v>4512</v>
      </c>
      <c r="M398" t="s">
        <v>134</v>
      </c>
      <c r="N398">
        <v>5542</v>
      </c>
      <c r="O398">
        <v>92520.12</v>
      </c>
      <c r="P398">
        <v>2027075</v>
      </c>
      <c r="Q398" t="str">
        <f t="shared" si="6"/>
        <v>E2 - Low Income Residential</v>
      </c>
    </row>
    <row r="399" spans="1:17" x14ac:dyDescent="0.25">
      <c r="A399">
        <v>49</v>
      </c>
      <c r="B399" t="s">
        <v>421</v>
      </c>
      <c r="C399">
        <v>2019</v>
      </c>
      <c r="D399">
        <v>4</v>
      </c>
      <c r="E399" t="s">
        <v>149</v>
      </c>
      <c r="F399">
        <v>3</v>
      </c>
      <c r="G399" t="s">
        <v>136</v>
      </c>
      <c r="H399">
        <v>605</v>
      </c>
      <c r="I399" t="s">
        <v>468</v>
      </c>
      <c r="J399" t="s">
        <v>442</v>
      </c>
      <c r="K399" t="s">
        <v>443</v>
      </c>
      <c r="L399">
        <v>300</v>
      </c>
      <c r="M399" t="s">
        <v>137</v>
      </c>
      <c r="N399">
        <v>15</v>
      </c>
      <c r="O399">
        <v>789.83</v>
      </c>
      <c r="P399">
        <v>2949</v>
      </c>
      <c r="Q399" t="str">
        <f t="shared" si="6"/>
        <v>E6 - OTHER</v>
      </c>
    </row>
    <row r="400" spans="1:17" x14ac:dyDescent="0.25">
      <c r="A400">
        <v>49</v>
      </c>
      <c r="B400" t="s">
        <v>421</v>
      </c>
      <c r="C400">
        <v>2019</v>
      </c>
      <c r="D400">
        <v>4</v>
      </c>
      <c r="E400" t="s">
        <v>149</v>
      </c>
      <c r="F400">
        <v>5</v>
      </c>
      <c r="G400" t="s">
        <v>141</v>
      </c>
      <c r="H400">
        <v>628</v>
      </c>
      <c r="I400" t="s">
        <v>441</v>
      </c>
      <c r="J400" t="s">
        <v>442</v>
      </c>
      <c r="K400" t="s">
        <v>443</v>
      </c>
      <c r="L400">
        <v>460</v>
      </c>
      <c r="M400" t="s">
        <v>142</v>
      </c>
      <c r="N400">
        <v>57</v>
      </c>
      <c r="O400">
        <v>8391.8700000000008</v>
      </c>
      <c r="P400">
        <v>29903</v>
      </c>
      <c r="Q400" t="str">
        <f t="shared" si="6"/>
        <v>E6 - OTHER</v>
      </c>
    </row>
    <row r="401" spans="1:17" x14ac:dyDescent="0.25">
      <c r="A401">
        <v>49</v>
      </c>
      <c r="B401" t="s">
        <v>421</v>
      </c>
      <c r="C401">
        <v>2019</v>
      </c>
      <c r="D401">
        <v>4</v>
      </c>
      <c r="E401" t="s">
        <v>149</v>
      </c>
      <c r="F401">
        <v>5</v>
      </c>
      <c r="G401" t="s">
        <v>141</v>
      </c>
      <c r="H401">
        <v>616</v>
      </c>
      <c r="I401" t="s">
        <v>447</v>
      </c>
      <c r="J401" t="s">
        <v>442</v>
      </c>
      <c r="K401" t="s">
        <v>443</v>
      </c>
      <c r="L401">
        <v>4552</v>
      </c>
      <c r="M401" t="s">
        <v>157</v>
      </c>
      <c r="N401">
        <v>19</v>
      </c>
      <c r="O401">
        <v>2178.6999999999998</v>
      </c>
      <c r="P401">
        <v>12215</v>
      </c>
      <c r="Q401" t="str">
        <f t="shared" si="6"/>
        <v>E6 - OTHER</v>
      </c>
    </row>
    <row r="402" spans="1:17" x14ac:dyDescent="0.25">
      <c r="A402">
        <v>49</v>
      </c>
      <c r="B402" t="s">
        <v>421</v>
      </c>
      <c r="C402">
        <v>2019</v>
      </c>
      <c r="D402">
        <v>4</v>
      </c>
      <c r="E402" t="s">
        <v>149</v>
      </c>
      <c r="F402">
        <v>1</v>
      </c>
      <c r="G402" t="s">
        <v>133</v>
      </c>
      <c r="H402">
        <v>34</v>
      </c>
      <c r="I402" t="s">
        <v>464</v>
      </c>
      <c r="J402" t="s">
        <v>459</v>
      </c>
      <c r="K402" t="s">
        <v>460</v>
      </c>
      <c r="L402">
        <v>200</v>
      </c>
      <c r="M402" t="s">
        <v>144</v>
      </c>
      <c r="N402">
        <v>1</v>
      </c>
      <c r="O402">
        <v>12.24</v>
      </c>
      <c r="P402">
        <v>4</v>
      </c>
      <c r="Q402" t="str">
        <f t="shared" si="6"/>
        <v>E3 - Small C&amp;I</v>
      </c>
    </row>
    <row r="403" spans="1:17" x14ac:dyDescent="0.25">
      <c r="A403">
        <v>49</v>
      </c>
      <c r="B403" t="s">
        <v>421</v>
      </c>
      <c r="C403">
        <v>2019</v>
      </c>
      <c r="D403">
        <v>4</v>
      </c>
      <c r="E403" t="s">
        <v>149</v>
      </c>
      <c r="F403">
        <v>3</v>
      </c>
      <c r="G403" t="s">
        <v>136</v>
      </c>
      <c r="H403">
        <v>54</v>
      </c>
      <c r="I403" t="s">
        <v>477</v>
      </c>
      <c r="J403" t="s">
        <v>459</v>
      </c>
      <c r="K403" t="s">
        <v>460</v>
      </c>
      <c r="L403">
        <v>300</v>
      </c>
      <c r="M403" t="s">
        <v>137</v>
      </c>
      <c r="N403">
        <v>1</v>
      </c>
      <c r="O403">
        <v>33.26</v>
      </c>
      <c r="P403">
        <v>103</v>
      </c>
      <c r="Q403" t="str">
        <f t="shared" si="6"/>
        <v>E3 - Small C&amp;I</v>
      </c>
    </row>
    <row r="404" spans="1:17" x14ac:dyDescent="0.25">
      <c r="A404">
        <v>49</v>
      </c>
      <c r="B404" t="s">
        <v>421</v>
      </c>
      <c r="C404">
        <v>2019</v>
      </c>
      <c r="D404">
        <v>4</v>
      </c>
      <c r="E404" t="s">
        <v>149</v>
      </c>
      <c r="F404">
        <v>3</v>
      </c>
      <c r="G404" t="s">
        <v>136</v>
      </c>
      <c r="H404">
        <v>13</v>
      </c>
      <c r="I404" t="s">
        <v>433</v>
      </c>
      <c r="J404" t="s">
        <v>434</v>
      </c>
      <c r="K404" t="s">
        <v>435</v>
      </c>
      <c r="L404">
        <v>300</v>
      </c>
      <c r="M404" t="s">
        <v>137</v>
      </c>
      <c r="N404">
        <v>4072</v>
      </c>
      <c r="O404">
        <v>7252559.96</v>
      </c>
      <c r="P404">
        <v>33933909</v>
      </c>
      <c r="Q404" t="str">
        <f t="shared" si="6"/>
        <v>E4 - Medium C&amp;I</v>
      </c>
    </row>
    <row r="405" spans="1:17" x14ac:dyDescent="0.25">
      <c r="A405">
        <v>49</v>
      </c>
      <c r="B405" t="s">
        <v>421</v>
      </c>
      <c r="C405">
        <v>2019</v>
      </c>
      <c r="D405">
        <v>4</v>
      </c>
      <c r="E405" t="s">
        <v>149</v>
      </c>
      <c r="F405">
        <v>5</v>
      </c>
      <c r="G405" t="s">
        <v>141</v>
      </c>
      <c r="H405">
        <v>710</v>
      </c>
      <c r="I405" t="s">
        <v>449</v>
      </c>
      <c r="J405" t="s">
        <v>439</v>
      </c>
      <c r="K405" t="s">
        <v>440</v>
      </c>
      <c r="L405">
        <v>4552</v>
      </c>
      <c r="M405" t="s">
        <v>157</v>
      </c>
      <c r="N405">
        <v>96</v>
      </c>
      <c r="O405">
        <v>1959608.36</v>
      </c>
      <c r="P405">
        <v>28859931</v>
      </c>
      <c r="Q405" t="str">
        <f t="shared" si="6"/>
        <v>E5 - Large C&amp;I</v>
      </c>
    </row>
    <row r="406" spans="1:17" x14ac:dyDescent="0.25">
      <c r="A406">
        <v>49</v>
      </c>
      <c r="B406" t="s">
        <v>421</v>
      </c>
      <c r="C406">
        <v>2019</v>
      </c>
      <c r="D406">
        <v>4</v>
      </c>
      <c r="E406" t="s">
        <v>149</v>
      </c>
      <c r="F406">
        <v>5</v>
      </c>
      <c r="G406" t="s">
        <v>141</v>
      </c>
      <c r="H406">
        <v>943</v>
      </c>
      <c r="I406" t="s">
        <v>465</v>
      </c>
      <c r="J406" t="s">
        <v>466</v>
      </c>
      <c r="K406" t="s">
        <v>467</v>
      </c>
      <c r="L406">
        <v>4552</v>
      </c>
      <c r="M406" t="s">
        <v>157</v>
      </c>
      <c r="N406">
        <v>2</v>
      </c>
      <c r="O406">
        <v>17239.060000000001</v>
      </c>
      <c r="P406">
        <v>0</v>
      </c>
      <c r="Q406" t="str">
        <f t="shared" si="6"/>
        <v>E6 - OTHER</v>
      </c>
    </row>
    <row r="407" spans="1:17" x14ac:dyDescent="0.25">
      <c r="A407">
        <v>49</v>
      </c>
      <c r="B407" t="s">
        <v>421</v>
      </c>
      <c r="C407">
        <v>2019</v>
      </c>
      <c r="D407">
        <v>4</v>
      </c>
      <c r="E407" t="s">
        <v>149</v>
      </c>
      <c r="F407">
        <v>3</v>
      </c>
      <c r="G407" t="s">
        <v>136</v>
      </c>
      <c r="H407">
        <v>1</v>
      </c>
      <c r="I407" t="s">
        <v>450</v>
      </c>
      <c r="J407" t="s">
        <v>451</v>
      </c>
      <c r="K407" t="s">
        <v>452</v>
      </c>
      <c r="L407">
        <v>300</v>
      </c>
      <c r="M407" t="s">
        <v>137</v>
      </c>
      <c r="N407">
        <v>732</v>
      </c>
      <c r="O407">
        <v>179083.35</v>
      </c>
      <c r="P407">
        <v>816689</v>
      </c>
      <c r="Q407" t="str">
        <f t="shared" si="6"/>
        <v>E1 - Residential</v>
      </c>
    </row>
    <row r="408" spans="1:17" x14ac:dyDescent="0.25">
      <c r="A408">
        <v>49</v>
      </c>
      <c r="B408" t="s">
        <v>421</v>
      </c>
      <c r="C408">
        <v>2019</v>
      </c>
      <c r="D408">
        <v>4</v>
      </c>
      <c r="E408" t="s">
        <v>149</v>
      </c>
      <c r="F408">
        <v>10</v>
      </c>
      <c r="G408" t="s">
        <v>150</v>
      </c>
      <c r="H408">
        <v>903</v>
      </c>
      <c r="I408" t="s">
        <v>454</v>
      </c>
      <c r="J408" t="s">
        <v>451</v>
      </c>
      <c r="K408" t="s">
        <v>452</v>
      </c>
      <c r="L408">
        <v>4513</v>
      </c>
      <c r="M408" t="s">
        <v>151</v>
      </c>
      <c r="N408">
        <v>1784</v>
      </c>
      <c r="O408">
        <v>179575.4</v>
      </c>
      <c r="P408">
        <v>1625137</v>
      </c>
      <c r="Q408" t="str">
        <f t="shared" si="6"/>
        <v>E1 - Residential</v>
      </c>
    </row>
    <row r="409" spans="1:17" x14ac:dyDescent="0.25">
      <c r="A409">
        <v>49</v>
      </c>
      <c r="B409" t="s">
        <v>421</v>
      </c>
      <c r="C409">
        <v>2019</v>
      </c>
      <c r="D409">
        <v>4</v>
      </c>
      <c r="E409" t="s">
        <v>149</v>
      </c>
      <c r="F409">
        <v>3</v>
      </c>
      <c r="G409" t="s">
        <v>136</v>
      </c>
      <c r="H409">
        <v>117</v>
      </c>
      <c r="I409" t="s">
        <v>478</v>
      </c>
      <c r="J409" t="s">
        <v>462</v>
      </c>
      <c r="K409" t="s">
        <v>463</v>
      </c>
      <c r="L409">
        <v>300</v>
      </c>
      <c r="M409" t="s">
        <v>137</v>
      </c>
      <c r="N409">
        <v>3</v>
      </c>
      <c r="O409">
        <v>14991.64</v>
      </c>
      <c r="P409">
        <v>40100</v>
      </c>
      <c r="Q409" t="str">
        <f t="shared" si="6"/>
        <v>E5 - Large C&amp;I</v>
      </c>
    </row>
    <row r="410" spans="1:17" x14ac:dyDescent="0.25">
      <c r="A410">
        <v>49</v>
      </c>
      <c r="B410" t="s">
        <v>421</v>
      </c>
      <c r="C410">
        <v>2019</v>
      </c>
      <c r="D410">
        <v>4</v>
      </c>
      <c r="E410" t="s">
        <v>149</v>
      </c>
      <c r="F410">
        <v>3</v>
      </c>
      <c r="G410" t="s">
        <v>136</v>
      </c>
      <c r="H410">
        <v>122</v>
      </c>
      <c r="I410" t="s">
        <v>461</v>
      </c>
      <c r="J410" t="s">
        <v>462</v>
      </c>
      <c r="K410" t="s">
        <v>463</v>
      </c>
      <c r="L410">
        <v>300</v>
      </c>
      <c r="M410" t="s">
        <v>137</v>
      </c>
      <c r="N410">
        <v>1</v>
      </c>
      <c r="O410">
        <v>52938.41</v>
      </c>
      <c r="P410">
        <v>688122</v>
      </c>
      <c r="Q410" t="str">
        <f t="shared" si="6"/>
        <v>E5 - Large C&amp;I</v>
      </c>
    </row>
    <row r="411" spans="1:17" x14ac:dyDescent="0.25">
      <c r="A411">
        <v>49</v>
      </c>
      <c r="B411" t="s">
        <v>421</v>
      </c>
      <c r="C411">
        <v>2019</v>
      </c>
      <c r="D411">
        <v>4</v>
      </c>
      <c r="E411" t="s">
        <v>149</v>
      </c>
      <c r="F411">
        <v>5</v>
      </c>
      <c r="G411" t="s">
        <v>141</v>
      </c>
      <c r="H411">
        <v>950</v>
      </c>
      <c r="I411" t="s">
        <v>429</v>
      </c>
      <c r="J411" t="s">
        <v>426</v>
      </c>
      <c r="K411" t="s">
        <v>427</v>
      </c>
      <c r="L411">
        <v>4552</v>
      </c>
      <c r="M411" t="s">
        <v>157</v>
      </c>
      <c r="N411">
        <v>124</v>
      </c>
      <c r="O411">
        <v>34385.870000000003</v>
      </c>
      <c r="P411">
        <v>341419</v>
      </c>
      <c r="Q411" t="str">
        <f t="shared" si="6"/>
        <v>E3 - Small C&amp;I</v>
      </c>
    </row>
    <row r="412" spans="1:17" x14ac:dyDescent="0.25">
      <c r="A412">
        <v>49</v>
      </c>
      <c r="B412" t="s">
        <v>421</v>
      </c>
      <c r="C412">
        <v>2019</v>
      </c>
      <c r="D412">
        <v>4</v>
      </c>
      <c r="E412" t="s">
        <v>149</v>
      </c>
      <c r="F412">
        <v>6</v>
      </c>
      <c r="G412" t="s">
        <v>138</v>
      </c>
      <c r="H412">
        <v>34</v>
      </c>
      <c r="I412" t="s">
        <v>464</v>
      </c>
      <c r="J412" t="s">
        <v>459</v>
      </c>
      <c r="K412" t="s">
        <v>460</v>
      </c>
      <c r="L412">
        <v>700</v>
      </c>
      <c r="M412" t="s">
        <v>139</v>
      </c>
      <c r="N412">
        <v>152</v>
      </c>
      <c r="O412">
        <v>20991.66</v>
      </c>
      <c r="P412">
        <v>91719</v>
      </c>
      <c r="Q412" t="str">
        <f t="shared" si="6"/>
        <v>E3 - Small C&amp;I</v>
      </c>
    </row>
    <row r="413" spans="1:17" x14ac:dyDescent="0.25">
      <c r="A413">
        <v>49</v>
      </c>
      <c r="B413" t="s">
        <v>421</v>
      </c>
      <c r="C413">
        <v>2019</v>
      </c>
      <c r="D413">
        <v>4</v>
      </c>
      <c r="E413" t="s">
        <v>149</v>
      </c>
      <c r="F413">
        <v>3</v>
      </c>
      <c r="G413" t="s">
        <v>136</v>
      </c>
      <c r="H413">
        <v>951</v>
      </c>
      <c r="I413" t="s">
        <v>458</v>
      </c>
      <c r="J413" t="s">
        <v>459</v>
      </c>
      <c r="K413" t="s">
        <v>460</v>
      </c>
      <c r="L413">
        <v>4532</v>
      </c>
      <c r="M413" t="s">
        <v>143</v>
      </c>
      <c r="N413">
        <v>112</v>
      </c>
      <c r="O413">
        <v>8000.06</v>
      </c>
      <c r="P413">
        <v>63052</v>
      </c>
      <c r="Q413" t="str">
        <f t="shared" si="6"/>
        <v>E3 - Small C&amp;I</v>
      </c>
    </row>
    <row r="414" spans="1:17" x14ac:dyDescent="0.25">
      <c r="A414">
        <v>49</v>
      </c>
      <c r="B414" t="s">
        <v>421</v>
      </c>
      <c r="C414">
        <v>2019</v>
      </c>
      <c r="D414">
        <v>4</v>
      </c>
      <c r="E414" t="s">
        <v>149</v>
      </c>
      <c r="F414">
        <v>1</v>
      </c>
      <c r="G414" t="s">
        <v>133</v>
      </c>
      <c r="H414">
        <v>954</v>
      </c>
      <c r="I414" t="s">
        <v>437</v>
      </c>
      <c r="J414" t="s">
        <v>434</v>
      </c>
      <c r="K414" t="s">
        <v>435</v>
      </c>
      <c r="L414">
        <v>4512</v>
      </c>
      <c r="M414" t="s">
        <v>134</v>
      </c>
      <c r="N414">
        <v>1</v>
      </c>
      <c r="O414">
        <v>1176.25</v>
      </c>
      <c r="P414">
        <v>13235</v>
      </c>
      <c r="Q414" t="str">
        <f t="shared" si="6"/>
        <v>E4 - Medium C&amp;I</v>
      </c>
    </row>
    <row r="415" spans="1:17" x14ac:dyDescent="0.25">
      <c r="A415">
        <v>49</v>
      </c>
      <c r="B415" t="s">
        <v>421</v>
      </c>
      <c r="C415">
        <v>2019</v>
      </c>
      <c r="D415">
        <v>4</v>
      </c>
      <c r="E415" t="s">
        <v>149</v>
      </c>
      <c r="F415">
        <v>5</v>
      </c>
      <c r="G415" t="s">
        <v>141</v>
      </c>
      <c r="H415">
        <v>700</v>
      </c>
      <c r="I415" t="s">
        <v>448</v>
      </c>
      <c r="J415" t="s">
        <v>439</v>
      </c>
      <c r="K415" t="s">
        <v>440</v>
      </c>
      <c r="L415">
        <v>460</v>
      </c>
      <c r="M415" t="s">
        <v>142</v>
      </c>
      <c r="N415">
        <v>49</v>
      </c>
      <c r="O415">
        <v>642653.96</v>
      </c>
      <c r="P415">
        <v>3163661</v>
      </c>
      <c r="Q415" t="str">
        <f t="shared" si="6"/>
        <v>E5 - Large C&amp;I</v>
      </c>
    </row>
    <row r="416" spans="1:17" x14ac:dyDescent="0.25">
      <c r="A416">
        <v>49</v>
      </c>
      <c r="B416" t="s">
        <v>421</v>
      </c>
      <c r="C416">
        <v>2019</v>
      </c>
      <c r="D416">
        <v>4</v>
      </c>
      <c r="E416" t="s">
        <v>149</v>
      </c>
      <c r="F416">
        <v>1</v>
      </c>
      <c r="G416" t="s">
        <v>133</v>
      </c>
      <c r="H416">
        <v>1</v>
      </c>
      <c r="I416" t="s">
        <v>450</v>
      </c>
      <c r="J416" t="s">
        <v>451</v>
      </c>
      <c r="K416" t="s">
        <v>452</v>
      </c>
      <c r="L416">
        <v>200</v>
      </c>
      <c r="M416" t="s">
        <v>144</v>
      </c>
      <c r="N416">
        <v>336055</v>
      </c>
      <c r="O416">
        <v>34396749.850000001</v>
      </c>
      <c r="P416">
        <v>151748820</v>
      </c>
      <c r="Q416" t="str">
        <f t="shared" si="6"/>
        <v>E1 - Residential</v>
      </c>
    </row>
    <row r="417" spans="1:17" x14ac:dyDescent="0.25">
      <c r="A417">
        <v>49</v>
      </c>
      <c r="B417" t="s">
        <v>421</v>
      </c>
      <c r="C417">
        <v>2019</v>
      </c>
      <c r="D417">
        <v>4</v>
      </c>
      <c r="E417" t="s">
        <v>149</v>
      </c>
      <c r="F417">
        <v>5</v>
      </c>
      <c r="G417" t="s">
        <v>141</v>
      </c>
      <c r="H417">
        <v>1</v>
      </c>
      <c r="I417" t="s">
        <v>450</v>
      </c>
      <c r="J417" t="s">
        <v>451</v>
      </c>
      <c r="K417" t="s">
        <v>452</v>
      </c>
      <c r="L417">
        <v>460</v>
      </c>
      <c r="M417" t="s">
        <v>142</v>
      </c>
      <c r="N417">
        <v>1</v>
      </c>
      <c r="O417">
        <v>62.07</v>
      </c>
      <c r="P417">
        <v>255</v>
      </c>
      <c r="Q417" t="str">
        <f t="shared" si="6"/>
        <v>E1 - Residential</v>
      </c>
    </row>
    <row r="418" spans="1:17" x14ac:dyDescent="0.25">
      <c r="A418">
        <v>49</v>
      </c>
      <c r="B418" t="s">
        <v>421</v>
      </c>
      <c r="C418">
        <v>2019</v>
      </c>
      <c r="D418">
        <v>4</v>
      </c>
      <c r="E418" t="s">
        <v>149</v>
      </c>
      <c r="F418">
        <v>6</v>
      </c>
      <c r="G418" t="s">
        <v>138</v>
      </c>
      <c r="H418">
        <v>605</v>
      </c>
      <c r="I418" t="s">
        <v>468</v>
      </c>
      <c r="J418" t="s">
        <v>442</v>
      </c>
      <c r="K418" t="s">
        <v>443</v>
      </c>
      <c r="L418">
        <v>700</v>
      </c>
      <c r="M418" t="s">
        <v>139</v>
      </c>
      <c r="N418">
        <v>15</v>
      </c>
      <c r="O418">
        <v>1057.76</v>
      </c>
      <c r="P418">
        <v>4008</v>
      </c>
      <c r="Q418" t="str">
        <f t="shared" si="6"/>
        <v>E6 - OTHER</v>
      </c>
    </row>
    <row r="419" spans="1:17" x14ac:dyDescent="0.25">
      <c r="A419">
        <v>49</v>
      </c>
      <c r="B419" t="s">
        <v>421</v>
      </c>
      <c r="C419">
        <v>2019</v>
      </c>
      <c r="D419">
        <v>4</v>
      </c>
      <c r="E419" t="s">
        <v>149</v>
      </c>
      <c r="F419">
        <v>3</v>
      </c>
      <c r="G419" t="s">
        <v>136</v>
      </c>
      <c r="H419">
        <v>616</v>
      </c>
      <c r="I419" t="s">
        <v>447</v>
      </c>
      <c r="J419" t="s">
        <v>442</v>
      </c>
      <c r="K419" t="s">
        <v>443</v>
      </c>
      <c r="L419">
        <v>4532</v>
      </c>
      <c r="M419" t="s">
        <v>143</v>
      </c>
      <c r="N419">
        <v>302</v>
      </c>
      <c r="O419">
        <v>15069.76</v>
      </c>
      <c r="P419">
        <v>87778</v>
      </c>
      <c r="Q419" t="str">
        <f t="shared" si="6"/>
        <v>E6 - OTHER</v>
      </c>
    </row>
    <row r="420" spans="1:17" x14ac:dyDescent="0.25">
      <c r="A420">
        <v>49</v>
      </c>
      <c r="B420" t="s">
        <v>421</v>
      </c>
      <c r="C420">
        <v>2019</v>
      </c>
      <c r="D420">
        <v>4</v>
      </c>
      <c r="E420" t="s">
        <v>149</v>
      </c>
      <c r="F420">
        <v>6</v>
      </c>
      <c r="G420" t="s">
        <v>138</v>
      </c>
      <c r="H420">
        <v>631</v>
      </c>
      <c r="I420" t="s">
        <v>476</v>
      </c>
      <c r="J420" t="s">
        <v>158</v>
      </c>
      <c r="K420" t="s">
        <v>146</v>
      </c>
      <c r="L420">
        <v>700</v>
      </c>
      <c r="M420" t="s">
        <v>139</v>
      </c>
      <c r="N420">
        <v>9</v>
      </c>
      <c r="O420">
        <v>417.45</v>
      </c>
      <c r="P420">
        <v>2119</v>
      </c>
      <c r="Q420" t="str">
        <f t="shared" si="6"/>
        <v>E6 - OTHER</v>
      </c>
    </row>
    <row r="421" spans="1:17" x14ac:dyDescent="0.25">
      <c r="A421">
        <v>49</v>
      </c>
      <c r="B421" t="s">
        <v>421</v>
      </c>
      <c r="C421">
        <v>2019</v>
      </c>
      <c r="D421">
        <v>4</v>
      </c>
      <c r="E421" t="s">
        <v>149</v>
      </c>
      <c r="F421">
        <v>3</v>
      </c>
      <c r="G421" t="s">
        <v>136</v>
      </c>
      <c r="H421">
        <v>954</v>
      </c>
      <c r="I421" t="s">
        <v>437</v>
      </c>
      <c r="J421" t="s">
        <v>434</v>
      </c>
      <c r="K421" t="s">
        <v>435</v>
      </c>
      <c r="L421">
        <v>4532</v>
      </c>
      <c r="M421" t="s">
        <v>143</v>
      </c>
      <c r="N421">
        <v>3349</v>
      </c>
      <c r="O421">
        <v>4400576.67</v>
      </c>
      <c r="P421">
        <v>51396238</v>
      </c>
      <c r="Q421" t="str">
        <f t="shared" si="6"/>
        <v>E4 - Medium C&amp;I</v>
      </c>
    </row>
    <row r="422" spans="1:17" x14ac:dyDescent="0.25">
      <c r="A422">
        <v>49</v>
      </c>
      <c r="B422" t="s">
        <v>421</v>
      </c>
      <c r="C422">
        <v>2019</v>
      </c>
      <c r="D422">
        <v>4</v>
      </c>
      <c r="E422" t="s">
        <v>149</v>
      </c>
      <c r="F422">
        <v>5</v>
      </c>
      <c r="G422" t="s">
        <v>141</v>
      </c>
      <c r="H422">
        <v>13</v>
      </c>
      <c r="I422" t="s">
        <v>433</v>
      </c>
      <c r="J422" t="s">
        <v>434</v>
      </c>
      <c r="K422" t="s">
        <v>435</v>
      </c>
      <c r="L422">
        <v>460</v>
      </c>
      <c r="M422" t="s">
        <v>142</v>
      </c>
      <c r="N422">
        <v>327</v>
      </c>
      <c r="O422">
        <v>792465.4</v>
      </c>
      <c r="P422">
        <v>3648654</v>
      </c>
      <c r="Q422" t="str">
        <f t="shared" si="6"/>
        <v>E4 - Medium C&amp;I</v>
      </c>
    </row>
    <row r="423" spans="1:17" x14ac:dyDescent="0.25">
      <c r="A423">
        <v>49</v>
      </c>
      <c r="B423" t="s">
        <v>421</v>
      </c>
      <c r="C423">
        <v>2019</v>
      </c>
      <c r="D423">
        <v>4</v>
      </c>
      <c r="E423" t="s">
        <v>149</v>
      </c>
      <c r="F423">
        <v>5</v>
      </c>
      <c r="G423" t="s">
        <v>141</v>
      </c>
      <c r="H423">
        <v>53</v>
      </c>
      <c r="I423" t="s">
        <v>436</v>
      </c>
      <c r="J423" t="s">
        <v>434</v>
      </c>
      <c r="K423" t="s">
        <v>435</v>
      </c>
      <c r="L423">
        <v>460</v>
      </c>
      <c r="M423" t="s">
        <v>142</v>
      </c>
      <c r="N423">
        <v>9</v>
      </c>
      <c r="O423">
        <v>2338.15</v>
      </c>
      <c r="P423">
        <v>-18193</v>
      </c>
      <c r="Q423" t="str">
        <f t="shared" si="6"/>
        <v>E4 - Medium C&amp;I</v>
      </c>
    </row>
    <row r="424" spans="1:17" x14ac:dyDescent="0.25">
      <c r="A424">
        <v>49</v>
      </c>
      <c r="B424" t="s">
        <v>421</v>
      </c>
      <c r="C424">
        <v>2019</v>
      </c>
      <c r="D424">
        <v>4</v>
      </c>
      <c r="E424" t="s">
        <v>149</v>
      </c>
      <c r="F424">
        <v>3</v>
      </c>
      <c r="G424" t="s">
        <v>136</v>
      </c>
      <c r="H424">
        <v>711</v>
      </c>
      <c r="I424" t="s">
        <v>453</v>
      </c>
      <c r="J424" t="s">
        <v>439</v>
      </c>
      <c r="K424" t="s">
        <v>440</v>
      </c>
      <c r="L424">
        <v>4532</v>
      </c>
      <c r="M424" t="s">
        <v>143</v>
      </c>
      <c r="N424">
        <v>320</v>
      </c>
      <c r="O424">
        <v>4353872.5199999996</v>
      </c>
      <c r="P424">
        <v>64551781</v>
      </c>
      <c r="Q424" t="str">
        <f t="shared" si="6"/>
        <v>E5 - Large C&amp;I</v>
      </c>
    </row>
    <row r="425" spans="1:17" x14ac:dyDescent="0.25">
      <c r="A425">
        <v>49</v>
      </c>
      <c r="B425" t="s">
        <v>421</v>
      </c>
      <c r="C425">
        <v>2019</v>
      </c>
      <c r="D425">
        <v>4</v>
      </c>
      <c r="E425" t="s">
        <v>149</v>
      </c>
      <c r="F425">
        <v>3</v>
      </c>
      <c r="G425" t="s">
        <v>136</v>
      </c>
      <c r="H425">
        <v>700</v>
      </c>
      <c r="I425" t="s">
        <v>448</v>
      </c>
      <c r="J425" t="s">
        <v>439</v>
      </c>
      <c r="K425" t="s">
        <v>440</v>
      </c>
      <c r="L425">
        <v>300</v>
      </c>
      <c r="M425" t="s">
        <v>137</v>
      </c>
      <c r="N425">
        <v>80</v>
      </c>
      <c r="O425">
        <v>1359712.71</v>
      </c>
      <c r="P425">
        <v>7091881</v>
      </c>
      <c r="Q425" t="str">
        <f t="shared" si="6"/>
        <v>E5 - Large C&amp;I</v>
      </c>
    </row>
    <row r="426" spans="1:17" x14ac:dyDescent="0.25">
      <c r="A426">
        <v>49</v>
      </c>
      <c r="B426" t="s">
        <v>421</v>
      </c>
      <c r="C426">
        <v>2019</v>
      </c>
      <c r="D426">
        <v>4</v>
      </c>
      <c r="E426" t="s">
        <v>149</v>
      </c>
      <c r="F426">
        <v>1</v>
      </c>
      <c r="G426" t="s">
        <v>133</v>
      </c>
      <c r="H426">
        <v>903</v>
      </c>
      <c r="I426" t="s">
        <v>454</v>
      </c>
      <c r="J426" t="s">
        <v>451</v>
      </c>
      <c r="K426" t="s">
        <v>452</v>
      </c>
      <c r="L426">
        <v>4512</v>
      </c>
      <c r="M426" t="s">
        <v>134</v>
      </c>
      <c r="N426">
        <v>40879</v>
      </c>
      <c r="O426">
        <v>2095195.07</v>
      </c>
      <c r="P426">
        <v>17695851</v>
      </c>
      <c r="Q426" t="str">
        <f t="shared" si="6"/>
        <v>E1 - Residential</v>
      </c>
    </row>
    <row r="427" spans="1:17" x14ac:dyDescent="0.25">
      <c r="A427">
        <v>49</v>
      </c>
      <c r="B427" t="s">
        <v>421</v>
      </c>
      <c r="C427">
        <v>2019</v>
      </c>
      <c r="D427">
        <v>4</v>
      </c>
      <c r="E427" t="s">
        <v>149</v>
      </c>
      <c r="F427">
        <v>3</v>
      </c>
      <c r="G427" t="s">
        <v>136</v>
      </c>
      <c r="H427">
        <v>903</v>
      </c>
      <c r="I427" t="s">
        <v>454</v>
      </c>
      <c r="J427" t="s">
        <v>451</v>
      </c>
      <c r="K427" t="s">
        <v>452</v>
      </c>
      <c r="L427">
        <v>4532</v>
      </c>
      <c r="M427" t="s">
        <v>143</v>
      </c>
      <c r="N427">
        <v>91</v>
      </c>
      <c r="O427">
        <v>19221.37</v>
      </c>
      <c r="P427">
        <v>179046</v>
      </c>
      <c r="Q427" t="str">
        <f t="shared" si="6"/>
        <v>E1 - Residential</v>
      </c>
    </row>
    <row r="428" spans="1:17" x14ac:dyDescent="0.25">
      <c r="A428">
        <v>49</v>
      </c>
      <c r="B428" t="s">
        <v>421</v>
      </c>
      <c r="C428">
        <v>2019</v>
      </c>
      <c r="D428">
        <v>4</v>
      </c>
      <c r="E428" t="s">
        <v>149</v>
      </c>
      <c r="F428">
        <v>10</v>
      </c>
      <c r="G428" t="s">
        <v>150</v>
      </c>
      <c r="H428">
        <v>905</v>
      </c>
      <c r="I428" t="s">
        <v>455</v>
      </c>
      <c r="J428" t="s">
        <v>423</v>
      </c>
      <c r="K428" t="s">
        <v>424</v>
      </c>
      <c r="L428">
        <v>4513</v>
      </c>
      <c r="M428" t="s">
        <v>151</v>
      </c>
      <c r="N428">
        <v>142</v>
      </c>
      <c r="O428">
        <v>4233.34</v>
      </c>
      <c r="P428">
        <v>95609</v>
      </c>
      <c r="Q428" t="str">
        <f t="shared" si="6"/>
        <v>E2 - Low Income Residential</v>
      </c>
    </row>
    <row r="429" spans="1:17" x14ac:dyDescent="0.25">
      <c r="A429">
        <v>49</v>
      </c>
      <c r="B429" t="s">
        <v>421</v>
      </c>
      <c r="C429">
        <v>2019</v>
      </c>
      <c r="D429">
        <v>4</v>
      </c>
      <c r="E429" t="s">
        <v>149</v>
      </c>
      <c r="F429">
        <v>10</v>
      </c>
      <c r="G429" t="s">
        <v>150</v>
      </c>
      <c r="H429">
        <v>6</v>
      </c>
      <c r="I429" t="s">
        <v>422</v>
      </c>
      <c r="J429" t="s">
        <v>423</v>
      </c>
      <c r="K429" t="s">
        <v>424</v>
      </c>
      <c r="L429">
        <v>207</v>
      </c>
      <c r="M429" t="s">
        <v>152</v>
      </c>
      <c r="N429">
        <v>1033</v>
      </c>
      <c r="O429">
        <v>139487.44</v>
      </c>
      <c r="P429">
        <v>877375</v>
      </c>
      <c r="Q429" t="str">
        <f t="shared" si="6"/>
        <v>E2 - Low Income Residential</v>
      </c>
    </row>
    <row r="430" spans="1:17" x14ac:dyDescent="0.25">
      <c r="A430">
        <v>49</v>
      </c>
      <c r="B430" t="s">
        <v>421</v>
      </c>
      <c r="C430">
        <v>2019</v>
      </c>
      <c r="D430">
        <v>4</v>
      </c>
      <c r="E430" t="s">
        <v>149</v>
      </c>
      <c r="F430">
        <v>3</v>
      </c>
      <c r="G430" t="s">
        <v>136</v>
      </c>
      <c r="H430">
        <v>6</v>
      </c>
      <c r="I430" t="s">
        <v>422</v>
      </c>
      <c r="J430" t="s">
        <v>423</v>
      </c>
      <c r="K430" t="s">
        <v>424</v>
      </c>
      <c r="L430">
        <v>300</v>
      </c>
      <c r="M430" t="s">
        <v>137</v>
      </c>
      <c r="N430">
        <v>1</v>
      </c>
      <c r="O430">
        <v>34.200000000000003</v>
      </c>
      <c r="P430">
        <v>195</v>
      </c>
      <c r="Q430" t="str">
        <f t="shared" si="6"/>
        <v>E2 - Low Income Residential</v>
      </c>
    </row>
    <row r="431" spans="1:17" x14ac:dyDescent="0.25">
      <c r="A431">
        <v>49</v>
      </c>
      <c r="B431" t="s">
        <v>421</v>
      </c>
      <c r="C431">
        <v>2019</v>
      </c>
      <c r="D431">
        <v>4</v>
      </c>
      <c r="E431" t="s">
        <v>149</v>
      </c>
      <c r="F431">
        <v>3</v>
      </c>
      <c r="G431" t="s">
        <v>136</v>
      </c>
      <c r="H431">
        <v>628</v>
      </c>
      <c r="I431" t="s">
        <v>441</v>
      </c>
      <c r="J431" t="s">
        <v>442</v>
      </c>
      <c r="K431" t="s">
        <v>443</v>
      </c>
      <c r="L431">
        <v>300</v>
      </c>
      <c r="M431" t="s">
        <v>137</v>
      </c>
      <c r="N431">
        <v>1156</v>
      </c>
      <c r="O431">
        <v>84541.440000000002</v>
      </c>
      <c r="P431">
        <v>290897</v>
      </c>
      <c r="Q431" t="str">
        <f t="shared" si="6"/>
        <v>E6 - OTHER</v>
      </c>
    </row>
    <row r="432" spans="1:17" x14ac:dyDescent="0.25">
      <c r="A432">
        <v>49</v>
      </c>
      <c r="B432" t="s">
        <v>421</v>
      </c>
      <c r="C432">
        <v>2019</v>
      </c>
      <c r="D432">
        <v>4</v>
      </c>
      <c r="E432" t="s">
        <v>149</v>
      </c>
      <c r="F432">
        <v>3</v>
      </c>
      <c r="G432" t="s">
        <v>136</v>
      </c>
      <c r="H432">
        <v>629</v>
      </c>
      <c r="I432" t="s">
        <v>470</v>
      </c>
      <c r="J432" t="s">
        <v>431</v>
      </c>
      <c r="K432" t="s">
        <v>432</v>
      </c>
      <c r="L432">
        <v>300</v>
      </c>
      <c r="M432" t="s">
        <v>137</v>
      </c>
      <c r="N432">
        <v>10</v>
      </c>
      <c r="O432">
        <v>1547.65</v>
      </c>
      <c r="P432">
        <v>5283</v>
      </c>
      <c r="Q432" t="str">
        <f t="shared" si="6"/>
        <v>E6 - OTHER</v>
      </c>
    </row>
    <row r="433" spans="1:17" x14ac:dyDescent="0.25">
      <c r="A433">
        <v>49</v>
      </c>
      <c r="B433" t="s">
        <v>421</v>
      </c>
      <c r="C433">
        <v>2019</v>
      </c>
      <c r="D433">
        <v>4</v>
      </c>
      <c r="E433" t="s">
        <v>149</v>
      </c>
      <c r="F433">
        <v>6</v>
      </c>
      <c r="G433" t="s">
        <v>138</v>
      </c>
      <c r="H433">
        <v>626</v>
      </c>
      <c r="I433" t="s">
        <v>457</v>
      </c>
      <c r="J433" t="s">
        <v>85</v>
      </c>
      <c r="K433" t="s">
        <v>146</v>
      </c>
      <c r="L433">
        <v>700</v>
      </c>
      <c r="M433" t="s">
        <v>139</v>
      </c>
      <c r="N433">
        <v>2</v>
      </c>
      <c r="O433">
        <v>773.78</v>
      </c>
      <c r="P433">
        <v>359</v>
      </c>
      <c r="Q433" t="str">
        <f t="shared" si="6"/>
        <v>E6 - OTHER</v>
      </c>
    </row>
    <row r="434" spans="1:17" x14ac:dyDescent="0.25">
      <c r="A434">
        <v>49</v>
      </c>
      <c r="B434" t="s">
        <v>421</v>
      </c>
      <c r="C434">
        <v>2019</v>
      </c>
      <c r="D434">
        <v>4</v>
      </c>
      <c r="E434" t="s">
        <v>149</v>
      </c>
      <c r="F434">
        <v>3</v>
      </c>
      <c r="G434" t="s">
        <v>136</v>
      </c>
      <c r="H434">
        <v>34</v>
      </c>
      <c r="I434" t="s">
        <v>464</v>
      </c>
      <c r="J434" t="s">
        <v>459</v>
      </c>
      <c r="K434" t="s">
        <v>460</v>
      </c>
      <c r="L434">
        <v>300</v>
      </c>
      <c r="M434" t="s">
        <v>137</v>
      </c>
      <c r="N434">
        <v>121</v>
      </c>
      <c r="O434">
        <v>15933.72</v>
      </c>
      <c r="P434">
        <v>70163</v>
      </c>
      <c r="Q434" t="str">
        <f t="shared" si="6"/>
        <v>E3 - Small C&amp;I</v>
      </c>
    </row>
    <row r="435" spans="1:17" x14ac:dyDescent="0.25">
      <c r="A435">
        <v>49</v>
      </c>
      <c r="B435" t="s">
        <v>421</v>
      </c>
      <c r="C435">
        <v>2019</v>
      </c>
      <c r="D435">
        <v>4</v>
      </c>
      <c r="E435" t="s">
        <v>149</v>
      </c>
      <c r="F435">
        <v>3</v>
      </c>
      <c r="G435" t="s">
        <v>136</v>
      </c>
      <c r="H435">
        <v>53</v>
      </c>
      <c r="I435" t="s">
        <v>436</v>
      </c>
      <c r="J435" t="s">
        <v>434</v>
      </c>
      <c r="K435" t="s">
        <v>435</v>
      </c>
      <c r="L435">
        <v>300</v>
      </c>
      <c r="M435" t="s">
        <v>137</v>
      </c>
      <c r="N435">
        <v>174</v>
      </c>
      <c r="O435">
        <v>465627.79</v>
      </c>
      <c r="P435">
        <v>2327042</v>
      </c>
      <c r="Q435" t="str">
        <f t="shared" si="6"/>
        <v>E4 - Medium C&amp;I</v>
      </c>
    </row>
    <row r="436" spans="1:17" x14ac:dyDescent="0.25">
      <c r="A436">
        <v>49</v>
      </c>
      <c r="B436" t="s">
        <v>421</v>
      </c>
      <c r="C436">
        <v>2019</v>
      </c>
      <c r="D436">
        <v>4</v>
      </c>
      <c r="E436" t="s">
        <v>149</v>
      </c>
      <c r="F436">
        <v>3</v>
      </c>
      <c r="G436" t="s">
        <v>136</v>
      </c>
      <c r="H436">
        <v>705</v>
      </c>
      <c r="I436" t="s">
        <v>438</v>
      </c>
      <c r="J436" t="s">
        <v>439</v>
      </c>
      <c r="K436" t="s">
        <v>440</v>
      </c>
      <c r="L436">
        <v>300</v>
      </c>
      <c r="M436" t="s">
        <v>137</v>
      </c>
      <c r="N436">
        <v>102</v>
      </c>
      <c r="O436">
        <v>3370075</v>
      </c>
      <c r="P436">
        <v>18451865</v>
      </c>
      <c r="Q436" t="str">
        <f t="shared" si="6"/>
        <v>E5 - Large C&amp;I</v>
      </c>
    </row>
    <row r="437" spans="1:17" x14ac:dyDescent="0.25">
      <c r="A437">
        <v>49</v>
      </c>
      <c r="B437" t="s">
        <v>421</v>
      </c>
      <c r="C437">
        <v>2019</v>
      </c>
      <c r="D437">
        <v>4</v>
      </c>
      <c r="E437" t="s">
        <v>149</v>
      </c>
      <c r="F437">
        <v>5</v>
      </c>
      <c r="G437" t="s">
        <v>141</v>
      </c>
      <c r="H437">
        <v>711</v>
      </c>
      <c r="I437" t="s">
        <v>453</v>
      </c>
      <c r="J437" t="s">
        <v>439</v>
      </c>
      <c r="K437" t="s">
        <v>440</v>
      </c>
      <c r="L437">
        <v>4552</v>
      </c>
      <c r="M437" t="s">
        <v>157</v>
      </c>
      <c r="N437">
        <v>74</v>
      </c>
      <c r="O437">
        <v>1237082.83</v>
      </c>
      <c r="P437">
        <v>17995210</v>
      </c>
      <c r="Q437" t="str">
        <f t="shared" si="6"/>
        <v>E5 - Large C&amp;I</v>
      </c>
    </row>
    <row r="438" spans="1:17" x14ac:dyDescent="0.25">
      <c r="A438">
        <v>49</v>
      </c>
      <c r="B438" t="s">
        <v>421</v>
      </c>
      <c r="C438">
        <v>2019</v>
      </c>
      <c r="D438">
        <v>4</v>
      </c>
      <c r="E438" t="s">
        <v>149</v>
      </c>
      <c r="F438">
        <v>1</v>
      </c>
      <c r="G438" t="s">
        <v>133</v>
      </c>
      <c r="H438">
        <v>6</v>
      </c>
      <c r="I438" t="s">
        <v>422</v>
      </c>
      <c r="J438" t="s">
        <v>423</v>
      </c>
      <c r="K438" t="s">
        <v>424</v>
      </c>
      <c r="L438">
        <v>200</v>
      </c>
      <c r="M438" t="s">
        <v>144</v>
      </c>
      <c r="N438">
        <v>27173</v>
      </c>
      <c r="O438">
        <v>2041245.55</v>
      </c>
      <c r="P438">
        <v>12649626</v>
      </c>
      <c r="Q438" t="str">
        <f t="shared" si="6"/>
        <v>E2 - Low Income Residential</v>
      </c>
    </row>
    <row r="439" spans="1:17" x14ac:dyDescent="0.25">
      <c r="A439">
        <v>49</v>
      </c>
      <c r="B439" t="s">
        <v>421</v>
      </c>
      <c r="C439">
        <v>2019</v>
      </c>
      <c r="D439">
        <v>4</v>
      </c>
      <c r="E439" t="s">
        <v>149</v>
      </c>
      <c r="F439">
        <v>6</v>
      </c>
      <c r="G439" t="s">
        <v>138</v>
      </c>
      <c r="H439">
        <v>629</v>
      </c>
      <c r="I439" t="s">
        <v>470</v>
      </c>
      <c r="J439" t="s">
        <v>431</v>
      </c>
      <c r="K439" t="s">
        <v>432</v>
      </c>
      <c r="L439">
        <v>700</v>
      </c>
      <c r="M439" t="s">
        <v>139</v>
      </c>
      <c r="N439">
        <v>151</v>
      </c>
      <c r="O439">
        <v>68109.14</v>
      </c>
      <c r="P439">
        <v>152254</v>
      </c>
      <c r="Q439" t="str">
        <f t="shared" si="6"/>
        <v>E6 - OTHER</v>
      </c>
    </row>
    <row r="440" spans="1:17" x14ac:dyDescent="0.25">
      <c r="A440">
        <v>49</v>
      </c>
      <c r="B440" t="s">
        <v>421</v>
      </c>
      <c r="C440">
        <v>2019</v>
      </c>
      <c r="D440">
        <v>4</v>
      </c>
      <c r="E440" t="s">
        <v>149</v>
      </c>
      <c r="F440">
        <v>6</v>
      </c>
      <c r="G440" t="s">
        <v>138</v>
      </c>
      <c r="H440">
        <v>617</v>
      </c>
      <c r="I440" t="s">
        <v>471</v>
      </c>
      <c r="J440" t="s">
        <v>431</v>
      </c>
      <c r="K440" t="s">
        <v>432</v>
      </c>
      <c r="L440">
        <v>4562</v>
      </c>
      <c r="M440" t="s">
        <v>145</v>
      </c>
      <c r="N440">
        <v>126</v>
      </c>
      <c r="O440">
        <v>471731.13</v>
      </c>
      <c r="P440">
        <v>1400334</v>
      </c>
      <c r="Q440" t="str">
        <f t="shared" si="6"/>
        <v>E6 - OTHER</v>
      </c>
    </row>
    <row r="441" spans="1:17" x14ac:dyDescent="0.25">
      <c r="A441">
        <v>49</v>
      </c>
      <c r="B441" t="s">
        <v>421</v>
      </c>
      <c r="C441">
        <v>2019</v>
      </c>
      <c r="D441">
        <v>4</v>
      </c>
      <c r="E441" t="s">
        <v>149</v>
      </c>
      <c r="F441">
        <v>6</v>
      </c>
      <c r="G441" t="s">
        <v>138</v>
      </c>
      <c r="H441">
        <v>610</v>
      </c>
      <c r="I441" t="s">
        <v>430</v>
      </c>
      <c r="J441" t="s">
        <v>431</v>
      </c>
      <c r="K441" t="s">
        <v>432</v>
      </c>
      <c r="L441">
        <v>700</v>
      </c>
      <c r="M441" t="s">
        <v>139</v>
      </c>
      <c r="N441">
        <v>8</v>
      </c>
      <c r="O441">
        <v>2808.12</v>
      </c>
      <c r="P441">
        <v>4530</v>
      </c>
      <c r="Q441" t="str">
        <f t="shared" si="6"/>
        <v>E6 - OTHER</v>
      </c>
    </row>
    <row r="442" spans="1:17" x14ac:dyDescent="0.25">
      <c r="A442">
        <v>49</v>
      </c>
      <c r="B442" t="s">
        <v>421</v>
      </c>
      <c r="C442">
        <v>2019</v>
      </c>
      <c r="D442">
        <v>4</v>
      </c>
      <c r="E442" t="s">
        <v>149</v>
      </c>
      <c r="F442">
        <v>6</v>
      </c>
      <c r="G442" t="s">
        <v>138</v>
      </c>
      <c r="H442">
        <v>628</v>
      </c>
      <c r="I442" t="s">
        <v>441</v>
      </c>
      <c r="J442" t="s">
        <v>442</v>
      </c>
      <c r="K442" t="s">
        <v>443</v>
      </c>
      <c r="L442">
        <v>700</v>
      </c>
      <c r="M442" t="s">
        <v>139</v>
      </c>
      <c r="N442">
        <v>235</v>
      </c>
      <c r="O442">
        <v>17749.25</v>
      </c>
      <c r="P442">
        <v>63610</v>
      </c>
      <c r="Q442" t="str">
        <f t="shared" si="6"/>
        <v>E6 - OTHER</v>
      </c>
    </row>
    <row r="443" spans="1:17" x14ac:dyDescent="0.25">
      <c r="A443">
        <v>49</v>
      </c>
      <c r="B443" t="s">
        <v>421</v>
      </c>
      <c r="C443">
        <v>2019</v>
      </c>
      <c r="D443">
        <v>4</v>
      </c>
      <c r="E443" t="s">
        <v>149</v>
      </c>
      <c r="F443">
        <v>6</v>
      </c>
      <c r="G443" t="s">
        <v>138</v>
      </c>
      <c r="H443">
        <v>951</v>
      </c>
      <c r="I443" t="s">
        <v>458</v>
      </c>
      <c r="J443" t="s">
        <v>459</v>
      </c>
      <c r="K443" t="s">
        <v>460</v>
      </c>
      <c r="L443">
        <v>4562</v>
      </c>
      <c r="M443" t="s">
        <v>145</v>
      </c>
      <c r="N443">
        <v>216</v>
      </c>
      <c r="O443">
        <v>9089.64</v>
      </c>
      <c r="P443">
        <v>67567</v>
      </c>
      <c r="Q443" t="str">
        <f t="shared" si="6"/>
        <v>E3 - Small C&amp;I</v>
      </c>
    </row>
    <row r="444" spans="1:17" x14ac:dyDescent="0.25">
      <c r="A444">
        <v>49</v>
      </c>
      <c r="B444" t="s">
        <v>421</v>
      </c>
      <c r="C444">
        <v>2019</v>
      </c>
      <c r="D444">
        <v>4</v>
      </c>
      <c r="E444" t="s">
        <v>149</v>
      </c>
      <c r="F444">
        <v>3</v>
      </c>
      <c r="G444" t="s">
        <v>136</v>
      </c>
      <c r="H444">
        <v>55</v>
      </c>
      <c r="I444" t="s">
        <v>428</v>
      </c>
      <c r="J444" t="s">
        <v>426</v>
      </c>
      <c r="K444" t="s">
        <v>427</v>
      </c>
      <c r="L444">
        <v>300</v>
      </c>
      <c r="M444" t="s">
        <v>137</v>
      </c>
      <c r="N444">
        <v>41</v>
      </c>
      <c r="O444">
        <v>-47620.31</v>
      </c>
      <c r="P444">
        <v>152851</v>
      </c>
      <c r="Q444" t="str">
        <f t="shared" si="6"/>
        <v>E3 - Small C&amp;I</v>
      </c>
    </row>
    <row r="445" spans="1:17" x14ac:dyDescent="0.25">
      <c r="A445">
        <v>49</v>
      </c>
      <c r="B445" t="s">
        <v>421</v>
      </c>
      <c r="C445">
        <v>2019</v>
      </c>
      <c r="D445">
        <v>4</v>
      </c>
      <c r="E445" t="s">
        <v>149</v>
      </c>
      <c r="F445">
        <v>1</v>
      </c>
      <c r="G445" t="s">
        <v>133</v>
      </c>
      <c r="H445">
        <v>5</v>
      </c>
      <c r="I445" t="s">
        <v>425</v>
      </c>
      <c r="J445" t="s">
        <v>426</v>
      </c>
      <c r="K445" t="s">
        <v>427</v>
      </c>
      <c r="L445">
        <v>200</v>
      </c>
      <c r="M445" t="s">
        <v>144</v>
      </c>
      <c r="N445">
        <v>651</v>
      </c>
      <c r="O445">
        <v>56676.94</v>
      </c>
      <c r="P445">
        <v>243856</v>
      </c>
      <c r="Q445" t="str">
        <f t="shared" si="6"/>
        <v>E3 - Small C&amp;I</v>
      </c>
    </row>
    <row r="446" spans="1:17" x14ac:dyDescent="0.25">
      <c r="A446">
        <v>49</v>
      </c>
      <c r="B446" t="s">
        <v>421</v>
      </c>
      <c r="C446">
        <v>2019</v>
      </c>
      <c r="D446">
        <v>4</v>
      </c>
      <c r="E446" t="s">
        <v>149</v>
      </c>
      <c r="F446">
        <v>5</v>
      </c>
      <c r="G446" t="s">
        <v>141</v>
      </c>
      <c r="H446">
        <v>944</v>
      </c>
      <c r="I446" t="s">
        <v>472</v>
      </c>
      <c r="J446" t="s">
        <v>473</v>
      </c>
      <c r="K446" t="s">
        <v>474</v>
      </c>
      <c r="L446">
        <v>4552</v>
      </c>
      <c r="M446" t="s">
        <v>157</v>
      </c>
      <c r="N446">
        <v>1</v>
      </c>
      <c r="O446">
        <v>6957.79</v>
      </c>
      <c r="P446">
        <v>263940</v>
      </c>
      <c r="Q446" t="str">
        <f t="shared" si="6"/>
        <v>E6 - OTHER</v>
      </c>
    </row>
    <row r="447" spans="1:17" x14ac:dyDescent="0.25">
      <c r="A447">
        <v>49</v>
      </c>
      <c r="B447" t="s">
        <v>421</v>
      </c>
      <c r="C447">
        <v>2019</v>
      </c>
      <c r="D447">
        <v>4</v>
      </c>
      <c r="E447" t="s">
        <v>149</v>
      </c>
      <c r="F447">
        <v>3</v>
      </c>
      <c r="G447" t="s">
        <v>136</v>
      </c>
      <c r="H447">
        <v>414</v>
      </c>
      <c r="I447" t="s">
        <v>506</v>
      </c>
      <c r="J447">
        <v>3421</v>
      </c>
      <c r="K447" t="s">
        <v>146</v>
      </c>
      <c r="L447">
        <v>1670</v>
      </c>
      <c r="M447" t="s">
        <v>492</v>
      </c>
      <c r="N447">
        <v>1</v>
      </c>
      <c r="O447">
        <v>3129.19</v>
      </c>
      <c r="P447">
        <v>11646.21</v>
      </c>
      <c r="Q447" t="str">
        <f t="shared" si="6"/>
        <v>G5 - Large C&amp;I</v>
      </c>
    </row>
    <row r="448" spans="1:17" x14ac:dyDescent="0.25">
      <c r="A448">
        <v>49</v>
      </c>
      <c r="B448" t="s">
        <v>421</v>
      </c>
      <c r="C448">
        <v>2019</v>
      </c>
      <c r="D448">
        <v>4</v>
      </c>
      <c r="E448" t="s">
        <v>149</v>
      </c>
      <c r="F448">
        <v>5</v>
      </c>
      <c r="G448" t="s">
        <v>141</v>
      </c>
      <c r="H448">
        <v>414</v>
      </c>
      <c r="I448" t="s">
        <v>506</v>
      </c>
      <c r="J448">
        <v>3421</v>
      </c>
      <c r="K448" t="s">
        <v>146</v>
      </c>
      <c r="L448">
        <v>1670</v>
      </c>
      <c r="M448" t="s">
        <v>492</v>
      </c>
      <c r="N448">
        <v>1</v>
      </c>
      <c r="O448">
        <v>3856.78</v>
      </c>
      <c r="P448">
        <v>16165.85</v>
      </c>
      <c r="Q448" t="str">
        <f t="shared" si="6"/>
        <v>G5 - Large C&amp;I</v>
      </c>
    </row>
    <row r="449" spans="1:17" x14ac:dyDescent="0.25">
      <c r="A449">
        <v>49</v>
      </c>
      <c r="B449" t="s">
        <v>421</v>
      </c>
      <c r="C449">
        <v>2019</v>
      </c>
      <c r="D449">
        <v>4</v>
      </c>
      <c r="E449" t="s">
        <v>149</v>
      </c>
      <c r="F449">
        <v>10</v>
      </c>
      <c r="G449" t="s">
        <v>150</v>
      </c>
      <c r="H449">
        <v>404</v>
      </c>
      <c r="I449" t="s">
        <v>507</v>
      </c>
      <c r="J449">
        <v>0</v>
      </c>
      <c r="K449" t="s">
        <v>146</v>
      </c>
      <c r="L449">
        <v>0</v>
      </c>
      <c r="M449" t="s">
        <v>146</v>
      </c>
      <c r="N449">
        <v>1</v>
      </c>
      <c r="O449">
        <v>59.1</v>
      </c>
      <c r="P449">
        <v>26.78</v>
      </c>
      <c r="Q449" t="str">
        <f t="shared" si="6"/>
        <v>G6 - OTHER</v>
      </c>
    </row>
    <row r="450" spans="1:17" x14ac:dyDescent="0.25">
      <c r="A450">
        <v>49</v>
      </c>
      <c r="B450" t="s">
        <v>421</v>
      </c>
      <c r="C450">
        <v>2019</v>
      </c>
      <c r="D450">
        <v>4</v>
      </c>
      <c r="E450" t="s">
        <v>149</v>
      </c>
      <c r="F450">
        <v>3</v>
      </c>
      <c r="G450" t="s">
        <v>136</v>
      </c>
      <c r="H450">
        <v>432</v>
      </c>
      <c r="I450" t="s">
        <v>508</v>
      </c>
      <c r="J450" t="s">
        <v>509</v>
      </c>
      <c r="K450" t="s">
        <v>146</v>
      </c>
      <c r="L450">
        <v>1674</v>
      </c>
      <c r="M450" t="s">
        <v>510</v>
      </c>
      <c r="N450">
        <v>4</v>
      </c>
      <c r="O450">
        <v>844251.03</v>
      </c>
      <c r="P450">
        <v>0</v>
      </c>
      <c r="Q450" t="str">
        <f t="shared" ref="Q450:Q513" si="7">VLOOKUP(J450,S:T,2,FALSE)</f>
        <v>G6 - OTHER</v>
      </c>
    </row>
    <row r="451" spans="1:17" x14ac:dyDescent="0.25">
      <c r="A451">
        <v>49</v>
      </c>
      <c r="B451" t="s">
        <v>421</v>
      </c>
      <c r="C451">
        <v>2019</v>
      </c>
      <c r="D451">
        <v>4</v>
      </c>
      <c r="E451" t="s">
        <v>149</v>
      </c>
      <c r="F451">
        <v>5</v>
      </c>
      <c r="G451" t="s">
        <v>141</v>
      </c>
      <c r="H451">
        <v>417</v>
      </c>
      <c r="I451" t="s">
        <v>500</v>
      </c>
      <c r="J451">
        <v>2367</v>
      </c>
      <c r="K451" t="s">
        <v>146</v>
      </c>
      <c r="L451">
        <v>400</v>
      </c>
      <c r="M451" t="s">
        <v>141</v>
      </c>
      <c r="N451">
        <v>30</v>
      </c>
      <c r="O451">
        <v>140188.04999999999</v>
      </c>
      <c r="P451">
        <v>145498.37</v>
      </c>
      <c r="Q451" t="str">
        <f t="shared" si="7"/>
        <v>G5 - Large C&amp;I</v>
      </c>
    </row>
    <row r="452" spans="1:17" x14ac:dyDescent="0.25">
      <c r="A452">
        <v>49</v>
      </c>
      <c r="B452" t="s">
        <v>421</v>
      </c>
      <c r="C452">
        <v>2019</v>
      </c>
      <c r="D452">
        <v>4</v>
      </c>
      <c r="E452" t="s">
        <v>149</v>
      </c>
      <c r="F452">
        <v>3</v>
      </c>
      <c r="G452" t="s">
        <v>136</v>
      </c>
      <c r="H452">
        <v>446</v>
      </c>
      <c r="I452" t="s">
        <v>522</v>
      </c>
      <c r="J452">
        <v>8011</v>
      </c>
      <c r="K452" t="s">
        <v>146</v>
      </c>
      <c r="L452">
        <v>300</v>
      </c>
      <c r="M452" t="s">
        <v>137</v>
      </c>
      <c r="N452">
        <v>23</v>
      </c>
      <c r="O452">
        <v>1845.69</v>
      </c>
      <c r="P452">
        <v>0</v>
      </c>
      <c r="Q452" t="str">
        <f t="shared" si="7"/>
        <v>G6 - OTHER</v>
      </c>
    </row>
    <row r="453" spans="1:17" x14ac:dyDescent="0.25">
      <c r="A453">
        <v>49</v>
      </c>
      <c r="B453" t="s">
        <v>421</v>
      </c>
      <c r="C453">
        <v>2019</v>
      </c>
      <c r="D453">
        <v>4</v>
      </c>
      <c r="E453" t="s">
        <v>149</v>
      </c>
      <c r="F453">
        <v>5</v>
      </c>
      <c r="G453" t="s">
        <v>141</v>
      </c>
      <c r="H453">
        <v>409</v>
      </c>
      <c r="I453" t="s">
        <v>518</v>
      </c>
      <c r="J453">
        <v>3367</v>
      </c>
      <c r="K453" t="s">
        <v>146</v>
      </c>
      <c r="L453">
        <v>400</v>
      </c>
      <c r="M453" t="s">
        <v>141</v>
      </c>
      <c r="N453">
        <v>8</v>
      </c>
      <c r="O453">
        <v>30898.1</v>
      </c>
      <c r="P453">
        <v>24619.06</v>
      </c>
      <c r="Q453" t="str">
        <f t="shared" si="7"/>
        <v>G5 - Large C&amp;I</v>
      </c>
    </row>
    <row r="454" spans="1:17" x14ac:dyDescent="0.25">
      <c r="A454">
        <v>49</v>
      </c>
      <c r="B454" t="s">
        <v>421</v>
      </c>
      <c r="C454">
        <v>2019</v>
      </c>
      <c r="D454">
        <v>4</v>
      </c>
      <c r="E454" t="s">
        <v>149</v>
      </c>
      <c r="F454">
        <v>3</v>
      </c>
      <c r="G454" t="s">
        <v>136</v>
      </c>
      <c r="H454">
        <v>415</v>
      </c>
      <c r="I454" t="s">
        <v>502</v>
      </c>
      <c r="J454" t="s">
        <v>503</v>
      </c>
      <c r="K454" t="s">
        <v>146</v>
      </c>
      <c r="L454">
        <v>1670</v>
      </c>
      <c r="M454" t="s">
        <v>492</v>
      </c>
      <c r="N454">
        <v>26</v>
      </c>
      <c r="O454">
        <v>260812.84</v>
      </c>
      <c r="P454">
        <v>1710398.6</v>
      </c>
      <c r="Q454" t="str">
        <f t="shared" si="7"/>
        <v>G5 - Large C&amp;I</v>
      </c>
    </row>
    <row r="455" spans="1:17" x14ac:dyDescent="0.25">
      <c r="A455">
        <v>49</v>
      </c>
      <c r="B455" t="s">
        <v>421</v>
      </c>
      <c r="C455">
        <v>2019</v>
      </c>
      <c r="D455">
        <v>4</v>
      </c>
      <c r="E455" t="s">
        <v>149</v>
      </c>
      <c r="F455">
        <v>3</v>
      </c>
      <c r="G455" t="s">
        <v>136</v>
      </c>
      <c r="H455">
        <v>413</v>
      </c>
      <c r="I455" t="s">
        <v>512</v>
      </c>
      <c r="J455">
        <v>3496</v>
      </c>
      <c r="K455" t="s">
        <v>146</v>
      </c>
      <c r="L455">
        <v>300</v>
      </c>
      <c r="M455" t="s">
        <v>137</v>
      </c>
      <c r="N455">
        <v>4</v>
      </c>
      <c r="O455">
        <v>80440.69</v>
      </c>
      <c r="P455">
        <v>88086.32</v>
      </c>
      <c r="Q455" t="str">
        <f t="shared" si="7"/>
        <v>G5 - Large C&amp;I</v>
      </c>
    </row>
    <row r="456" spans="1:17" x14ac:dyDescent="0.25">
      <c r="A456">
        <v>49</v>
      </c>
      <c r="B456" t="s">
        <v>421</v>
      </c>
      <c r="C456">
        <v>2019</v>
      </c>
      <c r="D456">
        <v>4</v>
      </c>
      <c r="E456" t="s">
        <v>149</v>
      </c>
      <c r="F456">
        <v>5</v>
      </c>
      <c r="G456" t="s">
        <v>141</v>
      </c>
      <c r="H456">
        <v>425</v>
      </c>
      <c r="I456" t="s">
        <v>480</v>
      </c>
      <c r="J456" t="s">
        <v>481</v>
      </c>
      <c r="K456" t="s">
        <v>146</v>
      </c>
      <c r="L456">
        <v>1675</v>
      </c>
      <c r="M456" t="s">
        <v>482</v>
      </c>
      <c r="N456">
        <v>1</v>
      </c>
      <c r="O456">
        <v>11163.8</v>
      </c>
      <c r="P456">
        <v>10116.66</v>
      </c>
      <c r="Q456" t="str">
        <f t="shared" si="7"/>
        <v>G5 - Large C&amp;I</v>
      </c>
    </row>
    <row r="457" spans="1:17" x14ac:dyDescent="0.25">
      <c r="A457">
        <v>49</v>
      </c>
      <c r="B457" t="s">
        <v>421</v>
      </c>
      <c r="C457">
        <v>2019</v>
      </c>
      <c r="D457">
        <v>4</v>
      </c>
      <c r="E457" t="s">
        <v>149</v>
      </c>
      <c r="F457">
        <v>10</v>
      </c>
      <c r="G457" t="s">
        <v>150</v>
      </c>
      <c r="H457">
        <v>400</v>
      </c>
      <c r="I457" t="s">
        <v>511</v>
      </c>
      <c r="J457">
        <v>1247</v>
      </c>
      <c r="K457" t="s">
        <v>146</v>
      </c>
      <c r="L457">
        <v>207</v>
      </c>
      <c r="M457" t="s">
        <v>152</v>
      </c>
      <c r="N457">
        <v>202350</v>
      </c>
      <c r="O457">
        <v>28907190.350000001</v>
      </c>
      <c r="P457">
        <v>19252301.140000001</v>
      </c>
      <c r="Q457" t="str">
        <f t="shared" si="7"/>
        <v>G1 - Residential</v>
      </c>
    </row>
    <row r="458" spans="1:17" x14ac:dyDescent="0.25">
      <c r="A458">
        <v>49</v>
      </c>
      <c r="B458" t="s">
        <v>421</v>
      </c>
      <c r="C458">
        <v>2019</v>
      </c>
      <c r="D458">
        <v>4</v>
      </c>
      <c r="E458" t="s">
        <v>149</v>
      </c>
      <c r="F458">
        <v>3</v>
      </c>
      <c r="G458" t="s">
        <v>136</v>
      </c>
      <c r="H458">
        <v>439</v>
      </c>
      <c r="I458" t="s">
        <v>488</v>
      </c>
      <c r="J458" t="s">
        <v>489</v>
      </c>
      <c r="K458" t="s">
        <v>146</v>
      </c>
      <c r="L458">
        <v>300</v>
      </c>
      <c r="M458" t="s">
        <v>137</v>
      </c>
      <c r="N458">
        <v>1</v>
      </c>
      <c r="O458">
        <v>147731.51</v>
      </c>
      <c r="P458">
        <v>294022.77</v>
      </c>
      <c r="Q458" t="str">
        <f t="shared" si="7"/>
        <v>G5 - Large C&amp;I</v>
      </c>
    </row>
    <row r="459" spans="1:17" x14ac:dyDescent="0.25">
      <c r="A459">
        <v>49</v>
      </c>
      <c r="B459" t="s">
        <v>421</v>
      </c>
      <c r="C459">
        <v>2019</v>
      </c>
      <c r="D459">
        <v>4</v>
      </c>
      <c r="E459" t="s">
        <v>149</v>
      </c>
      <c r="F459">
        <v>3</v>
      </c>
      <c r="G459" t="s">
        <v>136</v>
      </c>
      <c r="H459">
        <v>420</v>
      </c>
      <c r="I459" t="s">
        <v>499</v>
      </c>
      <c r="J459">
        <v>2331</v>
      </c>
      <c r="K459" t="s">
        <v>146</v>
      </c>
      <c r="L459">
        <v>300</v>
      </c>
      <c r="M459" t="s">
        <v>137</v>
      </c>
      <c r="N459">
        <v>1</v>
      </c>
      <c r="O459">
        <v>3965.57</v>
      </c>
      <c r="P459">
        <v>3984.04</v>
      </c>
      <c r="Q459" t="str">
        <f t="shared" si="7"/>
        <v>G5 - Large C&amp;I</v>
      </c>
    </row>
    <row r="460" spans="1:17" x14ac:dyDescent="0.25">
      <c r="A460">
        <v>49</v>
      </c>
      <c r="B460" t="s">
        <v>421</v>
      </c>
      <c r="C460">
        <v>2019</v>
      </c>
      <c r="D460">
        <v>4</v>
      </c>
      <c r="E460" t="s">
        <v>149</v>
      </c>
      <c r="F460">
        <v>3</v>
      </c>
      <c r="G460" t="s">
        <v>136</v>
      </c>
      <c r="H460">
        <v>417</v>
      </c>
      <c r="I460" t="s">
        <v>500</v>
      </c>
      <c r="J460">
        <v>2367</v>
      </c>
      <c r="K460" t="s">
        <v>146</v>
      </c>
      <c r="L460">
        <v>300</v>
      </c>
      <c r="M460" t="s">
        <v>137</v>
      </c>
      <c r="N460">
        <v>27</v>
      </c>
      <c r="O460">
        <v>130101.43</v>
      </c>
      <c r="P460">
        <v>137250.62</v>
      </c>
      <c r="Q460" t="str">
        <f t="shared" si="7"/>
        <v>G5 - Large C&amp;I</v>
      </c>
    </row>
    <row r="461" spans="1:17" x14ac:dyDescent="0.25">
      <c r="A461">
        <v>49</v>
      </c>
      <c r="B461" t="s">
        <v>421</v>
      </c>
      <c r="C461">
        <v>2019</v>
      </c>
      <c r="D461">
        <v>4</v>
      </c>
      <c r="E461" t="s">
        <v>149</v>
      </c>
      <c r="F461">
        <v>3</v>
      </c>
      <c r="G461" t="s">
        <v>136</v>
      </c>
      <c r="H461">
        <v>423</v>
      </c>
      <c r="I461" t="s">
        <v>483</v>
      </c>
      <c r="J461" t="s">
        <v>484</v>
      </c>
      <c r="K461" t="s">
        <v>146</v>
      </c>
      <c r="L461">
        <v>1671</v>
      </c>
      <c r="M461" t="s">
        <v>485</v>
      </c>
      <c r="N461">
        <v>12</v>
      </c>
      <c r="O461">
        <v>138482.15</v>
      </c>
      <c r="P461">
        <v>848692.19</v>
      </c>
      <c r="Q461" t="str">
        <f t="shared" si="7"/>
        <v>G5 - Large C&amp;I</v>
      </c>
    </row>
    <row r="462" spans="1:17" x14ac:dyDescent="0.25">
      <c r="A462">
        <v>49</v>
      </c>
      <c r="B462" t="s">
        <v>421</v>
      </c>
      <c r="C462">
        <v>2019</v>
      </c>
      <c r="D462">
        <v>4</v>
      </c>
      <c r="E462" t="s">
        <v>149</v>
      </c>
      <c r="F462">
        <v>5</v>
      </c>
      <c r="G462" t="s">
        <v>141</v>
      </c>
      <c r="H462">
        <v>404</v>
      </c>
      <c r="I462" t="s">
        <v>507</v>
      </c>
      <c r="J462">
        <v>2107</v>
      </c>
      <c r="K462" t="s">
        <v>146</v>
      </c>
      <c r="L462">
        <v>400</v>
      </c>
      <c r="M462" t="s">
        <v>141</v>
      </c>
      <c r="N462">
        <v>7</v>
      </c>
      <c r="O462">
        <v>2928.28</v>
      </c>
      <c r="P462">
        <v>2217.59</v>
      </c>
      <c r="Q462" t="str">
        <f t="shared" si="7"/>
        <v>G3 - Small C&amp;I</v>
      </c>
    </row>
    <row r="463" spans="1:17" x14ac:dyDescent="0.25">
      <c r="A463">
        <v>49</v>
      </c>
      <c r="B463" t="s">
        <v>421</v>
      </c>
      <c r="C463">
        <v>2019</v>
      </c>
      <c r="D463">
        <v>4</v>
      </c>
      <c r="E463" t="s">
        <v>149</v>
      </c>
      <c r="F463">
        <v>3</v>
      </c>
      <c r="G463" t="s">
        <v>136</v>
      </c>
      <c r="H463">
        <v>443</v>
      </c>
      <c r="I463" t="s">
        <v>495</v>
      </c>
      <c r="J463">
        <v>2121</v>
      </c>
      <c r="K463" t="s">
        <v>146</v>
      </c>
      <c r="L463">
        <v>1670</v>
      </c>
      <c r="M463" t="s">
        <v>492</v>
      </c>
      <c r="N463">
        <v>704</v>
      </c>
      <c r="O463">
        <v>110631.94</v>
      </c>
      <c r="P463">
        <v>180181.13</v>
      </c>
      <c r="Q463" t="str">
        <f t="shared" si="7"/>
        <v>G3 - Small C&amp;I</v>
      </c>
    </row>
    <row r="464" spans="1:17" x14ac:dyDescent="0.25">
      <c r="A464">
        <v>49</v>
      </c>
      <c r="B464" t="s">
        <v>421</v>
      </c>
      <c r="C464">
        <v>2019</v>
      </c>
      <c r="D464">
        <v>4</v>
      </c>
      <c r="E464" t="s">
        <v>149</v>
      </c>
      <c r="F464">
        <v>5</v>
      </c>
      <c r="G464" t="s">
        <v>141</v>
      </c>
      <c r="H464">
        <v>443</v>
      </c>
      <c r="I464" t="s">
        <v>495</v>
      </c>
      <c r="J464">
        <v>2121</v>
      </c>
      <c r="K464" t="s">
        <v>146</v>
      </c>
      <c r="L464">
        <v>1670</v>
      </c>
      <c r="M464" t="s">
        <v>492</v>
      </c>
      <c r="N464">
        <v>2</v>
      </c>
      <c r="O464">
        <v>332.46</v>
      </c>
      <c r="P464">
        <v>539.72</v>
      </c>
      <c r="Q464" t="str">
        <f t="shared" si="7"/>
        <v>G3 - Small C&amp;I</v>
      </c>
    </row>
    <row r="465" spans="1:17" x14ac:dyDescent="0.25">
      <c r="A465">
        <v>49</v>
      </c>
      <c r="B465" t="s">
        <v>421</v>
      </c>
      <c r="C465">
        <v>2019</v>
      </c>
      <c r="D465">
        <v>4</v>
      </c>
      <c r="E465" t="s">
        <v>149</v>
      </c>
      <c r="F465">
        <v>3</v>
      </c>
      <c r="G465" t="s">
        <v>136</v>
      </c>
      <c r="H465">
        <v>405</v>
      </c>
      <c r="I465" t="s">
        <v>505</v>
      </c>
      <c r="J465">
        <v>2237</v>
      </c>
      <c r="K465" t="s">
        <v>146</v>
      </c>
      <c r="L465">
        <v>300</v>
      </c>
      <c r="M465" t="s">
        <v>137</v>
      </c>
      <c r="N465">
        <v>3272</v>
      </c>
      <c r="O465">
        <v>4237137.09</v>
      </c>
      <c r="P465">
        <v>3615480.46</v>
      </c>
      <c r="Q465" t="str">
        <f t="shared" si="7"/>
        <v>G4 - Medium C&amp;I</v>
      </c>
    </row>
    <row r="466" spans="1:17" x14ac:dyDescent="0.25">
      <c r="A466">
        <v>49</v>
      </c>
      <c r="B466" t="s">
        <v>421</v>
      </c>
      <c r="C466">
        <v>2019</v>
      </c>
      <c r="D466">
        <v>4</v>
      </c>
      <c r="E466" t="s">
        <v>149</v>
      </c>
      <c r="F466">
        <v>5</v>
      </c>
      <c r="G466" t="s">
        <v>141</v>
      </c>
      <c r="H466">
        <v>424</v>
      </c>
      <c r="I466" t="s">
        <v>519</v>
      </c>
      <c r="J466">
        <v>2431</v>
      </c>
      <c r="K466" t="s">
        <v>146</v>
      </c>
      <c r="L466">
        <v>400</v>
      </c>
      <c r="M466" t="s">
        <v>141</v>
      </c>
      <c r="N466">
        <v>1</v>
      </c>
      <c r="O466">
        <v>8912.44</v>
      </c>
      <c r="P466">
        <v>3704.91</v>
      </c>
      <c r="Q466" t="str">
        <f t="shared" si="7"/>
        <v>G5 - Large C&amp;I</v>
      </c>
    </row>
    <row r="467" spans="1:17" x14ac:dyDescent="0.25">
      <c r="A467">
        <v>49</v>
      </c>
      <c r="B467" t="s">
        <v>421</v>
      </c>
      <c r="C467">
        <v>2019</v>
      </c>
      <c r="D467">
        <v>4</v>
      </c>
      <c r="E467" t="s">
        <v>149</v>
      </c>
      <c r="F467">
        <v>3</v>
      </c>
      <c r="G467" t="s">
        <v>136</v>
      </c>
      <c r="H467">
        <v>410</v>
      </c>
      <c r="I467" t="s">
        <v>514</v>
      </c>
      <c r="J467">
        <v>3321</v>
      </c>
      <c r="K467" t="s">
        <v>146</v>
      </c>
      <c r="L467">
        <v>1670</v>
      </c>
      <c r="M467" t="s">
        <v>492</v>
      </c>
      <c r="N467">
        <v>199</v>
      </c>
      <c r="O467">
        <v>547690.37</v>
      </c>
      <c r="P467">
        <v>1317940.96</v>
      </c>
      <c r="Q467" t="str">
        <f t="shared" si="7"/>
        <v>G5 - Large C&amp;I</v>
      </c>
    </row>
    <row r="468" spans="1:17" x14ac:dyDescent="0.25">
      <c r="A468">
        <v>49</v>
      </c>
      <c r="B468" t="s">
        <v>421</v>
      </c>
      <c r="C468">
        <v>2019</v>
      </c>
      <c r="D468">
        <v>4</v>
      </c>
      <c r="E468" t="s">
        <v>149</v>
      </c>
      <c r="F468">
        <v>1</v>
      </c>
      <c r="G468" t="s">
        <v>133</v>
      </c>
      <c r="H468">
        <v>400</v>
      </c>
      <c r="I468" t="s">
        <v>511</v>
      </c>
      <c r="J468">
        <v>1247</v>
      </c>
      <c r="K468" t="s">
        <v>146</v>
      </c>
      <c r="L468">
        <v>207</v>
      </c>
      <c r="M468" t="s">
        <v>152</v>
      </c>
      <c r="N468">
        <v>9</v>
      </c>
      <c r="O468">
        <v>1070.72</v>
      </c>
      <c r="P468">
        <v>708.64</v>
      </c>
      <c r="Q468" t="str">
        <f t="shared" si="7"/>
        <v>G1 - Residential</v>
      </c>
    </row>
    <row r="469" spans="1:17" x14ac:dyDescent="0.25">
      <c r="A469">
        <v>49</v>
      </c>
      <c r="B469" t="s">
        <v>421</v>
      </c>
      <c r="C469">
        <v>2019</v>
      </c>
      <c r="D469">
        <v>4</v>
      </c>
      <c r="E469" t="s">
        <v>149</v>
      </c>
      <c r="F469">
        <v>5</v>
      </c>
      <c r="G469" t="s">
        <v>141</v>
      </c>
      <c r="H469">
        <v>419</v>
      </c>
      <c r="I469" t="s">
        <v>520</v>
      </c>
      <c r="J469" t="s">
        <v>521</v>
      </c>
      <c r="K469" t="s">
        <v>146</v>
      </c>
      <c r="L469">
        <v>1671</v>
      </c>
      <c r="M469" t="s">
        <v>485</v>
      </c>
      <c r="N469">
        <v>56</v>
      </c>
      <c r="O469">
        <v>132476.79999999999</v>
      </c>
      <c r="P469">
        <v>413030</v>
      </c>
      <c r="Q469" t="str">
        <f t="shared" si="7"/>
        <v>G5 - Large C&amp;I</v>
      </c>
    </row>
    <row r="470" spans="1:17" x14ac:dyDescent="0.25">
      <c r="A470">
        <v>49</v>
      </c>
      <c r="B470" t="s">
        <v>421</v>
      </c>
      <c r="C470">
        <v>2019</v>
      </c>
      <c r="D470">
        <v>4</v>
      </c>
      <c r="E470" t="s">
        <v>149</v>
      </c>
      <c r="F470">
        <v>3</v>
      </c>
      <c r="G470" t="s">
        <v>136</v>
      </c>
      <c r="H470">
        <v>422</v>
      </c>
      <c r="I470" t="s">
        <v>501</v>
      </c>
      <c r="J470">
        <v>2421</v>
      </c>
      <c r="K470" t="s">
        <v>146</v>
      </c>
      <c r="L470">
        <v>1671</v>
      </c>
      <c r="M470" t="s">
        <v>485</v>
      </c>
      <c r="N470">
        <v>3</v>
      </c>
      <c r="O470">
        <v>11845.43</v>
      </c>
      <c r="P470">
        <v>58508.12</v>
      </c>
      <c r="Q470" t="str">
        <f t="shared" si="7"/>
        <v>G5 - Large C&amp;I</v>
      </c>
    </row>
    <row r="471" spans="1:17" x14ac:dyDescent="0.25">
      <c r="A471">
        <v>49</v>
      </c>
      <c r="B471" t="s">
        <v>421</v>
      </c>
      <c r="C471">
        <v>2019</v>
      </c>
      <c r="D471">
        <v>4</v>
      </c>
      <c r="E471" t="s">
        <v>149</v>
      </c>
      <c r="F471">
        <v>3</v>
      </c>
      <c r="G471" t="s">
        <v>136</v>
      </c>
      <c r="H471">
        <v>421</v>
      </c>
      <c r="I471" t="s">
        <v>486</v>
      </c>
      <c r="J471">
        <v>2496</v>
      </c>
      <c r="K471" t="s">
        <v>146</v>
      </c>
      <c r="L471">
        <v>300</v>
      </c>
      <c r="M471" t="s">
        <v>137</v>
      </c>
      <c r="N471">
        <v>1</v>
      </c>
      <c r="O471">
        <v>10617.38</v>
      </c>
      <c r="P471">
        <v>12084.99</v>
      </c>
      <c r="Q471" t="str">
        <f t="shared" si="7"/>
        <v>G5 - Large C&amp;I</v>
      </c>
    </row>
    <row r="472" spans="1:17" x14ac:dyDescent="0.25">
      <c r="A472">
        <v>49</v>
      </c>
      <c r="B472" t="s">
        <v>421</v>
      </c>
      <c r="C472">
        <v>2019</v>
      </c>
      <c r="D472">
        <v>4</v>
      </c>
      <c r="E472" t="s">
        <v>149</v>
      </c>
      <c r="F472">
        <v>3</v>
      </c>
      <c r="G472" t="s">
        <v>136</v>
      </c>
      <c r="H472">
        <v>440</v>
      </c>
      <c r="I472" t="s">
        <v>523</v>
      </c>
      <c r="J472" t="s">
        <v>524</v>
      </c>
      <c r="K472" t="s">
        <v>146</v>
      </c>
      <c r="L472">
        <v>1672</v>
      </c>
      <c r="M472" t="s">
        <v>525</v>
      </c>
      <c r="N472">
        <v>1</v>
      </c>
      <c r="O472">
        <v>54149.25</v>
      </c>
      <c r="P472">
        <v>399735.79</v>
      </c>
      <c r="Q472" t="str">
        <f t="shared" si="7"/>
        <v>G5 - Large C&amp;I</v>
      </c>
    </row>
    <row r="473" spans="1:17" x14ac:dyDescent="0.25">
      <c r="A473">
        <v>49</v>
      </c>
      <c r="B473" t="s">
        <v>421</v>
      </c>
      <c r="C473">
        <v>2019</v>
      </c>
      <c r="D473">
        <v>4</v>
      </c>
      <c r="E473" t="s">
        <v>149</v>
      </c>
      <c r="F473">
        <v>5</v>
      </c>
      <c r="G473" t="s">
        <v>141</v>
      </c>
      <c r="H473">
        <v>410</v>
      </c>
      <c r="I473" t="s">
        <v>514</v>
      </c>
      <c r="J473">
        <v>3321</v>
      </c>
      <c r="K473" t="s">
        <v>146</v>
      </c>
      <c r="L473">
        <v>1670</v>
      </c>
      <c r="M473" t="s">
        <v>492</v>
      </c>
      <c r="N473">
        <v>18</v>
      </c>
      <c r="O473">
        <v>52359.13</v>
      </c>
      <c r="P473">
        <v>123443.98</v>
      </c>
      <c r="Q473" t="str">
        <f t="shared" si="7"/>
        <v>G5 - Large C&amp;I</v>
      </c>
    </row>
    <row r="474" spans="1:17" x14ac:dyDescent="0.25">
      <c r="A474">
        <v>49</v>
      </c>
      <c r="B474" t="s">
        <v>421</v>
      </c>
      <c r="C474">
        <v>2019</v>
      </c>
      <c r="D474">
        <v>4</v>
      </c>
      <c r="E474" t="s">
        <v>149</v>
      </c>
      <c r="F474">
        <v>3</v>
      </c>
      <c r="G474" t="s">
        <v>136</v>
      </c>
      <c r="H474">
        <v>409</v>
      </c>
      <c r="I474" t="s">
        <v>518</v>
      </c>
      <c r="J474">
        <v>3367</v>
      </c>
      <c r="K474" t="s">
        <v>146</v>
      </c>
      <c r="L474">
        <v>300</v>
      </c>
      <c r="M474" t="s">
        <v>137</v>
      </c>
      <c r="N474">
        <v>108</v>
      </c>
      <c r="O474">
        <v>852607.71</v>
      </c>
      <c r="P474">
        <v>746873.3</v>
      </c>
      <c r="Q474" t="str">
        <f t="shared" si="7"/>
        <v>G5 - Large C&amp;I</v>
      </c>
    </row>
    <row r="475" spans="1:17" x14ac:dyDescent="0.25">
      <c r="A475">
        <v>49</v>
      </c>
      <c r="B475" t="s">
        <v>421</v>
      </c>
      <c r="C475">
        <v>2019</v>
      </c>
      <c r="D475">
        <v>4</v>
      </c>
      <c r="E475" t="s">
        <v>149</v>
      </c>
      <c r="F475">
        <v>5</v>
      </c>
      <c r="G475" t="s">
        <v>141</v>
      </c>
      <c r="H475">
        <v>415</v>
      </c>
      <c r="I475" t="s">
        <v>502</v>
      </c>
      <c r="J475" t="s">
        <v>503</v>
      </c>
      <c r="K475" t="s">
        <v>146</v>
      </c>
      <c r="L475">
        <v>1670</v>
      </c>
      <c r="M475" t="s">
        <v>492</v>
      </c>
      <c r="N475">
        <v>3</v>
      </c>
      <c r="O475">
        <v>15660.01</v>
      </c>
      <c r="P475">
        <v>91077.75</v>
      </c>
      <c r="Q475" t="str">
        <f t="shared" si="7"/>
        <v>G5 - Large C&amp;I</v>
      </c>
    </row>
    <row r="476" spans="1:17" x14ac:dyDescent="0.25">
      <c r="A476">
        <v>49</v>
      </c>
      <c r="B476" t="s">
        <v>421</v>
      </c>
      <c r="C476">
        <v>2019</v>
      </c>
      <c r="D476">
        <v>4</v>
      </c>
      <c r="E476" t="s">
        <v>149</v>
      </c>
      <c r="F476">
        <v>3</v>
      </c>
      <c r="G476" t="s">
        <v>136</v>
      </c>
      <c r="H476">
        <v>418</v>
      </c>
      <c r="I476" t="s">
        <v>529</v>
      </c>
      <c r="J476">
        <v>2321</v>
      </c>
      <c r="K476" t="s">
        <v>146</v>
      </c>
      <c r="L476">
        <v>1671</v>
      </c>
      <c r="M476" t="s">
        <v>485</v>
      </c>
      <c r="N476">
        <v>34</v>
      </c>
      <c r="O476">
        <v>73983.600000000006</v>
      </c>
      <c r="P476">
        <v>220770.6</v>
      </c>
      <c r="Q476" t="str">
        <f t="shared" si="7"/>
        <v>G5 - Large C&amp;I</v>
      </c>
    </row>
    <row r="477" spans="1:17" x14ac:dyDescent="0.25">
      <c r="A477">
        <v>49</v>
      </c>
      <c r="B477" t="s">
        <v>421</v>
      </c>
      <c r="C477">
        <v>2019</v>
      </c>
      <c r="D477">
        <v>4</v>
      </c>
      <c r="E477" t="s">
        <v>149</v>
      </c>
      <c r="F477">
        <v>3</v>
      </c>
      <c r="G477" t="s">
        <v>136</v>
      </c>
      <c r="H477">
        <v>404</v>
      </c>
      <c r="I477" t="s">
        <v>507</v>
      </c>
      <c r="J477">
        <v>2107</v>
      </c>
      <c r="K477" t="s">
        <v>146</v>
      </c>
      <c r="L477">
        <v>300</v>
      </c>
      <c r="M477" t="s">
        <v>137</v>
      </c>
      <c r="N477">
        <v>17623</v>
      </c>
      <c r="O477">
        <v>3420570.53</v>
      </c>
      <c r="P477">
        <v>2393230.14</v>
      </c>
      <c r="Q477" t="str">
        <f t="shared" si="7"/>
        <v>G3 - Small C&amp;I</v>
      </c>
    </row>
    <row r="478" spans="1:17" x14ac:dyDescent="0.25">
      <c r="A478">
        <v>49</v>
      </c>
      <c r="B478" t="s">
        <v>421</v>
      </c>
      <c r="C478">
        <v>2019</v>
      </c>
      <c r="D478">
        <v>4</v>
      </c>
      <c r="E478" t="s">
        <v>149</v>
      </c>
      <c r="F478">
        <v>3</v>
      </c>
      <c r="G478" t="s">
        <v>136</v>
      </c>
      <c r="H478">
        <v>444</v>
      </c>
      <c r="I478" t="s">
        <v>496</v>
      </c>
      <c r="J478">
        <v>2131</v>
      </c>
      <c r="K478" t="s">
        <v>146</v>
      </c>
      <c r="L478">
        <v>300</v>
      </c>
      <c r="M478" t="s">
        <v>137</v>
      </c>
      <c r="N478">
        <v>32</v>
      </c>
      <c r="O478">
        <v>16911.75</v>
      </c>
      <c r="P478">
        <v>12956.84</v>
      </c>
      <c r="Q478" t="str">
        <f t="shared" si="7"/>
        <v>G3 - Small C&amp;I</v>
      </c>
    </row>
    <row r="479" spans="1:17" x14ac:dyDescent="0.25">
      <c r="A479">
        <v>49</v>
      </c>
      <c r="B479" t="s">
        <v>421</v>
      </c>
      <c r="C479">
        <v>2019</v>
      </c>
      <c r="D479">
        <v>4</v>
      </c>
      <c r="E479" t="s">
        <v>149</v>
      </c>
      <c r="F479">
        <v>5</v>
      </c>
      <c r="G479" t="s">
        <v>141</v>
      </c>
      <c r="H479">
        <v>405</v>
      </c>
      <c r="I479" t="s">
        <v>505</v>
      </c>
      <c r="J479">
        <v>2237</v>
      </c>
      <c r="K479" t="s">
        <v>146</v>
      </c>
      <c r="L479">
        <v>400</v>
      </c>
      <c r="M479" t="s">
        <v>141</v>
      </c>
      <c r="N479">
        <v>14</v>
      </c>
      <c r="O479">
        <v>37784.800000000003</v>
      </c>
      <c r="P479">
        <v>33639.53</v>
      </c>
      <c r="Q479" t="str">
        <f t="shared" si="7"/>
        <v>G4 - Medium C&amp;I</v>
      </c>
    </row>
    <row r="480" spans="1:17" x14ac:dyDescent="0.25">
      <c r="A480">
        <v>49</v>
      </c>
      <c r="B480" t="s">
        <v>421</v>
      </c>
      <c r="C480">
        <v>2019</v>
      </c>
      <c r="D480">
        <v>4</v>
      </c>
      <c r="E480" t="s">
        <v>149</v>
      </c>
      <c r="F480">
        <v>5</v>
      </c>
      <c r="G480" t="s">
        <v>141</v>
      </c>
      <c r="H480">
        <v>422</v>
      </c>
      <c r="I480" t="s">
        <v>501</v>
      </c>
      <c r="J480">
        <v>2421</v>
      </c>
      <c r="K480" t="s">
        <v>146</v>
      </c>
      <c r="L480">
        <v>1671</v>
      </c>
      <c r="M480" t="s">
        <v>485</v>
      </c>
      <c r="N480">
        <v>12</v>
      </c>
      <c r="O480">
        <v>68330.460000000006</v>
      </c>
      <c r="P480">
        <v>337006.77</v>
      </c>
      <c r="Q480" t="str">
        <f t="shared" si="7"/>
        <v>G5 - Large C&amp;I</v>
      </c>
    </row>
    <row r="481" spans="1:17" x14ac:dyDescent="0.25">
      <c r="A481">
        <v>49</v>
      </c>
      <c r="B481" t="s">
        <v>421</v>
      </c>
      <c r="C481">
        <v>2019</v>
      </c>
      <c r="D481">
        <v>4</v>
      </c>
      <c r="E481" t="s">
        <v>149</v>
      </c>
      <c r="F481">
        <v>3</v>
      </c>
      <c r="G481" t="s">
        <v>136</v>
      </c>
      <c r="H481">
        <v>424</v>
      </c>
      <c r="I481" t="s">
        <v>519</v>
      </c>
      <c r="J481">
        <v>2431</v>
      </c>
      <c r="K481" t="s">
        <v>146</v>
      </c>
      <c r="L481">
        <v>300</v>
      </c>
      <c r="M481" t="s">
        <v>137</v>
      </c>
      <c r="N481">
        <v>1</v>
      </c>
      <c r="O481">
        <v>5574.44</v>
      </c>
      <c r="P481">
        <v>2151.67</v>
      </c>
      <c r="Q481" t="str">
        <f t="shared" si="7"/>
        <v>G5 - Large C&amp;I</v>
      </c>
    </row>
    <row r="482" spans="1:17" x14ac:dyDescent="0.25">
      <c r="A482">
        <v>49</v>
      </c>
      <c r="B482" t="s">
        <v>421</v>
      </c>
      <c r="C482">
        <v>2019</v>
      </c>
      <c r="D482">
        <v>4</v>
      </c>
      <c r="E482" t="s">
        <v>149</v>
      </c>
      <c r="F482">
        <v>3</v>
      </c>
      <c r="G482" t="s">
        <v>136</v>
      </c>
      <c r="H482">
        <v>411</v>
      </c>
      <c r="I482" t="s">
        <v>490</v>
      </c>
      <c r="J482" t="s">
        <v>491</v>
      </c>
      <c r="K482" t="s">
        <v>146</v>
      </c>
      <c r="L482">
        <v>1670</v>
      </c>
      <c r="M482" t="s">
        <v>492</v>
      </c>
      <c r="N482">
        <v>111</v>
      </c>
      <c r="O482">
        <v>403981.01</v>
      </c>
      <c r="P482">
        <v>1085991.17</v>
      </c>
      <c r="Q482" t="str">
        <f t="shared" si="7"/>
        <v>G5 - Large C&amp;I</v>
      </c>
    </row>
    <row r="483" spans="1:17" x14ac:dyDescent="0.25">
      <c r="A483">
        <v>49</v>
      </c>
      <c r="B483" t="s">
        <v>421</v>
      </c>
      <c r="C483">
        <v>2019</v>
      </c>
      <c r="D483">
        <v>4</v>
      </c>
      <c r="E483" t="s">
        <v>149</v>
      </c>
      <c r="F483">
        <v>5</v>
      </c>
      <c r="G483" t="s">
        <v>141</v>
      </c>
      <c r="H483">
        <v>411</v>
      </c>
      <c r="I483" t="s">
        <v>490</v>
      </c>
      <c r="J483" t="s">
        <v>491</v>
      </c>
      <c r="K483" t="s">
        <v>146</v>
      </c>
      <c r="L483">
        <v>1670</v>
      </c>
      <c r="M483" t="s">
        <v>492</v>
      </c>
      <c r="N483">
        <v>6</v>
      </c>
      <c r="O483">
        <v>22887.51</v>
      </c>
      <c r="P483">
        <v>62303.67</v>
      </c>
      <c r="Q483" t="str">
        <f t="shared" si="7"/>
        <v>G5 - Large C&amp;I</v>
      </c>
    </row>
    <row r="484" spans="1:17" x14ac:dyDescent="0.25">
      <c r="A484">
        <v>49</v>
      </c>
      <c r="B484" t="s">
        <v>421</v>
      </c>
      <c r="C484">
        <v>2019</v>
      </c>
      <c r="D484">
        <v>4</v>
      </c>
      <c r="E484" t="s">
        <v>149</v>
      </c>
      <c r="F484">
        <v>3</v>
      </c>
      <c r="G484" t="s">
        <v>136</v>
      </c>
      <c r="H484">
        <v>442</v>
      </c>
      <c r="I484" t="s">
        <v>532</v>
      </c>
      <c r="J484" t="s">
        <v>533</v>
      </c>
      <c r="K484" t="s">
        <v>146</v>
      </c>
      <c r="L484">
        <v>1672</v>
      </c>
      <c r="M484" t="s">
        <v>525</v>
      </c>
      <c r="N484">
        <v>8</v>
      </c>
      <c r="O484">
        <v>77877.440000000002</v>
      </c>
      <c r="P484">
        <v>621824.39</v>
      </c>
      <c r="Q484" t="str">
        <f t="shared" si="7"/>
        <v>G5 - Large C&amp;I</v>
      </c>
    </row>
    <row r="485" spans="1:17" x14ac:dyDescent="0.25">
      <c r="A485">
        <v>49</v>
      </c>
      <c r="B485" t="s">
        <v>421</v>
      </c>
      <c r="C485">
        <v>2019</v>
      </c>
      <c r="D485">
        <v>4</v>
      </c>
      <c r="E485" t="s">
        <v>149</v>
      </c>
      <c r="F485">
        <v>1</v>
      </c>
      <c r="G485" t="s">
        <v>133</v>
      </c>
      <c r="H485">
        <v>401</v>
      </c>
      <c r="I485" t="s">
        <v>526</v>
      </c>
      <c r="J485">
        <v>1012</v>
      </c>
      <c r="K485" t="s">
        <v>146</v>
      </c>
      <c r="L485">
        <v>200</v>
      </c>
      <c r="M485" t="s">
        <v>144</v>
      </c>
      <c r="N485">
        <v>17493</v>
      </c>
      <c r="O485">
        <v>730119.59</v>
      </c>
      <c r="P485">
        <v>384957.64</v>
      </c>
      <c r="Q485" t="str">
        <f t="shared" si="7"/>
        <v>G1 - Residential</v>
      </c>
    </row>
    <row r="486" spans="1:17" x14ac:dyDescent="0.25">
      <c r="A486">
        <v>49</v>
      </c>
      <c r="B486" t="s">
        <v>421</v>
      </c>
      <c r="C486">
        <v>2019</v>
      </c>
      <c r="D486">
        <v>4</v>
      </c>
      <c r="E486" t="s">
        <v>149</v>
      </c>
      <c r="F486">
        <v>3</v>
      </c>
      <c r="G486" t="s">
        <v>136</v>
      </c>
      <c r="H486">
        <v>431</v>
      </c>
      <c r="I486" t="s">
        <v>515</v>
      </c>
      <c r="J486" t="s">
        <v>516</v>
      </c>
      <c r="K486" t="s">
        <v>146</v>
      </c>
      <c r="L486">
        <v>1673</v>
      </c>
      <c r="M486" t="s">
        <v>517</v>
      </c>
      <c r="N486">
        <v>3</v>
      </c>
      <c r="O486">
        <v>-305068.44</v>
      </c>
      <c r="P486">
        <v>0</v>
      </c>
      <c r="Q486" t="str">
        <f t="shared" si="7"/>
        <v>G6 - OTHER</v>
      </c>
    </row>
    <row r="487" spans="1:17" x14ac:dyDescent="0.25">
      <c r="A487">
        <v>49</v>
      </c>
      <c r="B487" t="s">
        <v>421</v>
      </c>
      <c r="C487">
        <v>2019</v>
      </c>
      <c r="D487">
        <v>4</v>
      </c>
      <c r="E487" t="s">
        <v>149</v>
      </c>
      <c r="F487">
        <v>5</v>
      </c>
      <c r="G487" t="s">
        <v>141</v>
      </c>
      <c r="H487">
        <v>418</v>
      </c>
      <c r="I487" t="s">
        <v>529</v>
      </c>
      <c r="J487">
        <v>2321</v>
      </c>
      <c r="K487" t="s">
        <v>146</v>
      </c>
      <c r="L487">
        <v>1671</v>
      </c>
      <c r="M487" t="s">
        <v>485</v>
      </c>
      <c r="N487">
        <v>52</v>
      </c>
      <c r="O487">
        <v>105187.49</v>
      </c>
      <c r="P487">
        <v>315106.65999999997</v>
      </c>
      <c r="Q487" t="str">
        <f t="shared" si="7"/>
        <v>G5 - Large C&amp;I</v>
      </c>
    </row>
    <row r="488" spans="1:17" x14ac:dyDescent="0.25">
      <c r="A488">
        <v>49</v>
      </c>
      <c r="B488" t="s">
        <v>421</v>
      </c>
      <c r="C488">
        <v>2019</v>
      </c>
      <c r="D488">
        <v>4</v>
      </c>
      <c r="E488" t="s">
        <v>149</v>
      </c>
      <c r="F488">
        <v>5</v>
      </c>
      <c r="G488" t="s">
        <v>141</v>
      </c>
      <c r="H488">
        <v>407</v>
      </c>
      <c r="I488" t="s">
        <v>497</v>
      </c>
      <c r="J488" t="s">
        <v>498</v>
      </c>
      <c r="K488" t="s">
        <v>146</v>
      </c>
      <c r="L488">
        <v>1670</v>
      </c>
      <c r="M488" t="s">
        <v>492</v>
      </c>
      <c r="N488">
        <v>5</v>
      </c>
      <c r="O488">
        <v>4020.95</v>
      </c>
      <c r="P488">
        <v>10028.08</v>
      </c>
      <c r="Q488" t="str">
        <f t="shared" si="7"/>
        <v>G4 - Medium C&amp;I</v>
      </c>
    </row>
    <row r="489" spans="1:17" x14ac:dyDescent="0.25">
      <c r="A489">
        <v>49</v>
      </c>
      <c r="B489" t="s">
        <v>421</v>
      </c>
      <c r="C489">
        <v>2019</v>
      </c>
      <c r="D489">
        <v>4</v>
      </c>
      <c r="E489" t="s">
        <v>149</v>
      </c>
      <c r="F489">
        <v>3</v>
      </c>
      <c r="G489" t="s">
        <v>136</v>
      </c>
      <c r="H489">
        <v>408</v>
      </c>
      <c r="I489" t="s">
        <v>479</v>
      </c>
      <c r="J489">
        <v>2231</v>
      </c>
      <c r="K489" t="s">
        <v>146</v>
      </c>
      <c r="L489">
        <v>300</v>
      </c>
      <c r="M489" t="s">
        <v>137</v>
      </c>
      <c r="N489">
        <v>86</v>
      </c>
      <c r="O489">
        <v>121254.6</v>
      </c>
      <c r="P489">
        <v>104748.73</v>
      </c>
      <c r="Q489" t="str">
        <f t="shared" si="7"/>
        <v>G4 - Medium C&amp;I</v>
      </c>
    </row>
    <row r="490" spans="1:17" x14ac:dyDescent="0.25">
      <c r="A490">
        <v>49</v>
      </c>
      <c r="B490" t="s">
        <v>421</v>
      </c>
      <c r="C490">
        <v>2019</v>
      </c>
      <c r="D490">
        <v>4</v>
      </c>
      <c r="E490" t="s">
        <v>149</v>
      </c>
      <c r="F490">
        <v>3</v>
      </c>
      <c r="G490" t="s">
        <v>136</v>
      </c>
      <c r="H490">
        <v>425</v>
      </c>
      <c r="I490" t="s">
        <v>480</v>
      </c>
      <c r="J490" t="s">
        <v>481</v>
      </c>
      <c r="K490" t="s">
        <v>146</v>
      </c>
      <c r="L490">
        <v>1675</v>
      </c>
      <c r="M490" t="s">
        <v>482</v>
      </c>
      <c r="N490">
        <v>3</v>
      </c>
      <c r="O490">
        <v>37884.86</v>
      </c>
      <c r="P490">
        <v>35100.339999999997</v>
      </c>
      <c r="Q490" t="str">
        <f t="shared" si="7"/>
        <v>G5 - Large C&amp;I</v>
      </c>
    </row>
    <row r="491" spans="1:17" x14ac:dyDescent="0.25">
      <c r="A491">
        <v>49</v>
      </c>
      <c r="B491" t="s">
        <v>421</v>
      </c>
      <c r="C491">
        <v>2019</v>
      </c>
      <c r="D491">
        <v>4</v>
      </c>
      <c r="E491" t="s">
        <v>149</v>
      </c>
      <c r="F491">
        <v>10</v>
      </c>
      <c r="G491" t="s">
        <v>150</v>
      </c>
      <c r="H491">
        <v>402</v>
      </c>
      <c r="I491" t="s">
        <v>487</v>
      </c>
      <c r="J491">
        <v>1301</v>
      </c>
      <c r="K491" t="s">
        <v>146</v>
      </c>
      <c r="L491">
        <v>207</v>
      </c>
      <c r="M491" t="s">
        <v>152</v>
      </c>
      <c r="N491">
        <v>19412</v>
      </c>
      <c r="O491">
        <v>2044570.11</v>
      </c>
      <c r="P491">
        <v>1846955.26</v>
      </c>
      <c r="Q491" t="str">
        <f t="shared" si="7"/>
        <v>G2 - Low Income Residential</v>
      </c>
    </row>
    <row r="492" spans="1:17" x14ac:dyDescent="0.25">
      <c r="A492">
        <v>49</v>
      </c>
      <c r="B492" t="s">
        <v>421</v>
      </c>
      <c r="C492">
        <v>2019</v>
      </c>
      <c r="D492">
        <v>4</v>
      </c>
      <c r="E492" t="s">
        <v>149</v>
      </c>
      <c r="F492">
        <v>3</v>
      </c>
      <c r="G492" t="s">
        <v>136</v>
      </c>
      <c r="H492">
        <v>406</v>
      </c>
      <c r="I492" t="s">
        <v>504</v>
      </c>
      <c r="J492">
        <v>2221</v>
      </c>
      <c r="K492" t="s">
        <v>146</v>
      </c>
      <c r="L492">
        <v>1670</v>
      </c>
      <c r="M492" t="s">
        <v>492</v>
      </c>
      <c r="N492">
        <v>1383</v>
      </c>
      <c r="O492">
        <v>848470.99</v>
      </c>
      <c r="P492">
        <v>1991932.88</v>
      </c>
      <c r="Q492" t="str">
        <f t="shared" si="7"/>
        <v>G4 - Medium C&amp;I</v>
      </c>
    </row>
    <row r="493" spans="1:17" x14ac:dyDescent="0.25">
      <c r="A493">
        <v>49</v>
      </c>
      <c r="B493" t="s">
        <v>421</v>
      </c>
      <c r="C493">
        <v>2019</v>
      </c>
      <c r="D493">
        <v>4</v>
      </c>
      <c r="E493" t="s">
        <v>149</v>
      </c>
      <c r="F493">
        <v>3</v>
      </c>
      <c r="G493" t="s">
        <v>136</v>
      </c>
      <c r="H493">
        <v>412</v>
      </c>
      <c r="I493" t="s">
        <v>534</v>
      </c>
      <c r="J493">
        <v>3331</v>
      </c>
      <c r="K493" t="s">
        <v>146</v>
      </c>
      <c r="L493">
        <v>300</v>
      </c>
      <c r="M493" t="s">
        <v>137</v>
      </c>
      <c r="N493">
        <v>2</v>
      </c>
      <c r="O493">
        <v>10187.24</v>
      </c>
      <c r="P493">
        <v>9165.9699999999993</v>
      </c>
      <c r="Q493" t="str">
        <f t="shared" si="7"/>
        <v>G5 - Large C&amp;I</v>
      </c>
    </row>
    <row r="494" spans="1:17" x14ac:dyDescent="0.25">
      <c r="A494">
        <v>49</v>
      </c>
      <c r="B494" t="s">
        <v>421</v>
      </c>
      <c r="C494">
        <v>2019</v>
      </c>
      <c r="D494">
        <v>4</v>
      </c>
      <c r="E494" t="s">
        <v>149</v>
      </c>
      <c r="F494">
        <v>3</v>
      </c>
      <c r="G494" t="s">
        <v>136</v>
      </c>
      <c r="H494">
        <v>441</v>
      </c>
      <c r="I494" t="s">
        <v>527</v>
      </c>
      <c r="J494" t="s">
        <v>528</v>
      </c>
      <c r="K494" t="s">
        <v>146</v>
      </c>
      <c r="L494">
        <v>300</v>
      </c>
      <c r="M494" t="s">
        <v>137</v>
      </c>
      <c r="N494">
        <v>1</v>
      </c>
      <c r="O494">
        <v>625</v>
      </c>
      <c r="P494">
        <v>0</v>
      </c>
      <c r="Q494" t="str">
        <f t="shared" si="7"/>
        <v>G5 - Large C&amp;I</v>
      </c>
    </row>
    <row r="495" spans="1:17" x14ac:dyDescent="0.25">
      <c r="A495">
        <v>49</v>
      </c>
      <c r="B495" t="s">
        <v>421</v>
      </c>
      <c r="C495">
        <v>2019</v>
      </c>
      <c r="D495">
        <v>4</v>
      </c>
      <c r="E495" t="s">
        <v>149</v>
      </c>
      <c r="F495">
        <v>10</v>
      </c>
      <c r="G495" t="s">
        <v>150</v>
      </c>
      <c r="H495">
        <v>401</v>
      </c>
      <c r="I495" t="s">
        <v>526</v>
      </c>
      <c r="J495">
        <v>1012</v>
      </c>
      <c r="K495" t="s">
        <v>146</v>
      </c>
      <c r="L495">
        <v>200</v>
      </c>
      <c r="M495" t="s">
        <v>144</v>
      </c>
      <c r="N495">
        <v>7</v>
      </c>
      <c r="O495">
        <v>1232.5</v>
      </c>
      <c r="P495">
        <v>909.49</v>
      </c>
      <c r="Q495" t="str">
        <f t="shared" si="7"/>
        <v>G1 - Residential</v>
      </c>
    </row>
    <row r="496" spans="1:17" x14ac:dyDescent="0.25">
      <c r="A496">
        <v>49</v>
      </c>
      <c r="B496" t="s">
        <v>421</v>
      </c>
      <c r="C496">
        <v>2019</v>
      </c>
      <c r="D496">
        <v>4</v>
      </c>
      <c r="E496" t="s">
        <v>149</v>
      </c>
      <c r="F496">
        <v>3</v>
      </c>
      <c r="G496" t="s">
        <v>136</v>
      </c>
      <c r="H496">
        <v>430</v>
      </c>
      <c r="I496" t="s">
        <v>493</v>
      </c>
      <c r="J496" t="s">
        <v>494</v>
      </c>
      <c r="K496" t="s">
        <v>146</v>
      </c>
      <c r="L496">
        <v>300</v>
      </c>
      <c r="M496" t="s">
        <v>137</v>
      </c>
      <c r="N496">
        <v>1</v>
      </c>
      <c r="O496">
        <v>18749.63</v>
      </c>
      <c r="P496">
        <v>1</v>
      </c>
      <c r="Q496" t="str">
        <f t="shared" si="7"/>
        <v>E6 - OTHER</v>
      </c>
    </row>
    <row r="497" spans="1:17" x14ac:dyDescent="0.25">
      <c r="A497">
        <v>49</v>
      </c>
      <c r="B497" t="s">
        <v>421</v>
      </c>
      <c r="C497">
        <v>2019</v>
      </c>
      <c r="D497">
        <v>4</v>
      </c>
      <c r="E497" t="s">
        <v>149</v>
      </c>
      <c r="F497">
        <v>3</v>
      </c>
      <c r="G497" t="s">
        <v>136</v>
      </c>
      <c r="H497">
        <v>419</v>
      </c>
      <c r="I497" t="s">
        <v>520</v>
      </c>
      <c r="J497" t="s">
        <v>521</v>
      </c>
      <c r="K497" t="s">
        <v>146</v>
      </c>
      <c r="L497">
        <v>1671</v>
      </c>
      <c r="M497" t="s">
        <v>485</v>
      </c>
      <c r="N497">
        <v>9</v>
      </c>
      <c r="O497">
        <v>13936.87</v>
      </c>
      <c r="P497">
        <v>43586.51</v>
      </c>
      <c r="Q497" t="str">
        <f t="shared" si="7"/>
        <v>G5 - Large C&amp;I</v>
      </c>
    </row>
    <row r="498" spans="1:17" x14ac:dyDescent="0.25">
      <c r="A498">
        <v>49</v>
      </c>
      <c r="B498" t="s">
        <v>421</v>
      </c>
      <c r="C498">
        <v>2019</v>
      </c>
      <c r="D498">
        <v>4</v>
      </c>
      <c r="E498" t="s">
        <v>149</v>
      </c>
      <c r="F498">
        <v>3</v>
      </c>
      <c r="G498" t="s">
        <v>136</v>
      </c>
      <c r="H498">
        <v>407</v>
      </c>
      <c r="I498" t="s">
        <v>497</v>
      </c>
      <c r="J498" t="s">
        <v>498</v>
      </c>
      <c r="K498" t="s">
        <v>146</v>
      </c>
      <c r="L498">
        <v>1670</v>
      </c>
      <c r="M498" t="s">
        <v>492</v>
      </c>
      <c r="N498">
        <v>325</v>
      </c>
      <c r="O498">
        <v>280123.59999999998</v>
      </c>
      <c r="P498">
        <v>745784.25</v>
      </c>
      <c r="Q498" t="str">
        <f t="shared" si="7"/>
        <v>G4 - Medium C&amp;I</v>
      </c>
    </row>
    <row r="499" spans="1:17" x14ac:dyDescent="0.25">
      <c r="A499">
        <v>49</v>
      </c>
      <c r="B499" t="s">
        <v>421</v>
      </c>
      <c r="C499">
        <v>2019</v>
      </c>
      <c r="D499">
        <v>4</v>
      </c>
      <c r="E499" t="s">
        <v>149</v>
      </c>
      <c r="F499">
        <v>5</v>
      </c>
      <c r="G499" t="s">
        <v>141</v>
      </c>
      <c r="H499">
        <v>406</v>
      </c>
      <c r="I499" t="s">
        <v>504</v>
      </c>
      <c r="J499">
        <v>2221</v>
      </c>
      <c r="K499" t="s">
        <v>146</v>
      </c>
      <c r="L499">
        <v>1670</v>
      </c>
      <c r="M499" t="s">
        <v>492</v>
      </c>
      <c r="N499">
        <v>19</v>
      </c>
      <c r="O499">
        <v>20204.37</v>
      </c>
      <c r="P499">
        <v>49868.31</v>
      </c>
      <c r="Q499" t="str">
        <f t="shared" si="7"/>
        <v>G4 - Medium C&amp;I</v>
      </c>
    </row>
    <row r="500" spans="1:17" x14ac:dyDescent="0.25">
      <c r="A500">
        <v>49</v>
      </c>
      <c r="B500" t="s">
        <v>421</v>
      </c>
      <c r="C500">
        <v>2019</v>
      </c>
      <c r="D500">
        <v>4</v>
      </c>
      <c r="E500" t="s">
        <v>149</v>
      </c>
      <c r="F500">
        <v>5</v>
      </c>
      <c r="G500" t="s">
        <v>141</v>
      </c>
      <c r="H500">
        <v>408</v>
      </c>
      <c r="I500" t="s">
        <v>479</v>
      </c>
      <c r="J500">
        <v>2231</v>
      </c>
      <c r="K500" t="s">
        <v>146</v>
      </c>
      <c r="L500">
        <v>400</v>
      </c>
      <c r="M500" t="s">
        <v>141</v>
      </c>
      <c r="N500">
        <v>2</v>
      </c>
      <c r="O500">
        <v>3526.09</v>
      </c>
      <c r="P500">
        <v>3062.19</v>
      </c>
      <c r="Q500" t="str">
        <f t="shared" si="7"/>
        <v>G4 - Medium C&amp;I</v>
      </c>
    </row>
    <row r="501" spans="1:17" x14ac:dyDescent="0.25">
      <c r="A501">
        <v>49</v>
      </c>
      <c r="B501" t="s">
        <v>421</v>
      </c>
      <c r="C501">
        <v>2019</v>
      </c>
      <c r="D501">
        <v>4</v>
      </c>
      <c r="E501" t="s">
        <v>149</v>
      </c>
      <c r="F501">
        <v>3</v>
      </c>
      <c r="G501" t="s">
        <v>136</v>
      </c>
      <c r="H501">
        <v>428</v>
      </c>
      <c r="I501" t="s">
        <v>530</v>
      </c>
      <c r="J501" t="s">
        <v>531</v>
      </c>
      <c r="K501" t="s">
        <v>146</v>
      </c>
      <c r="L501">
        <v>1675</v>
      </c>
      <c r="M501" t="s">
        <v>482</v>
      </c>
      <c r="N501">
        <v>1</v>
      </c>
      <c r="O501">
        <v>35130.54</v>
      </c>
      <c r="P501">
        <v>38758.9</v>
      </c>
      <c r="Q501" t="str">
        <f t="shared" si="7"/>
        <v>G5 - Large C&amp;I</v>
      </c>
    </row>
    <row r="502" spans="1:17" x14ac:dyDescent="0.25">
      <c r="A502">
        <v>49</v>
      </c>
      <c r="B502" t="s">
        <v>421</v>
      </c>
      <c r="C502">
        <v>2019</v>
      </c>
      <c r="D502">
        <v>4</v>
      </c>
      <c r="E502" t="s">
        <v>149</v>
      </c>
      <c r="F502">
        <v>1</v>
      </c>
      <c r="G502" t="s">
        <v>133</v>
      </c>
      <c r="H502">
        <v>403</v>
      </c>
      <c r="I502" t="s">
        <v>513</v>
      </c>
      <c r="J502">
        <v>1101</v>
      </c>
      <c r="K502" t="s">
        <v>146</v>
      </c>
      <c r="L502">
        <v>200</v>
      </c>
      <c r="M502" t="s">
        <v>144</v>
      </c>
      <c r="N502">
        <v>481</v>
      </c>
      <c r="O502">
        <v>22191.8</v>
      </c>
      <c r="P502">
        <v>18581.2</v>
      </c>
      <c r="Q502" t="str">
        <f t="shared" si="7"/>
        <v>G2 - Low Income Residential</v>
      </c>
    </row>
    <row r="503" spans="1:17" x14ac:dyDescent="0.25">
      <c r="A503">
        <v>49</v>
      </c>
      <c r="B503" t="s">
        <v>421</v>
      </c>
      <c r="C503">
        <v>2019</v>
      </c>
      <c r="D503">
        <v>4</v>
      </c>
      <c r="E503" t="s">
        <v>149</v>
      </c>
      <c r="F503">
        <v>5</v>
      </c>
      <c r="G503" t="s">
        <v>141</v>
      </c>
      <c r="H503">
        <v>423</v>
      </c>
      <c r="I503" t="s">
        <v>483</v>
      </c>
      <c r="J503" t="s">
        <v>484</v>
      </c>
      <c r="K503" t="s">
        <v>146</v>
      </c>
      <c r="L503">
        <v>1671</v>
      </c>
      <c r="M503" t="s">
        <v>485</v>
      </c>
      <c r="N503">
        <v>52</v>
      </c>
      <c r="O503">
        <v>655920.72</v>
      </c>
      <c r="P503">
        <v>4363295.2699999996</v>
      </c>
      <c r="Q503" t="str">
        <f t="shared" si="7"/>
        <v>G5 - Large C&amp;I</v>
      </c>
    </row>
    <row r="504" spans="1:17" x14ac:dyDescent="0.25">
      <c r="A504">
        <v>49</v>
      </c>
      <c r="B504" t="s">
        <v>421</v>
      </c>
      <c r="C504">
        <v>2019</v>
      </c>
      <c r="D504">
        <v>4</v>
      </c>
      <c r="E504" t="s">
        <v>149</v>
      </c>
      <c r="F504">
        <v>5</v>
      </c>
      <c r="G504" t="s">
        <v>141</v>
      </c>
      <c r="H504">
        <v>420</v>
      </c>
      <c r="I504" t="s">
        <v>499</v>
      </c>
      <c r="J504">
        <v>2331</v>
      </c>
      <c r="K504" t="s">
        <v>146</v>
      </c>
      <c r="L504">
        <v>400</v>
      </c>
      <c r="M504" t="s">
        <v>141</v>
      </c>
      <c r="N504">
        <v>1</v>
      </c>
      <c r="O504">
        <v>8823.91</v>
      </c>
      <c r="P504">
        <v>9226.74</v>
      </c>
      <c r="Q504" t="str">
        <f t="shared" si="7"/>
        <v>G5 - Large C&amp;I</v>
      </c>
    </row>
    <row r="505" spans="1:17" x14ac:dyDescent="0.25">
      <c r="A505">
        <v>49</v>
      </c>
      <c r="B505" t="s">
        <v>421</v>
      </c>
      <c r="C505">
        <v>2019</v>
      </c>
      <c r="D505">
        <v>4</v>
      </c>
      <c r="E505" t="s">
        <v>149</v>
      </c>
      <c r="F505">
        <v>5</v>
      </c>
      <c r="G505" t="s">
        <v>141</v>
      </c>
      <c r="H505">
        <v>421</v>
      </c>
      <c r="I505" t="s">
        <v>486</v>
      </c>
      <c r="J505">
        <v>2496</v>
      </c>
      <c r="K505" t="s">
        <v>146</v>
      </c>
      <c r="L505">
        <v>400</v>
      </c>
      <c r="M505" t="s">
        <v>141</v>
      </c>
      <c r="N505">
        <v>2</v>
      </c>
      <c r="O505">
        <v>23086.21</v>
      </c>
      <c r="P505">
        <v>25625.37</v>
      </c>
      <c r="Q505" t="str">
        <f t="shared" si="7"/>
        <v>G5 - Large C&amp;I</v>
      </c>
    </row>
    <row r="506" spans="1:17" x14ac:dyDescent="0.25">
      <c r="A506">
        <v>49</v>
      </c>
      <c r="B506" t="s">
        <v>421</v>
      </c>
      <c r="C506">
        <v>2019</v>
      </c>
      <c r="D506">
        <v>5</v>
      </c>
      <c r="E506" t="s">
        <v>148</v>
      </c>
      <c r="F506">
        <v>6</v>
      </c>
      <c r="G506" t="s">
        <v>138</v>
      </c>
      <c r="H506">
        <v>628</v>
      </c>
      <c r="I506" t="s">
        <v>441</v>
      </c>
      <c r="J506" t="s">
        <v>442</v>
      </c>
      <c r="K506" t="s">
        <v>443</v>
      </c>
      <c r="L506">
        <v>700</v>
      </c>
      <c r="M506" t="s">
        <v>139</v>
      </c>
      <c r="N506">
        <v>233</v>
      </c>
      <c r="O506">
        <v>15454.74</v>
      </c>
      <c r="P506">
        <v>54181</v>
      </c>
      <c r="Q506" t="str">
        <f t="shared" si="7"/>
        <v>E6 - OTHER</v>
      </c>
    </row>
    <row r="507" spans="1:17" x14ac:dyDescent="0.25">
      <c r="A507">
        <v>49</v>
      </c>
      <c r="B507" t="s">
        <v>421</v>
      </c>
      <c r="C507">
        <v>2019</v>
      </c>
      <c r="D507">
        <v>5</v>
      </c>
      <c r="E507" t="s">
        <v>148</v>
      </c>
      <c r="F507">
        <v>5</v>
      </c>
      <c r="G507" t="s">
        <v>141</v>
      </c>
      <c r="H507">
        <v>700</v>
      </c>
      <c r="I507" t="s">
        <v>448</v>
      </c>
      <c r="J507" t="s">
        <v>439</v>
      </c>
      <c r="K507" t="s">
        <v>440</v>
      </c>
      <c r="L507">
        <v>460</v>
      </c>
      <c r="M507" t="s">
        <v>142</v>
      </c>
      <c r="N507">
        <v>47</v>
      </c>
      <c r="O507">
        <v>-148922.66</v>
      </c>
      <c r="P507">
        <v>-1462531</v>
      </c>
      <c r="Q507" t="str">
        <f t="shared" si="7"/>
        <v>E5 - Large C&amp;I</v>
      </c>
    </row>
    <row r="508" spans="1:17" x14ac:dyDescent="0.25">
      <c r="A508">
        <v>49</v>
      </c>
      <c r="B508" t="s">
        <v>421</v>
      </c>
      <c r="C508">
        <v>2019</v>
      </c>
      <c r="D508">
        <v>5</v>
      </c>
      <c r="E508" t="s">
        <v>148</v>
      </c>
      <c r="F508">
        <v>5</v>
      </c>
      <c r="G508" t="s">
        <v>141</v>
      </c>
      <c r="H508">
        <v>1</v>
      </c>
      <c r="I508" t="s">
        <v>450</v>
      </c>
      <c r="J508" t="s">
        <v>451</v>
      </c>
      <c r="K508" t="s">
        <v>452</v>
      </c>
      <c r="L508">
        <v>460</v>
      </c>
      <c r="M508" t="s">
        <v>142</v>
      </c>
      <c r="N508">
        <v>1</v>
      </c>
      <c r="O508">
        <v>68.83</v>
      </c>
      <c r="P508">
        <v>307</v>
      </c>
      <c r="Q508" t="str">
        <f t="shared" si="7"/>
        <v>E1 - Residential</v>
      </c>
    </row>
    <row r="509" spans="1:17" x14ac:dyDescent="0.25">
      <c r="A509">
        <v>49</v>
      </c>
      <c r="B509" t="s">
        <v>421</v>
      </c>
      <c r="C509">
        <v>2019</v>
      </c>
      <c r="D509">
        <v>5</v>
      </c>
      <c r="E509" t="s">
        <v>148</v>
      </c>
      <c r="F509">
        <v>1</v>
      </c>
      <c r="G509" t="s">
        <v>133</v>
      </c>
      <c r="H509">
        <v>34</v>
      </c>
      <c r="I509" t="s">
        <v>464</v>
      </c>
      <c r="J509" t="s">
        <v>459</v>
      </c>
      <c r="K509" t="s">
        <v>460</v>
      </c>
      <c r="L509">
        <v>200</v>
      </c>
      <c r="M509" t="s">
        <v>144</v>
      </c>
      <c r="N509">
        <v>1</v>
      </c>
      <c r="O509">
        <v>14.27</v>
      </c>
      <c r="P509">
        <v>15</v>
      </c>
      <c r="Q509" t="str">
        <f t="shared" si="7"/>
        <v>E3 - Small C&amp;I</v>
      </c>
    </row>
    <row r="510" spans="1:17" x14ac:dyDescent="0.25">
      <c r="A510">
        <v>49</v>
      </c>
      <c r="B510" t="s">
        <v>421</v>
      </c>
      <c r="C510">
        <v>2019</v>
      </c>
      <c r="D510">
        <v>5</v>
      </c>
      <c r="E510" t="s">
        <v>148</v>
      </c>
      <c r="F510">
        <v>6</v>
      </c>
      <c r="G510" t="s">
        <v>138</v>
      </c>
      <c r="H510">
        <v>617</v>
      </c>
      <c r="I510" t="s">
        <v>471</v>
      </c>
      <c r="J510" t="s">
        <v>431</v>
      </c>
      <c r="K510" t="s">
        <v>432</v>
      </c>
      <c r="L510">
        <v>4562</v>
      </c>
      <c r="M510" t="s">
        <v>145</v>
      </c>
      <c r="N510">
        <v>127</v>
      </c>
      <c r="O510">
        <v>447738.39</v>
      </c>
      <c r="P510">
        <v>1179896</v>
      </c>
      <c r="Q510" t="str">
        <f t="shared" si="7"/>
        <v>E6 - OTHER</v>
      </c>
    </row>
    <row r="511" spans="1:17" x14ac:dyDescent="0.25">
      <c r="A511">
        <v>49</v>
      </c>
      <c r="B511" t="s">
        <v>421</v>
      </c>
      <c r="C511">
        <v>2019</v>
      </c>
      <c r="D511">
        <v>5</v>
      </c>
      <c r="E511" t="s">
        <v>148</v>
      </c>
      <c r="F511">
        <v>5</v>
      </c>
      <c r="G511" t="s">
        <v>141</v>
      </c>
      <c r="H511">
        <v>944</v>
      </c>
      <c r="I511" t="s">
        <v>472</v>
      </c>
      <c r="J511" t="s">
        <v>473</v>
      </c>
      <c r="K511" t="s">
        <v>474</v>
      </c>
      <c r="L511">
        <v>4552</v>
      </c>
      <c r="M511" t="s">
        <v>157</v>
      </c>
      <c r="N511">
        <v>1</v>
      </c>
      <c r="O511">
        <v>6087.04</v>
      </c>
      <c r="P511">
        <v>187019</v>
      </c>
      <c r="Q511" t="str">
        <f t="shared" si="7"/>
        <v>E6 - OTHER</v>
      </c>
    </row>
    <row r="512" spans="1:17" x14ac:dyDescent="0.25">
      <c r="A512">
        <v>49</v>
      </c>
      <c r="B512" t="s">
        <v>421</v>
      </c>
      <c r="C512">
        <v>2019</v>
      </c>
      <c r="D512">
        <v>5</v>
      </c>
      <c r="E512" t="s">
        <v>148</v>
      </c>
      <c r="F512">
        <v>3</v>
      </c>
      <c r="G512" t="s">
        <v>136</v>
      </c>
      <c r="H512">
        <v>53</v>
      </c>
      <c r="I512" t="s">
        <v>436</v>
      </c>
      <c r="J512" t="s">
        <v>434</v>
      </c>
      <c r="K512" t="s">
        <v>435</v>
      </c>
      <c r="L512">
        <v>300</v>
      </c>
      <c r="M512" t="s">
        <v>137</v>
      </c>
      <c r="N512">
        <v>174</v>
      </c>
      <c r="O512">
        <v>382166.44</v>
      </c>
      <c r="P512">
        <v>2150773</v>
      </c>
      <c r="Q512" t="str">
        <f t="shared" si="7"/>
        <v>E4 - Medium C&amp;I</v>
      </c>
    </row>
    <row r="513" spans="1:17" x14ac:dyDescent="0.25">
      <c r="A513">
        <v>49</v>
      </c>
      <c r="B513" t="s">
        <v>421</v>
      </c>
      <c r="C513">
        <v>2019</v>
      </c>
      <c r="D513">
        <v>5</v>
      </c>
      <c r="E513" t="s">
        <v>148</v>
      </c>
      <c r="F513">
        <v>3</v>
      </c>
      <c r="G513" t="s">
        <v>136</v>
      </c>
      <c r="H513">
        <v>55</v>
      </c>
      <c r="I513" t="s">
        <v>428</v>
      </c>
      <c r="J513" t="s">
        <v>426</v>
      </c>
      <c r="K513" t="s">
        <v>427</v>
      </c>
      <c r="L513">
        <v>300</v>
      </c>
      <c r="M513" t="s">
        <v>137</v>
      </c>
      <c r="N513">
        <v>45</v>
      </c>
      <c r="O513">
        <v>-75667.64</v>
      </c>
      <c r="P513">
        <v>154899</v>
      </c>
      <c r="Q513" t="str">
        <f t="shared" si="7"/>
        <v>E3 - Small C&amp;I</v>
      </c>
    </row>
    <row r="514" spans="1:17" x14ac:dyDescent="0.25">
      <c r="A514">
        <v>49</v>
      </c>
      <c r="B514" t="s">
        <v>421</v>
      </c>
      <c r="C514">
        <v>2019</v>
      </c>
      <c r="D514">
        <v>5</v>
      </c>
      <c r="E514" t="s">
        <v>148</v>
      </c>
      <c r="F514">
        <v>6</v>
      </c>
      <c r="G514" t="s">
        <v>138</v>
      </c>
      <c r="H514">
        <v>631</v>
      </c>
      <c r="I514" t="s">
        <v>476</v>
      </c>
      <c r="J514" t="s">
        <v>158</v>
      </c>
      <c r="K514" t="s">
        <v>146</v>
      </c>
      <c r="L514">
        <v>700</v>
      </c>
      <c r="M514" t="s">
        <v>139</v>
      </c>
      <c r="N514">
        <v>9</v>
      </c>
      <c r="O514">
        <v>346.78</v>
      </c>
      <c r="P514">
        <v>1857</v>
      </c>
      <c r="Q514" t="str">
        <f t="shared" ref="Q514:Q577" si="8">VLOOKUP(J514,S:T,2,FALSE)</f>
        <v>E6 - OTHER</v>
      </c>
    </row>
    <row r="515" spans="1:17" x14ac:dyDescent="0.25">
      <c r="A515">
        <v>49</v>
      </c>
      <c r="B515" t="s">
        <v>421</v>
      </c>
      <c r="C515">
        <v>2019</v>
      </c>
      <c r="D515">
        <v>5</v>
      </c>
      <c r="E515" t="s">
        <v>148</v>
      </c>
      <c r="F515">
        <v>10</v>
      </c>
      <c r="G515" t="s">
        <v>150</v>
      </c>
      <c r="H515">
        <v>628</v>
      </c>
      <c r="I515" t="s">
        <v>441</v>
      </c>
      <c r="J515" t="s">
        <v>442</v>
      </c>
      <c r="K515" t="s">
        <v>443</v>
      </c>
      <c r="L515">
        <v>207</v>
      </c>
      <c r="M515" t="s">
        <v>152</v>
      </c>
      <c r="N515">
        <v>7</v>
      </c>
      <c r="O515">
        <v>153.09</v>
      </c>
      <c r="P515">
        <v>473</v>
      </c>
      <c r="Q515" t="str">
        <f t="shared" si="8"/>
        <v>E6 - OTHER</v>
      </c>
    </row>
    <row r="516" spans="1:17" x14ac:dyDescent="0.25">
      <c r="A516">
        <v>49</v>
      </c>
      <c r="B516" t="s">
        <v>421</v>
      </c>
      <c r="C516">
        <v>2019</v>
      </c>
      <c r="D516">
        <v>5</v>
      </c>
      <c r="E516" t="s">
        <v>148</v>
      </c>
      <c r="F516">
        <v>3</v>
      </c>
      <c r="G516" t="s">
        <v>136</v>
      </c>
      <c r="H516">
        <v>616</v>
      </c>
      <c r="I516" t="s">
        <v>447</v>
      </c>
      <c r="J516" t="s">
        <v>442</v>
      </c>
      <c r="K516" t="s">
        <v>443</v>
      </c>
      <c r="L516">
        <v>4532</v>
      </c>
      <c r="M516" t="s">
        <v>143</v>
      </c>
      <c r="N516">
        <v>307</v>
      </c>
      <c r="O516">
        <v>13888.54</v>
      </c>
      <c r="P516">
        <v>74531</v>
      </c>
      <c r="Q516" t="str">
        <f t="shared" si="8"/>
        <v>E6 - OTHER</v>
      </c>
    </row>
    <row r="517" spans="1:17" x14ac:dyDescent="0.25">
      <c r="A517">
        <v>49</v>
      </c>
      <c r="B517" t="s">
        <v>421</v>
      </c>
      <c r="C517">
        <v>2019</v>
      </c>
      <c r="D517">
        <v>5</v>
      </c>
      <c r="E517" t="s">
        <v>148</v>
      </c>
      <c r="F517">
        <v>5</v>
      </c>
      <c r="G517" t="s">
        <v>141</v>
      </c>
      <c r="H517">
        <v>13</v>
      </c>
      <c r="I517" t="s">
        <v>433</v>
      </c>
      <c r="J517" t="s">
        <v>434</v>
      </c>
      <c r="K517" t="s">
        <v>435</v>
      </c>
      <c r="L517">
        <v>460</v>
      </c>
      <c r="M517" t="s">
        <v>142</v>
      </c>
      <c r="N517">
        <v>318</v>
      </c>
      <c r="O517">
        <v>700216.02</v>
      </c>
      <c r="P517">
        <v>3338668</v>
      </c>
      <c r="Q517" t="str">
        <f t="shared" si="8"/>
        <v>E4 - Medium C&amp;I</v>
      </c>
    </row>
    <row r="518" spans="1:17" x14ac:dyDescent="0.25">
      <c r="A518">
        <v>49</v>
      </c>
      <c r="B518" t="s">
        <v>421</v>
      </c>
      <c r="C518">
        <v>2019</v>
      </c>
      <c r="D518">
        <v>5</v>
      </c>
      <c r="E518" t="s">
        <v>148</v>
      </c>
      <c r="F518">
        <v>1</v>
      </c>
      <c r="G518" t="s">
        <v>133</v>
      </c>
      <c r="H518">
        <v>905</v>
      </c>
      <c r="I518" t="s">
        <v>455</v>
      </c>
      <c r="J518" t="s">
        <v>423</v>
      </c>
      <c r="K518" t="s">
        <v>424</v>
      </c>
      <c r="L518">
        <v>4512</v>
      </c>
      <c r="M518" t="s">
        <v>134</v>
      </c>
      <c r="N518">
        <v>5681</v>
      </c>
      <c r="O518">
        <v>93353.919999999998</v>
      </c>
      <c r="P518">
        <v>2070308</v>
      </c>
      <c r="Q518" t="str">
        <f t="shared" si="8"/>
        <v>E2 - Low Income Residential</v>
      </c>
    </row>
    <row r="519" spans="1:17" x14ac:dyDescent="0.25">
      <c r="A519">
        <v>49</v>
      </c>
      <c r="B519" t="s">
        <v>421</v>
      </c>
      <c r="C519">
        <v>2019</v>
      </c>
      <c r="D519">
        <v>5</v>
      </c>
      <c r="E519" t="s">
        <v>148</v>
      </c>
      <c r="F519">
        <v>10</v>
      </c>
      <c r="G519" t="s">
        <v>150</v>
      </c>
      <c r="H519">
        <v>6</v>
      </c>
      <c r="I519" t="s">
        <v>422</v>
      </c>
      <c r="J519" t="s">
        <v>423</v>
      </c>
      <c r="K519" t="s">
        <v>424</v>
      </c>
      <c r="L519">
        <v>207</v>
      </c>
      <c r="M519" t="s">
        <v>152</v>
      </c>
      <c r="N519">
        <v>1064</v>
      </c>
      <c r="O519">
        <v>104844.01</v>
      </c>
      <c r="P519">
        <v>695659</v>
      </c>
      <c r="Q519" t="str">
        <f t="shared" si="8"/>
        <v>E2 - Low Income Residential</v>
      </c>
    </row>
    <row r="520" spans="1:17" x14ac:dyDescent="0.25">
      <c r="A520">
        <v>49</v>
      </c>
      <c r="B520" t="s">
        <v>421</v>
      </c>
      <c r="C520">
        <v>2019</v>
      </c>
      <c r="D520">
        <v>5</v>
      </c>
      <c r="E520" t="s">
        <v>148</v>
      </c>
      <c r="F520">
        <v>3</v>
      </c>
      <c r="G520" t="s">
        <v>136</v>
      </c>
      <c r="H520">
        <v>1</v>
      </c>
      <c r="I520" t="s">
        <v>450</v>
      </c>
      <c r="J520" t="s">
        <v>451</v>
      </c>
      <c r="K520" t="s">
        <v>452</v>
      </c>
      <c r="L520">
        <v>300</v>
      </c>
      <c r="M520" t="s">
        <v>137</v>
      </c>
      <c r="N520">
        <v>737</v>
      </c>
      <c r="O520">
        <v>177036.39</v>
      </c>
      <c r="P520">
        <v>862251</v>
      </c>
      <c r="Q520" t="str">
        <f t="shared" si="8"/>
        <v>E1 - Residential</v>
      </c>
    </row>
    <row r="521" spans="1:17" x14ac:dyDescent="0.25">
      <c r="A521">
        <v>49</v>
      </c>
      <c r="B521" t="s">
        <v>421</v>
      </c>
      <c r="C521">
        <v>2019</v>
      </c>
      <c r="D521">
        <v>5</v>
      </c>
      <c r="E521" t="s">
        <v>148</v>
      </c>
      <c r="F521">
        <v>1</v>
      </c>
      <c r="G521" t="s">
        <v>133</v>
      </c>
      <c r="H521">
        <v>903</v>
      </c>
      <c r="I521" t="s">
        <v>454</v>
      </c>
      <c r="J521" t="s">
        <v>451</v>
      </c>
      <c r="K521" t="s">
        <v>452</v>
      </c>
      <c r="L521">
        <v>4512</v>
      </c>
      <c r="M521" t="s">
        <v>134</v>
      </c>
      <c r="N521">
        <v>41388</v>
      </c>
      <c r="O521">
        <v>2109509.62</v>
      </c>
      <c r="P521">
        <v>17986169</v>
      </c>
      <c r="Q521" t="str">
        <f t="shared" si="8"/>
        <v>E1 - Residential</v>
      </c>
    </row>
    <row r="522" spans="1:17" x14ac:dyDescent="0.25">
      <c r="A522">
        <v>49</v>
      </c>
      <c r="B522" t="s">
        <v>421</v>
      </c>
      <c r="C522">
        <v>2019</v>
      </c>
      <c r="D522">
        <v>5</v>
      </c>
      <c r="E522" t="s">
        <v>148</v>
      </c>
      <c r="F522">
        <v>10</v>
      </c>
      <c r="G522" t="s">
        <v>150</v>
      </c>
      <c r="H522">
        <v>1</v>
      </c>
      <c r="I522" t="s">
        <v>450</v>
      </c>
      <c r="J522" t="s">
        <v>451</v>
      </c>
      <c r="K522" t="s">
        <v>452</v>
      </c>
      <c r="L522">
        <v>207</v>
      </c>
      <c r="M522" t="s">
        <v>152</v>
      </c>
      <c r="N522">
        <v>14847</v>
      </c>
      <c r="O522">
        <v>1986413.89</v>
      </c>
      <c r="P522">
        <v>9513762</v>
      </c>
      <c r="Q522" t="str">
        <f t="shared" si="8"/>
        <v>E1 - Residential</v>
      </c>
    </row>
    <row r="523" spans="1:17" x14ac:dyDescent="0.25">
      <c r="A523">
        <v>49</v>
      </c>
      <c r="B523" t="s">
        <v>421</v>
      </c>
      <c r="C523">
        <v>2019</v>
      </c>
      <c r="D523">
        <v>5</v>
      </c>
      <c r="E523" t="s">
        <v>148</v>
      </c>
      <c r="F523">
        <v>10</v>
      </c>
      <c r="G523" t="s">
        <v>150</v>
      </c>
      <c r="H523">
        <v>903</v>
      </c>
      <c r="I523" t="s">
        <v>454</v>
      </c>
      <c r="J523" t="s">
        <v>451</v>
      </c>
      <c r="K523" t="s">
        <v>452</v>
      </c>
      <c r="L523">
        <v>4513</v>
      </c>
      <c r="M523" t="s">
        <v>151</v>
      </c>
      <c r="N523">
        <v>1812</v>
      </c>
      <c r="O523">
        <v>144747.9</v>
      </c>
      <c r="P523">
        <v>1305387</v>
      </c>
      <c r="Q523" t="str">
        <f t="shared" si="8"/>
        <v>E1 - Residential</v>
      </c>
    </row>
    <row r="524" spans="1:17" x14ac:dyDescent="0.25">
      <c r="A524">
        <v>49</v>
      </c>
      <c r="B524" t="s">
        <v>421</v>
      </c>
      <c r="C524">
        <v>2019</v>
      </c>
      <c r="D524">
        <v>5</v>
      </c>
      <c r="E524" t="s">
        <v>148</v>
      </c>
      <c r="F524">
        <v>10</v>
      </c>
      <c r="G524" t="s">
        <v>150</v>
      </c>
      <c r="H524">
        <v>905</v>
      </c>
      <c r="I524" t="s">
        <v>455</v>
      </c>
      <c r="J524" t="s">
        <v>423</v>
      </c>
      <c r="K524" t="s">
        <v>424</v>
      </c>
      <c r="L524">
        <v>4513</v>
      </c>
      <c r="M524" t="s">
        <v>151</v>
      </c>
      <c r="N524">
        <v>154</v>
      </c>
      <c r="O524">
        <v>3577.99</v>
      </c>
      <c r="P524">
        <v>81285</v>
      </c>
      <c r="Q524" t="str">
        <f t="shared" si="8"/>
        <v>E2 - Low Income Residential</v>
      </c>
    </row>
    <row r="525" spans="1:17" x14ac:dyDescent="0.25">
      <c r="A525">
        <v>49</v>
      </c>
      <c r="B525" t="s">
        <v>421</v>
      </c>
      <c r="C525">
        <v>2019</v>
      </c>
      <c r="D525">
        <v>5</v>
      </c>
      <c r="E525" t="s">
        <v>148</v>
      </c>
      <c r="F525">
        <v>5</v>
      </c>
      <c r="G525" t="s">
        <v>141</v>
      </c>
      <c r="H525">
        <v>122</v>
      </c>
      <c r="I525" t="s">
        <v>461</v>
      </c>
      <c r="J525" t="s">
        <v>462</v>
      </c>
      <c r="K525" t="s">
        <v>463</v>
      </c>
      <c r="L525">
        <v>460</v>
      </c>
      <c r="M525" t="s">
        <v>142</v>
      </c>
      <c r="N525">
        <v>1</v>
      </c>
      <c r="O525">
        <v>22523.39</v>
      </c>
      <c r="P525">
        <v>331441</v>
      </c>
      <c r="Q525" t="str">
        <f t="shared" si="8"/>
        <v>E5 - Large C&amp;I</v>
      </c>
    </row>
    <row r="526" spans="1:17" x14ac:dyDescent="0.25">
      <c r="A526">
        <v>49</v>
      </c>
      <c r="B526" t="s">
        <v>421</v>
      </c>
      <c r="C526">
        <v>2019</v>
      </c>
      <c r="D526">
        <v>5</v>
      </c>
      <c r="E526" t="s">
        <v>148</v>
      </c>
      <c r="F526">
        <v>5</v>
      </c>
      <c r="G526" t="s">
        <v>141</v>
      </c>
      <c r="H526">
        <v>5</v>
      </c>
      <c r="I526" t="s">
        <v>425</v>
      </c>
      <c r="J526" t="s">
        <v>426</v>
      </c>
      <c r="K526" t="s">
        <v>427</v>
      </c>
      <c r="L526">
        <v>460</v>
      </c>
      <c r="M526" t="s">
        <v>142</v>
      </c>
      <c r="N526">
        <v>815</v>
      </c>
      <c r="O526">
        <v>227444.22</v>
      </c>
      <c r="P526">
        <v>1154855</v>
      </c>
      <c r="Q526" t="str">
        <f t="shared" si="8"/>
        <v>E3 - Small C&amp;I</v>
      </c>
    </row>
    <row r="527" spans="1:17" x14ac:dyDescent="0.25">
      <c r="A527">
        <v>49</v>
      </c>
      <c r="B527" t="s">
        <v>421</v>
      </c>
      <c r="C527">
        <v>2019</v>
      </c>
      <c r="D527">
        <v>5</v>
      </c>
      <c r="E527" t="s">
        <v>148</v>
      </c>
      <c r="F527">
        <v>6</v>
      </c>
      <c r="G527" t="s">
        <v>138</v>
      </c>
      <c r="H527">
        <v>34</v>
      </c>
      <c r="I527" t="s">
        <v>464</v>
      </c>
      <c r="J527" t="s">
        <v>459</v>
      </c>
      <c r="K527" t="s">
        <v>460</v>
      </c>
      <c r="L527">
        <v>700</v>
      </c>
      <c r="M527" t="s">
        <v>139</v>
      </c>
      <c r="N527">
        <v>152</v>
      </c>
      <c r="O527">
        <v>19464.87</v>
      </c>
      <c r="P527">
        <v>91732</v>
      </c>
      <c r="Q527" t="str">
        <f t="shared" si="8"/>
        <v>E3 - Small C&amp;I</v>
      </c>
    </row>
    <row r="528" spans="1:17" x14ac:dyDescent="0.25">
      <c r="A528">
        <v>49</v>
      </c>
      <c r="B528" t="s">
        <v>421</v>
      </c>
      <c r="C528">
        <v>2019</v>
      </c>
      <c r="D528">
        <v>5</v>
      </c>
      <c r="E528" t="s">
        <v>148</v>
      </c>
      <c r="F528">
        <v>6</v>
      </c>
      <c r="G528" t="s">
        <v>138</v>
      </c>
      <c r="H528">
        <v>951</v>
      </c>
      <c r="I528" t="s">
        <v>458</v>
      </c>
      <c r="J528" t="s">
        <v>459</v>
      </c>
      <c r="K528" t="s">
        <v>460</v>
      </c>
      <c r="L528">
        <v>4562</v>
      </c>
      <c r="M528" t="s">
        <v>145</v>
      </c>
      <c r="N528">
        <v>216</v>
      </c>
      <c r="O528">
        <v>9059.11</v>
      </c>
      <c r="P528">
        <v>67567</v>
      </c>
      <c r="Q528" t="str">
        <f t="shared" si="8"/>
        <v>E3 - Small C&amp;I</v>
      </c>
    </row>
    <row r="529" spans="1:17" x14ac:dyDescent="0.25">
      <c r="A529">
        <v>49</v>
      </c>
      <c r="B529" t="s">
        <v>421</v>
      </c>
      <c r="C529">
        <v>2019</v>
      </c>
      <c r="D529">
        <v>5</v>
      </c>
      <c r="E529" t="s">
        <v>148</v>
      </c>
      <c r="F529">
        <v>3</v>
      </c>
      <c r="G529" t="s">
        <v>136</v>
      </c>
      <c r="H529">
        <v>903</v>
      </c>
      <c r="I529" t="s">
        <v>454</v>
      </c>
      <c r="J529" t="s">
        <v>451</v>
      </c>
      <c r="K529" t="s">
        <v>452</v>
      </c>
      <c r="L529">
        <v>4532</v>
      </c>
      <c r="M529" t="s">
        <v>143</v>
      </c>
      <c r="N529">
        <v>94</v>
      </c>
      <c r="O529">
        <v>18039.61</v>
      </c>
      <c r="P529">
        <v>170135</v>
      </c>
      <c r="Q529" t="str">
        <f t="shared" si="8"/>
        <v>E1 - Residential</v>
      </c>
    </row>
    <row r="530" spans="1:17" x14ac:dyDescent="0.25">
      <c r="A530">
        <v>49</v>
      </c>
      <c r="B530" t="s">
        <v>421</v>
      </c>
      <c r="C530">
        <v>2019</v>
      </c>
      <c r="D530">
        <v>5</v>
      </c>
      <c r="E530" t="s">
        <v>148</v>
      </c>
      <c r="F530">
        <v>3</v>
      </c>
      <c r="G530" t="s">
        <v>136</v>
      </c>
      <c r="H530">
        <v>5</v>
      </c>
      <c r="I530" t="s">
        <v>425</v>
      </c>
      <c r="J530" t="s">
        <v>426</v>
      </c>
      <c r="K530" t="s">
        <v>427</v>
      </c>
      <c r="L530">
        <v>300</v>
      </c>
      <c r="M530" t="s">
        <v>137</v>
      </c>
      <c r="N530">
        <v>38851</v>
      </c>
      <c r="O530">
        <v>5062811.9000000004</v>
      </c>
      <c r="P530">
        <v>36141070</v>
      </c>
      <c r="Q530" t="str">
        <f t="shared" si="8"/>
        <v>E3 - Small C&amp;I</v>
      </c>
    </row>
    <row r="531" spans="1:17" x14ac:dyDescent="0.25">
      <c r="A531">
        <v>49</v>
      </c>
      <c r="B531" t="s">
        <v>421</v>
      </c>
      <c r="C531">
        <v>2019</v>
      </c>
      <c r="D531">
        <v>5</v>
      </c>
      <c r="E531" t="s">
        <v>148</v>
      </c>
      <c r="F531">
        <v>5</v>
      </c>
      <c r="G531" t="s">
        <v>141</v>
      </c>
      <c r="H531">
        <v>710</v>
      </c>
      <c r="I531" t="s">
        <v>449</v>
      </c>
      <c r="J531" t="s">
        <v>439</v>
      </c>
      <c r="K531" t="s">
        <v>440</v>
      </c>
      <c r="L531">
        <v>4552</v>
      </c>
      <c r="M531" t="s">
        <v>157</v>
      </c>
      <c r="N531">
        <v>93</v>
      </c>
      <c r="O531">
        <v>1767431.49</v>
      </c>
      <c r="P531">
        <v>26678494</v>
      </c>
      <c r="Q531" t="str">
        <f t="shared" si="8"/>
        <v>E5 - Large C&amp;I</v>
      </c>
    </row>
    <row r="532" spans="1:17" x14ac:dyDescent="0.25">
      <c r="A532">
        <v>49</v>
      </c>
      <c r="B532" t="s">
        <v>421</v>
      </c>
      <c r="C532">
        <v>2019</v>
      </c>
      <c r="D532">
        <v>5</v>
      </c>
      <c r="E532" t="s">
        <v>148</v>
      </c>
      <c r="F532">
        <v>1</v>
      </c>
      <c r="G532" t="s">
        <v>133</v>
      </c>
      <c r="H532">
        <v>13</v>
      </c>
      <c r="I532" t="s">
        <v>433</v>
      </c>
      <c r="J532" t="s">
        <v>434</v>
      </c>
      <c r="K532" t="s">
        <v>435</v>
      </c>
      <c r="L532">
        <v>200</v>
      </c>
      <c r="M532" t="s">
        <v>144</v>
      </c>
      <c r="N532">
        <v>4</v>
      </c>
      <c r="O532">
        <v>3133.55</v>
      </c>
      <c r="P532">
        <v>12887</v>
      </c>
      <c r="Q532" t="str">
        <f t="shared" si="8"/>
        <v>E4 - Medium C&amp;I</v>
      </c>
    </row>
    <row r="533" spans="1:17" x14ac:dyDescent="0.25">
      <c r="A533">
        <v>49</v>
      </c>
      <c r="B533" t="s">
        <v>421</v>
      </c>
      <c r="C533">
        <v>2019</v>
      </c>
      <c r="D533">
        <v>5</v>
      </c>
      <c r="E533" t="s">
        <v>148</v>
      </c>
      <c r="F533">
        <v>3</v>
      </c>
      <c r="G533" t="s">
        <v>136</v>
      </c>
      <c r="H533">
        <v>705</v>
      </c>
      <c r="I533" t="s">
        <v>438</v>
      </c>
      <c r="J533" t="s">
        <v>439</v>
      </c>
      <c r="K533" t="s">
        <v>440</v>
      </c>
      <c r="L533">
        <v>300</v>
      </c>
      <c r="M533" t="s">
        <v>137</v>
      </c>
      <c r="N533">
        <v>95</v>
      </c>
      <c r="O533">
        <v>875262.89</v>
      </c>
      <c r="P533">
        <v>3918711</v>
      </c>
      <c r="Q533" t="str">
        <f t="shared" si="8"/>
        <v>E5 - Large C&amp;I</v>
      </c>
    </row>
    <row r="534" spans="1:17" x14ac:dyDescent="0.25">
      <c r="A534">
        <v>49</v>
      </c>
      <c r="B534" t="s">
        <v>421</v>
      </c>
      <c r="C534">
        <v>2019</v>
      </c>
      <c r="D534">
        <v>5</v>
      </c>
      <c r="E534" t="s">
        <v>148</v>
      </c>
      <c r="F534">
        <v>3</v>
      </c>
      <c r="G534" t="s">
        <v>136</v>
      </c>
      <c r="H534">
        <v>924</v>
      </c>
      <c r="I534" t="s">
        <v>444</v>
      </c>
      <c r="J534" t="s">
        <v>445</v>
      </c>
      <c r="K534" t="s">
        <v>446</v>
      </c>
      <c r="L534">
        <v>4532</v>
      </c>
      <c r="M534" t="s">
        <v>143</v>
      </c>
      <c r="N534">
        <v>1</v>
      </c>
      <c r="O534">
        <v>189062.29</v>
      </c>
      <c r="P534">
        <v>2105713</v>
      </c>
      <c r="Q534" t="str">
        <f t="shared" si="8"/>
        <v>E5 - Large C&amp;I</v>
      </c>
    </row>
    <row r="535" spans="1:17" x14ac:dyDescent="0.25">
      <c r="A535">
        <v>49</v>
      </c>
      <c r="B535" t="s">
        <v>421</v>
      </c>
      <c r="C535">
        <v>2019</v>
      </c>
      <c r="D535">
        <v>5</v>
      </c>
      <c r="E535" t="s">
        <v>148</v>
      </c>
      <c r="F535">
        <v>5</v>
      </c>
      <c r="G535" t="s">
        <v>141</v>
      </c>
      <c r="H535">
        <v>954</v>
      </c>
      <c r="I535" t="s">
        <v>437</v>
      </c>
      <c r="J535" t="s">
        <v>434</v>
      </c>
      <c r="K535" t="s">
        <v>435</v>
      </c>
      <c r="L535">
        <v>4552</v>
      </c>
      <c r="M535" t="s">
        <v>157</v>
      </c>
      <c r="N535">
        <v>174</v>
      </c>
      <c r="O535">
        <v>314148.62</v>
      </c>
      <c r="P535">
        <v>3537359</v>
      </c>
      <c r="Q535" t="str">
        <f t="shared" si="8"/>
        <v>E4 - Medium C&amp;I</v>
      </c>
    </row>
    <row r="536" spans="1:17" x14ac:dyDescent="0.25">
      <c r="A536">
        <v>49</v>
      </c>
      <c r="B536" t="s">
        <v>421</v>
      </c>
      <c r="C536">
        <v>2019</v>
      </c>
      <c r="D536">
        <v>5</v>
      </c>
      <c r="E536" t="s">
        <v>148</v>
      </c>
      <c r="F536">
        <v>3</v>
      </c>
      <c r="G536" t="s">
        <v>136</v>
      </c>
      <c r="H536">
        <v>122</v>
      </c>
      <c r="I536" t="s">
        <v>461</v>
      </c>
      <c r="J536" t="s">
        <v>462</v>
      </c>
      <c r="K536" t="s">
        <v>463</v>
      </c>
      <c r="L536">
        <v>300</v>
      </c>
      <c r="M536" t="s">
        <v>137</v>
      </c>
      <c r="N536">
        <v>1</v>
      </c>
      <c r="O536">
        <v>60253.27</v>
      </c>
      <c r="P536">
        <v>613769</v>
      </c>
      <c r="Q536" t="str">
        <f t="shared" si="8"/>
        <v>E5 - Large C&amp;I</v>
      </c>
    </row>
    <row r="537" spans="1:17" x14ac:dyDescent="0.25">
      <c r="A537">
        <v>49</v>
      </c>
      <c r="B537" t="s">
        <v>421</v>
      </c>
      <c r="C537">
        <v>2019</v>
      </c>
      <c r="D537">
        <v>5</v>
      </c>
      <c r="E537" t="s">
        <v>148</v>
      </c>
      <c r="F537">
        <v>1</v>
      </c>
      <c r="G537" t="s">
        <v>133</v>
      </c>
      <c r="H537">
        <v>950</v>
      </c>
      <c r="I537" t="s">
        <v>429</v>
      </c>
      <c r="J537" t="s">
        <v>426</v>
      </c>
      <c r="K537" t="s">
        <v>427</v>
      </c>
      <c r="L537">
        <v>4512</v>
      </c>
      <c r="M537" t="s">
        <v>134</v>
      </c>
      <c r="N537">
        <v>83</v>
      </c>
      <c r="O537">
        <v>7461.86</v>
      </c>
      <c r="P537">
        <v>68415</v>
      </c>
      <c r="Q537" t="str">
        <f t="shared" si="8"/>
        <v>E3 - Small C&amp;I</v>
      </c>
    </row>
    <row r="538" spans="1:17" x14ac:dyDescent="0.25">
      <c r="A538">
        <v>49</v>
      </c>
      <c r="B538" t="s">
        <v>421</v>
      </c>
      <c r="C538">
        <v>2019</v>
      </c>
      <c r="D538">
        <v>5</v>
      </c>
      <c r="E538" t="s">
        <v>148</v>
      </c>
      <c r="F538">
        <v>5</v>
      </c>
      <c r="G538" t="s">
        <v>141</v>
      </c>
      <c r="H538">
        <v>950</v>
      </c>
      <c r="I538" t="s">
        <v>429</v>
      </c>
      <c r="J538" t="s">
        <v>426</v>
      </c>
      <c r="K538" t="s">
        <v>427</v>
      </c>
      <c r="L538">
        <v>4552</v>
      </c>
      <c r="M538" t="s">
        <v>157</v>
      </c>
      <c r="N538">
        <v>128</v>
      </c>
      <c r="O538">
        <v>34732.339999999997</v>
      </c>
      <c r="P538">
        <v>346542</v>
      </c>
      <c r="Q538" t="str">
        <f t="shared" si="8"/>
        <v>E3 - Small C&amp;I</v>
      </c>
    </row>
    <row r="539" spans="1:17" x14ac:dyDescent="0.25">
      <c r="A539">
        <v>49</v>
      </c>
      <c r="B539" t="s">
        <v>421</v>
      </c>
      <c r="C539">
        <v>2019</v>
      </c>
      <c r="D539">
        <v>5</v>
      </c>
      <c r="E539" t="s">
        <v>148</v>
      </c>
      <c r="F539">
        <v>3</v>
      </c>
      <c r="G539" t="s">
        <v>136</v>
      </c>
      <c r="H539">
        <v>628</v>
      </c>
      <c r="I539" t="s">
        <v>441</v>
      </c>
      <c r="J539" t="s">
        <v>442</v>
      </c>
      <c r="K539" t="s">
        <v>443</v>
      </c>
      <c r="L539">
        <v>300</v>
      </c>
      <c r="M539" t="s">
        <v>137</v>
      </c>
      <c r="N539">
        <v>1147</v>
      </c>
      <c r="O539">
        <v>76747.62</v>
      </c>
      <c r="P539">
        <v>256728</v>
      </c>
      <c r="Q539" t="str">
        <f t="shared" si="8"/>
        <v>E6 - OTHER</v>
      </c>
    </row>
    <row r="540" spans="1:17" x14ac:dyDescent="0.25">
      <c r="A540">
        <v>49</v>
      </c>
      <c r="B540" t="s">
        <v>421</v>
      </c>
      <c r="C540">
        <v>2019</v>
      </c>
      <c r="D540">
        <v>5</v>
      </c>
      <c r="E540" t="s">
        <v>148</v>
      </c>
      <c r="F540">
        <v>6</v>
      </c>
      <c r="G540" t="s">
        <v>138</v>
      </c>
      <c r="H540">
        <v>616</v>
      </c>
      <c r="I540" t="s">
        <v>447</v>
      </c>
      <c r="J540" t="s">
        <v>442</v>
      </c>
      <c r="K540" t="s">
        <v>443</v>
      </c>
      <c r="L540">
        <v>4562</v>
      </c>
      <c r="M540" t="s">
        <v>145</v>
      </c>
      <c r="N540">
        <v>71</v>
      </c>
      <c r="O540">
        <v>3646.55</v>
      </c>
      <c r="P540">
        <v>20702</v>
      </c>
      <c r="Q540" t="str">
        <f t="shared" si="8"/>
        <v>E6 - OTHER</v>
      </c>
    </row>
    <row r="541" spans="1:17" x14ac:dyDescent="0.25">
      <c r="A541">
        <v>49</v>
      </c>
      <c r="B541" t="s">
        <v>421</v>
      </c>
      <c r="C541">
        <v>2019</v>
      </c>
      <c r="D541">
        <v>5</v>
      </c>
      <c r="E541" t="s">
        <v>148</v>
      </c>
      <c r="F541">
        <v>3</v>
      </c>
      <c r="G541" t="s">
        <v>136</v>
      </c>
      <c r="H541">
        <v>711</v>
      </c>
      <c r="I541" t="s">
        <v>453</v>
      </c>
      <c r="J541" t="s">
        <v>439</v>
      </c>
      <c r="K541" t="s">
        <v>440</v>
      </c>
      <c r="L541">
        <v>4532</v>
      </c>
      <c r="M541" t="s">
        <v>143</v>
      </c>
      <c r="N541">
        <v>318</v>
      </c>
      <c r="O541">
        <v>4438465.42</v>
      </c>
      <c r="P541">
        <v>66753363</v>
      </c>
      <c r="Q541" t="str">
        <f t="shared" si="8"/>
        <v>E5 - Large C&amp;I</v>
      </c>
    </row>
    <row r="542" spans="1:17" x14ac:dyDescent="0.25">
      <c r="A542">
        <v>49</v>
      </c>
      <c r="B542" t="s">
        <v>421</v>
      </c>
      <c r="C542">
        <v>2019</v>
      </c>
      <c r="D542">
        <v>5</v>
      </c>
      <c r="E542" t="s">
        <v>148</v>
      </c>
      <c r="F542">
        <v>3</v>
      </c>
      <c r="G542" t="s">
        <v>136</v>
      </c>
      <c r="H542">
        <v>13</v>
      </c>
      <c r="I542" t="s">
        <v>433</v>
      </c>
      <c r="J542" t="s">
        <v>434</v>
      </c>
      <c r="K542" t="s">
        <v>435</v>
      </c>
      <c r="L542">
        <v>300</v>
      </c>
      <c r="M542" t="s">
        <v>137</v>
      </c>
      <c r="N542">
        <v>4095</v>
      </c>
      <c r="O542">
        <v>6811058.9299999997</v>
      </c>
      <c r="P542">
        <v>32732450</v>
      </c>
      <c r="Q542" t="str">
        <f t="shared" si="8"/>
        <v>E4 - Medium C&amp;I</v>
      </c>
    </row>
    <row r="543" spans="1:17" x14ac:dyDescent="0.25">
      <c r="A543">
        <v>49</v>
      </c>
      <c r="B543" t="s">
        <v>421</v>
      </c>
      <c r="C543">
        <v>2019</v>
      </c>
      <c r="D543">
        <v>5</v>
      </c>
      <c r="E543" t="s">
        <v>148</v>
      </c>
      <c r="F543">
        <v>5</v>
      </c>
      <c r="G543" t="s">
        <v>141</v>
      </c>
      <c r="H543">
        <v>53</v>
      </c>
      <c r="I543" t="s">
        <v>436</v>
      </c>
      <c r="J543" t="s">
        <v>434</v>
      </c>
      <c r="K543" t="s">
        <v>435</v>
      </c>
      <c r="L543">
        <v>460</v>
      </c>
      <c r="M543" t="s">
        <v>142</v>
      </c>
      <c r="N543">
        <v>9</v>
      </c>
      <c r="O543">
        <v>13384.96</v>
      </c>
      <c r="P543">
        <v>62646</v>
      </c>
      <c r="Q543" t="str">
        <f t="shared" si="8"/>
        <v>E4 - Medium C&amp;I</v>
      </c>
    </row>
    <row r="544" spans="1:17" x14ac:dyDescent="0.25">
      <c r="A544">
        <v>49</v>
      </c>
      <c r="B544" t="s">
        <v>421</v>
      </c>
      <c r="C544">
        <v>2019</v>
      </c>
      <c r="D544">
        <v>5</v>
      </c>
      <c r="E544" t="s">
        <v>148</v>
      </c>
      <c r="F544">
        <v>5</v>
      </c>
      <c r="G544" t="s">
        <v>141</v>
      </c>
      <c r="H544">
        <v>705</v>
      </c>
      <c r="I544" t="s">
        <v>438</v>
      </c>
      <c r="J544" t="s">
        <v>439</v>
      </c>
      <c r="K544" t="s">
        <v>440</v>
      </c>
      <c r="L544">
        <v>460</v>
      </c>
      <c r="M544" t="s">
        <v>142</v>
      </c>
      <c r="N544">
        <v>35</v>
      </c>
      <c r="O544">
        <v>358612.33</v>
      </c>
      <c r="P544">
        <v>1797600</v>
      </c>
      <c r="Q544" t="str">
        <f t="shared" si="8"/>
        <v>E5 - Large C&amp;I</v>
      </c>
    </row>
    <row r="545" spans="1:17" x14ac:dyDescent="0.25">
      <c r="A545">
        <v>49</v>
      </c>
      <c r="B545" t="s">
        <v>421</v>
      </c>
      <c r="C545">
        <v>2019</v>
      </c>
      <c r="D545">
        <v>5</v>
      </c>
      <c r="E545" t="s">
        <v>148</v>
      </c>
      <c r="F545">
        <v>3</v>
      </c>
      <c r="G545" t="s">
        <v>136</v>
      </c>
      <c r="H545">
        <v>710</v>
      </c>
      <c r="I545" t="s">
        <v>449</v>
      </c>
      <c r="J545" t="s">
        <v>439</v>
      </c>
      <c r="K545" t="s">
        <v>440</v>
      </c>
      <c r="L545">
        <v>4532</v>
      </c>
      <c r="M545" t="s">
        <v>143</v>
      </c>
      <c r="N545">
        <v>297</v>
      </c>
      <c r="O545">
        <v>3866229.2</v>
      </c>
      <c r="P545">
        <v>57912120</v>
      </c>
      <c r="Q545" t="str">
        <f t="shared" si="8"/>
        <v>E5 - Large C&amp;I</v>
      </c>
    </row>
    <row r="546" spans="1:17" x14ac:dyDescent="0.25">
      <c r="A546">
        <v>49</v>
      </c>
      <c r="B546" t="s">
        <v>421</v>
      </c>
      <c r="C546">
        <v>2019</v>
      </c>
      <c r="D546">
        <v>5</v>
      </c>
      <c r="E546" t="s">
        <v>148</v>
      </c>
      <c r="F546">
        <v>1</v>
      </c>
      <c r="G546" t="s">
        <v>133</v>
      </c>
      <c r="H546">
        <v>6</v>
      </c>
      <c r="I546" t="s">
        <v>422</v>
      </c>
      <c r="J546" t="s">
        <v>423</v>
      </c>
      <c r="K546" t="s">
        <v>424</v>
      </c>
      <c r="L546">
        <v>200</v>
      </c>
      <c r="M546" t="s">
        <v>144</v>
      </c>
      <c r="N546">
        <v>27935</v>
      </c>
      <c r="O546">
        <v>1919977.06</v>
      </c>
      <c r="P546">
        <v>12552133</v>
      </c>
      <c r="Q546" t="str">
        <f t="shared" si="8"/>
        <v>E2 - Low Income Residential</v>
      </c>
    </row>
    <row r="547" spans="1:17" x14ac:dyDescent="0.25">
      <c r="A547">
        <v>49</v>
      </c>
      <c r="B547" t="s">
        <v>421</v>
      </c>
      <c r="C547">
        <v>2019</v>
      </c>
      <c r="D547">
        <v>5</v>
      </c>
      <c r="E547" t="s">
        <v>148</v>
      </c>
      <c r="F547">
        <v>1</v>
      </c>
      <c r="G547" t="s">
        <v>133</v>
      </c>
      <c r="H547">
        <v>1</v>
      </c>
      <c r="I547" t="s">
        <v>450</v>
      </c>
      <c r="J547" t="s">
        <v>451</v>
      </c>
      <c r="K547" t="s">
        <v>452</v>
      </c>
      <c r="L547">
        <v>200</v>
      </c>
      <c r="M547" t="s">
        <v>144</v>
      </c>
      <c r="N547">
        <v>344737</v>
      </c>
      <c r="O547">
        <v>33410930.129999999</v>
      </c>
      <c r="P547">
        <v>155926174</v>
      </c>
      <c r="Q547" t="str">
        <f t="shared" si="8"/>
        <v>E1 - Residential</v>
      </c>
    </row>
    <row r="548" spans="1:17" x14ac:dyDescent="0.25">
      <c r="A548">
        <v>49</v>
      </c>
      <c r="B548" t="s">
        <v>421</v>
      </c>
      <c r="C548">
        <v>2019</v>
      </c>
      <c r="D548">
        <v>5</v>
      </c>
      <c r="E548" t="s">
        <v>148</v>
      </c>
      <c r="F548">
        <v>3</v>
      </c>
      <c r="G548" t="s">
        <v>136</v>
      </c>
      <c r="H548">
        <v>34</v>
      </c>
      <c r="I548" t="s">
        <v>464</v>
      </c>
      <c r="J548" t="s">
        <v>459</v>
      </c>
      <c r="K548" t="s">
        <v>460</v>
      </c>
      <c r="L548">
        <v>300</v>
      </c>
      <c r="M548" t="s">
        <v>137</v>
      </c>
      <c r="N548">
        <v>130</v>
      </c>
      <c r="O548">
        <v>15350.07</v>
      </c>
      <c r="P548">
        <v>71488</v>
      </c>
      <c r="Q548" t="str">
        <f t="shared" si="8"/>
        <v>E3 - Small C&amp;I</v>
      </c>
    </row>
    <row r="549" spans="1:17" x14ac:dyDescent="0.25">
      <c r="A549">
        <v>49</v>
      </c>
      <c r="B549" t="s">
        <v>421</v>
      </c>
      <c r="C549">
        <v>2019</v>
      </c>
      <c r="D549">
        <v>5</v>
      </c>
      <c r="E549" t="s">
        <v>148</v>
      </c>
      <c r="F549">
        <v>3</v>
      </c>
      <c r="G549" t="s">
        <v>136</v>
      </c>
      <c r="H549">
        <v>54</v>
      </c>
      <c r="I549" t="s">
        <v>477</v>
      </c>
      <c r="J549" t="s">
        <v>459</v>
      </c>
      <c r="K549" t="s">
        <v>460</v>
      </c>
      <c r="L549">
        <v>300</v>
      </c>
      <c r="M549" t="s">
        <v>137</v>
      </c>
      <c r="N549">
        <v>1</v>
      </c>
      <c r="O549">
        <v>87.04</v>
      </c>
      <c r="P549">
        <v>366</v>
      </c>
      <c r="Q549" t="str">
        <f t="shared" si="8"/>
        <v>E3 - Small C&amp;I</v>
      </c>
    </row>
    <row r="550" spans="1:17" x14ac:dyDescent="0.25">
      <c r="A550">
        <v>49</v>
      </c>
      <c r="B550" t="s">
        <v>421</v>
      </c>
      <c r="C550">
        <v>2019</v>
      </c>
      <c r="D550">
        <v>5</v>
      </c>
      <c r="E550" t="s">
        <v>148</v>
      </c>
      <c r="F550">
        <v>6</v>
      </c>
      <c r="G550" t="s">
        <v>138</v>
      </c>
      <c r="H550">
        <v>610</v>
      </c>
      <c r="I550" t="s">
        <v>430</v>
      </c>
      <c r="J550" t="s">
        <v>431</v>
      </c>
      <c r="K550" t="s">
        <v>432</v>
      </c>
      <c r="L550">
        <v>700</v>
      </c>
      <c r="M550" t="s">
        <v>139</v>
      </c>
      <c r="N550">
        <v>8</v>
      </c>
      <c r="O550">
        <v>2690.75</v>
      </c>
      <c r="P550">
        <v>3973</v>
      </c>
      <c r="Q550" t="str">
        <f t="shared" si="8"/>
        <v>E6 - OTHER</v>
      </c>
    </row>
    <row r="551" spans="1:17" x14ac:dyDescent="0.25">
      <c r="A551">
        <v>49</v>
      </c>
      <c r="B551" t="s">
        <v>421</v>
      </c>
      <c r="C551">
        <v>2019</v>
      </c>
      <c r="D551">
        <v>5</v>
      </c>
      <c r="E551" t="s">
        <v>148</v>
      </c>
      <c r="F551">
        <v>1</v>
      </c>
      <c r="G551" t="s">
        <v>133</v>
      </c>
      <c r="H551">
        <v>616</v>
      </c>
      <c r="I551" t="s">
        <v>447</v>
      </c>
      <c r="J551" t="s">
        <v>442</v>
      </c>
      <c r="K551" t="s">
        <v>443</v>
      </c>
      <c r="L551">
        <v>4512</v>
      </c>
      <c r="M551" t="s">
        <v>134</v>
      </c>
      <c r="N551">
        <v>45</v>
      </c>
      <c r="O551">
        <v>3615.06</v>
      </c>
      <c r="P551">
        <v>13391</v>
      </c>
      <c r="Q551" t="str">
        <f t="shared" si="8"/>
        <v>E6 - OTHER</v>
      </c>
    </row>
    <row r="552" spans="1:17" x14ac:dyDescent="0.25">
      <c r="A552">
        <v>49</v>
      </c>
      <c r="B552" t="s">
        <v>421</v>
      </c>
      <c r="C552">
        <v>2019</v>
      </c>
      <c r="D552">
        <v>5</v>
      </c>
      <c r="E552" t="s">
        <v>148</v>
      </c>
      <c r="F552">
        <v>5</v>
      </c>
      <c r="G552" t="s">
        <v>141</v>
      </c>
      <c r="H552">
        <v>616</v>
      </c>
      <c r="I552" t="s">
        <v>447</v>
      </c>
      <c r="J552" t="s">
        <v>442</v>
      </c>
      <c r="K552" t="s">
        <v>443</v>
      </c>
      <c r="L552">
        <v>4552</v>
      </c>
      <c r="M552" t="s">
        <v>157</v>
      </c>
      <c r="N552">
        <v>20</v>
      </c>
      <c r="O552">
        <v>2092.75</v>
      </c>
      <c r="P552">
        <v>10759</v>
      </c>
      <c r="Q552" t="str">
        <f t="shared" si="8"/>
        <v>E6 - OTHER</v>
      </c>
    </row>
    <row r="553" spans="1:17" x14ac:dyDescent="0.25">
      <c r="A553">
        <v>49</v>
      </c>
      <c r="B553" t="s">
        <v>421</v>
      </c>
      <c r="C553">
        <v>2019</v>
      </c>
      <c r="D553">
        <v>5</v>
      </c>
      <c r="E553" t="s">
        <v>148</v>
      </c>
      <c r="F553">
        <v>5</v>
      </c>
      <c r="G553" t="s">
        <v>141</v>
      </c>
      <c r="H553">
        <v>711</v>
      </c>
      <c r="I553" t="s">
        <v>453</v>
      </c>
      <c r="J553" t="s">
        <v>439</v>
      </c>
      <c r="K553" t="s">
        <v>440</v>
      </c>
      <c r="L553">
        <v>4552</v>
      </c>
      <c r="M553" t="s">
        <v>157</v>
      </c>
      <c r="N553">
        <v>72</v>
      </c>
      <c r="O553">
        <v>904126.08</v>
      </c>
      <c r="P553">
        <v>13356131</v>
      </c>
      <c r="Q553" t="str">
        <f t="shared" si="8"/>
        <v>E5 - Large C&amp;I</v>
      </c>
    </row>
    <row r="554" spans="1:17" x14ac:dyDescent="0.25">
      <c r="A554">
        <v>49</v>
      </c>
      <c r="B554" t="s">
        <v>421</v>
      </c>
      <c r="C554">
        <v>2019</v>
      </c>
      <c r="D554">
        <v>5</v>
      </c>
      <c r="E554" t="s">
        <v>148</v>
      </c>
      <c r="F554">
        <v>3</v>
      </c>
      <c r="G554" t="s">
        <v>136</v>
      </c>
      <c r="H554">
        <v>954</v>
      </c>
      <c r="I554" t="s">
        <v>437</v>
      </c>
      <c r="J554" t="s">
        <v>434</v>
      </c>
      <c r="K554" t="s">
        <v>435</v>
      </c>
      <c r="L554">
        <v>4532</v>
      </c>
      <c r="M554" t="s">
        <v>143</v>
      </c>
      <c r="N554">
        <v>3412</v>
      </c>
      <c r="O554">
        <v>4598143.07</v>
      </c>
      <c r="P554">
        <v>56941549</v>
      </c>
      <c r="Q554" t="str">
        <f t="shared" si="8"/>
        <v>E4 - Medium C&amp;I</v>
      </c>
    </row>
    <row r="555" spans="1:17" x14ac:dyDescent="0.25">
      <c r="A555">
        <v>49</v>
      </c>
      <c r="B555" t="s">
        <v>421</v>
      </c>
      <c r="C555">
        <v>2019</v>
      </c>
      <c r="D555">
        <v>5</v>
      </c>
      <c r="E555" t="s">
        <v>148</v>
      </c>
      <c r="F555">
        <v>3</v>
      </c>
      <c r="G555" t="s">
        <v>136</v>
      </c>
      <c r="H555">
        <v>117</v>
      </c>
      <c r="I555" t="s">
        <v>478</v>
      </c>
      <c r="J555" t="s">
        <v>462</v>
      </c>
      <c r="K555" t="s">
        <v>463</v>
      </c>
      <c r="L555">
        <v>300</v>
      </c>
      <c r="M555" t="s">
        <v>137</v>
      </c>
      <c r="N555">
        <v>3</v>
      </c>
      <c r="O555">
        <v>13370.47</v>
      </c>
      <c r="P555">
        <v>46440</v>
      </c>
      <c r="Q555" t="str">
        <f t="shared" si="8"/>
        <v>E5 - Large C&amp;I</v>
      </c>
    </row>
    <row r="556" spans="1:17" x14ac:dyDescent="0.25">
      <c r="A556">
        <v>49</v>
      </c>
      <c r="B556" t="s">
        <v>421</v>
      </c>
      <c r="C556">
        <v>2019</v>
      </c>
      <c r="D556">
        <v>5</v>
      </c>
      <c r="E556" t="s">
        <v>148</v>
      </c>
      <c r="F556">
        <v>6</v>
      </c>
      <c r="G556" t="s">
        <v>138</v>
      </c>
      <c r="H556">
        <v>626</v>
      </c>
      <c r="I556" t="s">
        <v>457</v>
      </c>
      <c r="J556" t="s">
        <v>85</v>
      </c>
      <c r="K556" t="s">
        <v>146</v>
      </c>
      <c r="L556">
        <v>700</v>
      </c>
      <c r="M556" t="s">
        <v>139</v>
      </c>
      <c r="N556">
        <v>2</v>
      </c>
      <c r="O556">
        <v>763.52</v>
      </c>
      <c r="P556">
        <v>315</v>
      </c>
      <c r="Q556" t="str">
        <f t="shared" si="8"/>
        <v>E6 - OTHER</v>
      </c>
    </row>
    <row r="557" spans="1:17" x14ac:dyDescent="0.25">
      <c r="A557">
        <v>49</v>
      </c>
      <c r="B557" t="s">
        <v>421</v>
      </c>
      <c r="C557">
        <v>2019</v>
      </c>
      <c r="D557">
        <v>5</v>
      </c>
      <c r="E557" t="s">
        <v>148</v>
      </c>
      <c r="F557">
        <v>3</v>
      </c>
      <c r="G557" t="s">
        <v>136</v>
      </c>
      <c r="H557">
        <v>629</v>
      </c>
      <c r="I557" t="s">
        <v>470</v>
      </c>
      <c r="J557" t="s">
        <v>431</v>
      </c>
      <c r="K557" t="s">
        <v>432</v>
      </c>
      <c r="L557">
        <v>300</v>
      </c>
      <c r="M557" t="s">
        <v>137</v>
      </c>
      <c r="N557">
        <v>10</v>
      </c>
      <c r="O557">
        <v>1397.13</v>
      </c>
      <c r="P557">
        <v>4638</v>
      </c>
      <c r="Q557" t="str">
        <f t="shared" si="8"/>
        <v>E6 - OTHER</v>
      </c>
    </row>
    <row r="558" spans="1:17" x14ac:dyDescent="0.25">
      <c r="A558">
        <v>49</v>
      </c>
      <c r="B558" t="s">
        <v>421</v>
      </c>
      <c r="C558">
        <v>2019</v>
      </c>
      <c r="D558">
        <v>5</v>
      </c>
      <c r="E558" t="s">
        <v>148</v>
      </c>
      <c r="F558">
        <v>6</v>
      </c>
      <c r="G558" t="s">
        <v>138</v>
      </c>
      <c r="H558">
        <v>629</v>
      </c>
      <c r="I558" t="s">
        <v>470</v>
      </c>
      <c r="J558" t="s">
        <v>431</v>
      </c>
      <c r="K558" t="s">
        <v>432</v>
      </c>
      <c r="L558">
        <v>700</v>
      </c>
      <c r="M558" t="s">
        <v>139</v>
      </c>
      <c r="N558">
        <v>149</v>
      </c>
      <c r="O558">
        <v>63555.25</v>
      </c>
      <c r="P558">
        <v>132925</v>
      </c>
      <c r="Q558" t="str">
        <f t="shared" si="8"/>
        <v>E6 - OTHER</v>
      </c>
    </row>
    <row r="559" spans="1:17" x14ac:dyDescent="0.25">
      <c r="A559">
        <v>49</v>
      </c>
      <c r="B559" t="s">
        <v>421</v>
      </c>
      <c r="C559">
        <v>2019</v>
      </c>
      <c r="D559">
        <v>5</v>
      </c>
      <c r="E559" t="s">
        <v>148</v>
      </c>
      <c r="F559">
        <v>1</v>
      </c>
      <c r="G559" t="s">
        <v>133</v>
      </c>
      <c r="H559">
        <v>628</v>
      </c>
      <c r="I559" t="s">
        <v>441</v>
      </c>
      <c r="J559" t="s">
        <v>442</v>
      </c>
      <c r="K559" t="s">
        <v>443</v>
      </c>
      <c r="L559">
        <v>200</v>
      </c>
      <c r="M559" t="s">
        <v>144</v>
      </c>
      <c r="N559">
        <v>250</v>
      </c>
      <c r="O559">
        <v>13607.61</v>
      </c>
      <c r="P559">
        <v>26537</v>
      </c>
      <c r="Q559" t="str">
        <f t="shared" si="8"/>
        <v>E6 - OTHER</v>
      </c>
    </row>
    <row r="560" spans="1:17" x14ac:dyDescent="0.25">
      <c r="A560">
        <v>49</v>
      </c>
      <c r="B560" t="s">
        <v>421</v>
      </c>
      <c r="C560">
        <v>2019</v>
      </c>
      <c r="D560">
        <v>5</v>
      </c>
      <c r="E560" t="s">
        <v>148</v>
      </c>
      <c r="F560">
        <v>3</v>
      </c>
      <c r="G560" t="s">
        <v>136</v>
      </c>
      <c r="H560">
        <v>605</v>
      </c>
      <c r="I560" t="s">
        <v>468</v>
      </c>
      <c r="J560" t="s">
        <v>442</v>
      </c>
      <c r="K560" t="s">
        <v>443</v>
      </c>
      <c r="L560">
        <v>300</v>
      </c>
      <c r="M560" t="s">
        <v>137</v>
      </c>
      <c r="N560">
        <v>15</v>
      </c>
      <c r="O560">
        <v>724.46</v>
      </c>
      <c r="P560">
        <v>2624</v>
      </c>
      <c r="Q560" t="str">
        <f t="shared" si="8"/>
        <v>E6 - OTHER</v>
      </c>
    </row>
    <row r="561" spans="1:17" x14ac:dyDescent="0.25">
      <c r="A561">
        <v>49</v>
      </c>
      <c r="B561" t="s">
        <v>421</v>
      </c>
      <c r="C561">
        <v>2019</v>
      </c>
      <c r="D561">
        <v>5</v>
      </c>
      <c r="E561" t="s">
        <v>148</v>
      </c>
      <c r="F561">
        <v>5</v>
      </c>
      <c r="G561" t="s">
        <v>141</v>
      </c>
      <c r="H561">
        <v>628</v>
      </c>
      <c r="I561" t="s">
        <v>441</v>
      </c>
      <c r="J561" t="s">
        <v>442</v>
      </c>
      <c r="K561" t="s">
        <v>443</v>
      </c>
      <c r="L561">
        <v>460</v>
      </c>
      <c r="M561" t="s">
        <v>142</v>
      </c>
      <c r="N561">
        <v>56</v>
      </c>
      <c r="O561">
        <v>7341.03</v>
      </c>
      <c r="P561">
        <v>25571</v>
      </c>
      <c r="Q561" t="str">
        <f t="shared" si="8"/>
        <v>E6 - OTHER</v>
      </c>
    </row>
    <row r="562" spans="1:17" x14ac:dyDescent="0.25">
      <c r="A562">
        <v>49</v>
      </c>
      <c r="B562" t="s">
        <v>421</v>
      </c>
      <c r="C562">
        <v>2019</v>
      </c>
      <c r="D562">
        <v>5</v>
      </c>
      <c r="E562" t="s">
        <v>148</v>
      </c>
      <c r="F562">
        <v>6</v>
      </c>
      <c r="G562" t="s">
        <v>138</v>
      </c>
      <c r="H562">
        <v>605</v>
      </c>
      <c r="I562" t="s">
        <v>468</v>
      </c>
      <c r="J562" t="s">
        <v>442</v>
      </c>
      <c r="K562" t="s">
        <v>443</v>
      </c>
      <c r="L562">
        <v>700</v>
      </c>
      <c r="M562" t="s">
        <v>139</v>
      </c>
      <c r="N562">
        <v>15</v>
      </c>
      <c r="O562">
        <v>934.28</v>
      </c>
      <c r="P562">
        <v>3452</v>
      </c>
      <c r="Q562" t="str">
        <f t="shared" si="8"/>
        <v>E6 - OTHER</v>
      </c>
    </row>
    <row r="563" spans="1:17" x14ac:dyDescent="0.25">
      <c r="A563">
        <v>49</v>
      </c>
      <c r="B563" t="s">
        <v>421</v>
      </c>
      <c r="C563">
        <v>2019</v>
      </c>
      <c r="D563">
        <v>5</v>
      </c>
      <c r="E563" t="s">
        <v>148</v>
      </c>
      <c r="F563">
        <v>5</v>
      </c>
      <c r="G563" t="s">
        <v>141</v>
      </c>
      <c r="H563">
        <v>943</v>
      </c>
      <c r="I563" t="s">
        <v>465</v>
      </c>
      <c r="J563" t="s">
        <v>466</v>
      </c>
      <c r="K563" t="s">
        <v>467</v>
      </c>
      <c r="L563">
        <v>4552</v>
      </c>
      <c r="M563" t="s">
        <v>157</v>
      </c>
      <c r="N563">
        <v>2</v>
      </c>
      <c r="O563">
        <v>17239.060000000001</v>
      </c>
      <c r="P563">
        <v>0</v>
      </c>
      <c r="Q563" t="str">
        <f t="shared" si="8"/>
        <v>E6 - OTHER</v>
      </c>
    </row>
    <row r="564" spans="1:17" x14ac:dyDescent="0.25">
      <c r="A564">
        <v>49</v>
      </c>
      <c r="B564" t="s">
        <v>421</v>
      </c>
      <c r="C564">
        <v>2019</v>
      </c>
      <c r="D564">
        <v>5</v>
      </c>
      <c r="E564" t="s">
        <v>148</v>
      </c>
      <c r="F564">
        <v>1</v>
      </c>
      <c r="G564" t="s">
        <v>133</v>
      </c>
      <c r="H564">
        <v>954</v>
      </c>
      <c r="I564" t="s">
        <v>437</v>
      </c>
      <c r="J564" t="s">
        <v>434</v>
      </c>
      <c r="K564" t="s">
        <v>435</v>
      </c>
      <c r="L564">
        <v>4512</v>
      </c>
      <c r="M564" t="s">
        <v>134</v>
      </c>
      <c r="N564">
        <v>1</v>
      </c>
      <c r="O564">
        <v>1088.03</v>
      </c>
      <c r="P564">
        <v>12524</v>
      </c>
      <c r="Q564" t="str">
        <f t="shared" si="8"/>
        <v>E4 - Medium C&amp;I</v>
      </c>
    </row>
    <row r="565" spans="1:17" x14ac:dyDescent="0.25">
      <c r="A565">
        <v>49</v>
      </c>
      <c r="B565" t="s">
        <v>421</v>
      </c>
      <c r="C565">
        <v>2019</v>
      </c>
      <c r="D565">
        <v>5</v>
      </c>
      <c r="E565" t="s">
        <v>148</v>
      </c>
      <c r="F565">
        <v>3</v>
      </c>
      <c r="G565" t="s">
        <v>136</v>
      </c>
      <c r="H565">
        <v>6</v>
      </c>
      <c r="I565" t="s">
        <v>422</v>
      </c>
      <c r="J565" t="s">
        <v>423</v>
      </c>
      <c r="K565" t="s">
        <v>424</v>
      </c>
      <c r="L565">
        <v>300</v>
      </c>
      <c r="M565" t="s">
        <v>137</v>
      </c>
      <c r="N565">
        <v>3</v>
      </c>
      <c r="O565">
        <v>262.2</v>
      </c>
      <c r="P565">
        <v>1726</v>
      </c>
      <c r="Q565" t="str">
        <f t="shared" si="8"/>
        <v>E2 - Low Income Residential</v>
      </c>
    </row>
    <row r="566" spans="1:17" x14ac:dyDescent="0.25">
      <c r="A566">
        <v>49</v>
      </c>
      <c r="B566" t="s">
        <v>421</v>
      </c>
      <c r="C566">
        <v>2019</v>
      </c>
      <c r="D566">
        <v>5</v>
      </c>
      <c r="E566" t="s">
        <v>148</v>
      </c>
      <c r="F566">
        <v>3</v>
      </c>
      <c r="G566" t="s">
        <v>136</v>
      </c>
      <c r="H566">
        <v>700</v>
      </c>
      <c r="I566" t="s">
        <v>448</v>
      </c>
      <c r="J566" t="s">
        <v>439</v>
      </c>
      <c r="K566" t="s">
        <v>440</v>
      </c>
      <c r="L566">
        <v>300</v>
      </c>
      <c r="M566" t="s">
        <v>137</v>
      </c>
      <c r="N566">
        <v>83</v>
      </c>
      <c r="O566">
        <v>1451798.62</v>
      </c>
      <c r="P566">
        <v>7532175</v>
      </c>
      <c r="Q566" t="str">
        <f t="shared" si="8"/>
        <v>E5 - Large C&amp;I</v>
      </c>
    </row>
    <row r="567" spans="1:17" x14ac:dyDescent="0.25">
      <c r="A567">
        <v>49</v>
      </c>
      <c r="B567" t="s">
        <v>421</v>
      </c>
      <c r="C567">
        <v>2019</v>
      </c>
      <c r="D567">
        <v>5</v>
      </c>
      <c r="E567" t="s">
        <v>148</v>
      </c>
      <c r="F567">
        <v>1</v>
      </c>
      <c r="G567" t="s">
        <v>133</v>
      </c>
      <c r="H567">
        <v>5</v>
      </c>
      <c r="I567" t="s">
        <v>425</v>
      </c>
      <c r="J567" t="s">
        <v>426</v>
      </c>
      <c r="K567" t="s">
        <v>427</v>
      </c>
      <c r="L567">
        <v>200</v>
      </c>
      <c r="M567" t="s">
        <v>144</v>
      </c>
      <c r="N567">
        <v>638</v>
      </c>
      <c r="O567">
        <v>52493.08</v>
      </c>
      <c r="P567">
        <v>230301</v>
      </c>
      <c r="Q567" t="str">
        <f t="shared" si="8"/>
        <v>E3 - Small C&amp;I</v>
      </c>
    </row>
    <row r="568" spans="1:17" x14ac:dyDescent="0.25">
      <c r="A568">
        <v>49</v>
      </c>
      <c r="B568" t="s">
        <v>421</v>
      </c>
      <c r="C568">
        <v>2019</v>
      </c>
      <c r="D568">
        <v>5</v>
      </c>
      <c r="E568" t="s">
        <v>148</v>
      </c>
      <c r="F568">
        <v>3</v>
      </c>
      <c r="G568" t="s">
        <v>136</v>
      </c>
      <c r="H568">
        <v>950</v>
      </c>
      <c r="I568" t="s">
        <v>429</v>
      </c>
      <c r="J568" t="s">
        <v>426</v>
      </c>
      <c r="K568" t="s">
        <v>427</v>
      </c>
      <c r="L568">
        <v>4532</v>
      </c>
      <c r="M568" t="s">
        <v>143</v>
      </c>
      <c r="N568">
        <v>9982</v>
      </c>
      <c r="O568">
        <v>1284173.6100000001</v>
      </c>
      <c r="P568">
        <v>11820302</v>
      </c>
      <c r="Q568" t="str">
        <f t="shared" si="8"/>
        <v>E3 - Small C&amp;I</v>
      </c>
    </row>
    <row r="569" spans="1:17" x14ac:dyDescent="0.25">
      <c r="A569">
        <v>49</v>
      </c>
      <c r="B569" t="s">
        <v>421</v>
      </c>
      <c r="C569">
        <v>2019</v>
      </c>
      <c r="D569">
        <v>5</v>
      </c>
      <c r="E569" t="s">
        <v>148</v>
      </c>
      <c r="F569">
        <v>3</v>
      </c>
      <c r="G569" t="s">
        <v>136</v>
      </c>
      <c r="H569">
        <v>951</v>
      </c>
      <c r="I569" t="s">
        <v>458</v>
      </c>
      <c r="J569" t="s">
        <v>459</v>
      </c>
      <c r="K569" t="s">
        <v>460</v>
      </c>
      <c r="L569">
        <v>4532</v>
      </c>
      <c r="M569" t="s">
        <v>143</v>
      </c>
      <c r="N569">
        <v>112</v>
      </c>
      <c r="O569">
        <v>7953.64</v>
      </c>
      <c r="P569">
        <v>63052</v>
      </c>
      <c r="Q569" t="str">
        <f t="shared" si="8"/>
        <v>E3 - Small C&amp;I</v>
      </c>
    </row>
    <row r="570" spans="1:17" x14ac:dyDescent="0.25">
      <c r="A570">
        <v>49</v>
      </c>
      <c r="B570" t="s">
        <v>421</v>
      </c>
      <c r="C570">
        <v>2019</v>
      </c>
      <c r="D570">
        <v>5</v>
      </c>
      <c r="E570" t="s">
        <v>148</v>
      </c>
      <c r="F570">
        <v>6</v>
      </c>
      <c r="G570" t="s">
        <v>138</v>
      </c>
      <c r="H570">
        <v>619</v>
      </c>
      <c r="I570" t="s">
        <v>475</v>
      </c>
      <c r="J570" t="s">
        <v>158</v>
      </c>
      <c r="K570" t="s">
        <v>146</v>
      </c>
      <c r="L570">
        <v>4562</v>
      </c>
      <c r="M570" t="s">
        <v>145</v>
      </c>
      <c r="N570">
        <v>93</v>
      </c>
      <c r="O570">
        <v>70665.64</v>
      </c>
      <c r="P570">
        <v>798699</v>
      </c>
      <c r="Q570" t="str">
        <f t="shared" si="8"/>
        <v>E6 - OTHER</v>
      </c>
    </row>
    <row r="571" spans="1:17" x14ac:dyDescent="0.25">
      <c r="A571">
        <v>49</v>
      </c>
      <c r="B571" t="s">
        <v>421</v>
      </c>
      <c r="C571">
        <v>2019</v>
      </c>
      <c r="D571">
        <v>5</v>
      </c>
      <c r="E571" t="s">
        <v>148</v>
      </c>
      <c r="F571">
        <v>5</v>
      </c>
      <c r="G571" t="s">
        <v>141</v>
      </c>
      <c r="H571">
        <v>443</v>
      </c>
      <c r="I571" t="s">
        <v>495</v>
      </c>
      <c r="J571">
        <v>2121</v>
      </c>
      <c r="K571" t="s">
        <v>146</v>
      </c>
      <c r="L571">
        <v>1670</v>
      </c>
      <c r="M571" t="s">
        <v>492</v>
      </c>
      <c r="N571">
        <v>2</v>
      </c>
      <c r="O571">
        <v>242.67</v>
      </c>
      <c r="P571">
        <v>382.04</v>
      </c>
      <c r="Q571" t="str">
        <f t="shared" si="8"/>
        <v>G3 - Small C&amp;I</v>
      </c>
    </row>
    <row r="572" spans="1:17" x14ac:dyDescent="0.25">
      <c r="A572">
        <v>49</v>
      </c>
      <c r="B572" t="s">
        <v>421</v>
      </c>
      <c r="C572">
        <v>2019</v>
      </c>
      <c r="D572">
        <v>5</v>
      </c>
      <c r="E572" t="s">
        <v>148</v>
      </c>
      <c r="F572">
        <v>3</v>
      </c>
      <c r="G572" t="s">
        <v>136</v>
      </c>
      <c r="H572">
        <v>444</v>
      </c>
      <c r="I572" t="s">
        <v>496</v>
      </c>
      <c r="J572">
        <v>2131</v>
      </c>
      <c r="K572" t="s">
        <v>146</v>
      </c>
      <c r="L572">
        <v>300</v>
      </c>
      <c r="M572" t="s">
        <v>137</v>
      </c>
      <c r="N572">
        <v>30</v>
      </c>
      <c r="O572">
        <v>7054.9</v>
      </c>
      <c r="P572">
        <v>5106.93</v>
      </c>
      <c r="Q572" t="str">
        <f t="shared" si="8"/>
        <v>G3 - Small C&amp;I</v>
      </c>
    </row>
    <row r="573" spans="1:17" x14ac:dyDescent="0.25">
      <c r="A573">
        <v>49</v>
      </c>
      <c r="B573" t="s">
        <v>421</v>
      </c>
      <c r="C573">
        <v>2019</v>
      </c>
      <c r="D573">
        <v>5</v>
      </c>
      <c r="E573" t="s">
        <v>148</v>
      </c>
      <c r="F573">
        <v>3</v>
      </c>
      <c r="G573" t="s">
        <v>136</v>
      </c>
      <c r="H573">
        <v>407</v>
      </c>
      <c r="I573" t="s">
        <v>497</v>
      </c>
      <c r="J573" t="s">
        <v>498</v>
      </c>
      <c r="K573" t="s">
        <v>146</v>
      </c>
      <c r="L573">
        <v>1670</v>
      </c>
      <c r="M573" t="s">
        <v>492</v>
      </c>
      <c r="N573">
        <v>325</v>
      </c>
      <c r="O573">
        <v>210936.03</v>
      </c>
      <c r="P573">
        <v>469072.56</v>
      </c>
      <c r="Q573" t="str">
        <f t="shared" si="8"/>
        <v>G4 - Medium C&amp;I</v>
      </c>
    </row>
    <row r="574" spans="1:17" x14ac:dyDescent="0.25">
      <c r="A574">
        <v>49</v>
      </c>
      <c r="B574" t="s">
        <v>421</v>
      </c>
      <c r="C574">
        <v>2019</v>
      </c>
      <c r="D574">
        <v>5</v>
      </c>
      <c r="E574" t="s">
        <v>148</v>
      </c>
      <c r="F574">
        <v>5</v>
      </c>
      <c r="G574" t="s">
        <v>141</v>
      </c>
      <c r="H574">
        <v>420</v>
      </c>
      <c r="I574" t="s">
        <v>499</v>
      </c>
      <c r="J574">
        <v>2331</v>
      </c>
      <c r="K574" t="s">
        <v>146</v>
      </c>
      <c r="L574">
        <v>400</v>
      </c>
      <c r="M574" t="s">
        <v>141</v>
      </c>
      <c r="N574">
        <v>2</v>
      </c>
      <c r="O574">
        <v>11787.65</v>
      </c>
      <c r="P574">
        <v>10987.87</v>
      </c>
      <c r="Q574" t="str">
        <f t="shared" si="8"/>
        <v>G5 - Large C&amp;I</v>
      </c>
    </row>
    <row r="575" spans="1:17" x14ac:dyDescent="0.25">
      <c r="A575">
        <v>49</v>
      </c>
      <c r="B575" t="s">
        <v>421</v>
      </c>
      <c r="C575">
        <v>2019</v>
      </c>
      <c r="D575">
        <v>5</v>
      </c>
      <c r="E575" t="s">
        <v>148</v>
      </c>
      <c r="F575">
        <v>3</v>
      </c>
      <c r="G575" t="s">
        <v>136</v>
      </c>
      <c r="H575">
        <v>417</v>
      </c>
      <c r="I575" t="s">
        <v>500</v>
      </c>
      <c r="J575">
        <v>2367</v>
      </c>
      <c r="K575" t="s">
        <v>146</v>
      </c>
      <c r="L575">
        <v>300</v>
      </c>
      <c r="M575" t="s">
        <v>137</v>
      </c>
      <c r="N575">
        <v>27</v>
      </c>
      <c r="O575">
        <v>111131.25</v>
      </c>
      <c r="P575">
        <v>113241.65</v>
      </c>
      <c r="Q575" t="str">
        <f t="shared" si="8"/>
        <v>G5 - Large C&amp;I</v>
      </c>
    </row>
    <row r="576" spans="1:17" x14ac:dyDescent="0.25">
      <c r="A576">
        <v>49</v>
      </c>
      <c r="B576" t="s">
        <v>421</v>
      </c>
      <c r="C576">
        <v>2019</v>
      </c>
      <c r="D576">
        <v>5</v>
      </c>
      <c r="E576" t="s">
        <v>148</v>
      </c>
      <c r="F576">
        <v>5</v>
      </c>
      <c r="G576" t="s">
        <v>141</v>
      </c>
      <c r="H576">
        <v>423</v>
      </c>
      <c r="I576" t="s">
        <v>483</v>
      </c>
      <c r="J576" t="s">
        <v>484</v>
      </c>
      <c r="K576" t="s">
        <v>146</v>
      </c>
      <c r="L576">
        <v>1671</v>
      </c>
      <c r="M576" t="s">
        <v>485</v>
      </c>
      <c r="N576">
        <v>52</v>
      </c>
      <c r="O576">
        <v>614101.01</v>
      </c>
      <c r="P576">
        <v>3604203.81</v>
      </c>
      <c r="Q576" t="str">
        <f t="shared" si="8"/>
        <v>G5 - Large C&amp;I</v>
      </c>
    </row>
    <row r="577" spans="1:17" x14ac:dyDescent="0.25">
      <c r="A577">
        <v>49</v>
      </c>
      <c r="B577" t="s">
        <v>421</v>
      </c>
      <c r="C577">
        <v>2019</v>
      </c>
      <c r="D577">
        <v>5</v>
      </c>
      <c r="E577" t="s">
        <v>148</v>
      </c>
      <c r="F577">
        <v>3</v>
      </c>
      <c r="G577" t="s">
        <v>136</v>
      </c>
      <c r="H577">
        <v>422</v>
      </c>
      <c r="I577" t="s">
        <v>501</v>
      </c>
      <c r="J577">
        <v>2421</v>
      </c>
      <c r="K577" t="s">
        <v>146</v>
      </c>
      <c r="L577">
        <v>1671</v>
      </c>
      <c r="M577" t="s">
        <v>485</v>
      </c>
      <c r="N577">
        <v>3</v>
      </c>
      <c r="O577">
        <v>10984.88</v>
      </c>
      <c r="P577">
        <v>45842.18</v>
      </c>
      <c r="Q577" t="str">
        <f t="shared" si="8"/>
        <v>G5 - Large C&amp;I</v>
      </c>
    </row>
    <row r="578" spans="1:17" x14ac:dyDescent="0.25">
      <c r="A578">
        <v>49</v>
      </c>
      <c r="B578" t="s">
        <v>421</v>
      </c>
      <c r="C578">
        <v>2019</v>
      </c>
      <c r="D578">
        <v>5</v>
      </c>
      <c r="E578" t="s">
        <v>148</v>
      </c>
      <c r="F578">
        <v>5</v>
      </c>
      <c r="G578" t="s">
        <v>141</v>
      </c>
      <c r="H578">
        <v>415</v>
      </c>
      <c r="I578" t="s">
        <v>502</v>
      </c>
      <c r="J578" t="s">
        <v>503</v>
      </c>
      <c r="K578" t="s">
        <v>146</v>
      </c>
      <c r="L578">
        <v>1670</v>
      </c>
      <c r="M578" t="s">
        <v>492</v>
      </c>
      <c r="N578">
        <v>3</v>
      </c>
      <c r="O578">
        <v>13810.29</v>
      </c>
      <c r="P578">
        <v>65183.55</v>
      </c>
      <c r="Q578" t="str">
        <f t="shared" ref="Q578:Q641" si="9">VLOOKUP(J578,S:T,2,FALSE)</f>
        <v>G5 - Large C&amp;I</v>
      </c>
    </row>
    <row r="579" spans="1:17" x14ac:dyDescent="0.25">
      <c r="A579">
        <v>49</v>
      </c>
      <c r="B579" t="s">
        <v>421</v>
      </c>
      <c r="C579">
        <v>2019</v>
      </c>
      <c r="D579">
        <v>5</v>
      </c>
      <c r="E579" t="s">
        <v>148</v>
      </c>
      <c r="F579">
        <v>3</v>
      </c>
      <c r="G579" t="s">
        <v>136</v>
      </c>
      <c r="H579">
        <v>406</v>
      </c>
      <c r="I579" t="s">
        <v>504</v>
      </c>
      <c r="J579">
        <v>2221</v>
      </c>
      <c r="K579" t="s">
        <v>146</v>
      </c>
      <c r="L579">
        <v>1670</v>
      </c>
      <c r="M579" t="s">
        <v>492</v>
      </c>
      <c r="N579">
        <v>1433</v>
      </c>
      <c r="O579">
        <v>709662.46</v>
      </c>
      <c r="P579">
        <v>1390212.03</v>
      </c>
      <c r="Q579" t="str">
        <f t="shared" si="9"/>
        <v>G4 - Medium C&amp;I</v>
      </c>
    </row>
    <row r="580" spans="1:17" x14ac:dyDescent="0.25">
      <c r="A580">
        <v>49</v>
      </c>
      <c r="B580" t="s">
        <v>421</v>
      </c>
      <c r="C580">
        <v>2019</v>
      </c>
      <c r="D580">
        <v>5</v>
      </c>
      <c r="E580" t="s">
        <v>148</v>
      </c>
      <c r="F580">
        <v>5</v>
      </c>
      <c r="G580" t="s">
        <v>141</v>
      </c>
      <c r="H580">
        <v>405</v>
      </c>
      <c r="I580" t="s">
        <v>505</v>
      </c>
      <c r="J580">
        <v>2237</v>
      </c>
      <c r="K580" t="s">
        <v>146</v>
      </c>
      <c r="L580">
        <v>400</v>
      </c>
      <c r="M580" t="s">
        <v>141</v>
      </c>
      <c r="N580">
        <v>14</v>
      </c>
      <c r="O580">
        <v>30059.47</v>
      </c>
      <c r="P580">
        <v>25718.91</v>
      </c>
      <c r="Q580" t="str">
        <f t="shared" si="9"/>
        <v>G4 - Medium C&amp;I</v>
      </c>
    </row>
    <row r="581" spans="1:17" x14ac:dyDescent="0.25">
      <c r="A581">
        <v>49</v>
      </c>
      <c r="B581" t="s">
        <v>421</v>
      </c>
      <c r="C581">
        <v>2019</v>
      </c>
      <c r="D581">
        <v>5</v>
      </c>
      <c r="E581" t="s">
        <v>148</v>
      </c>
      <c r="F581">
        <v>10</v>
      </c>
      <c r="G581" t="s">
        <v>150</v>
      </c>
      <c r="H581">
        <v>404</v>
      </c>
      <c r="I581" t="s">
        <v>507</v>
      </c>
      <c r="J581">
        <v>0</v>
      </c>
      <c r="K581" t="s">
        <v>146</v>
      </c>
      <c r="L581">
        <v>0</v>
      </c>
      <c r="M581" t="s">
        <v>146</v>
      </c>
      <c r="N581">
        <v>1</v>
      </c>
      <c r="O581">
        <v>59.87</v>
      </c>
      <c r="P581">
        <v>27.72</v>
      </c>
      <c r="Q581" t="str">
        <f t="shared" si="9"/>
        <v>G6 - OTHER</v>
      </c>
    </row>
    <row r="582" spans="1:17" x14ac:dyDescent="0.25">
      <c r="A582">
        <v>49</v>
      </c>
      <c r="B582" t="s">
        <v>421</v>
      </c>
      <c r="C582">
        <v>2019</v>
      </c>
      <c r="D582">
        <v>5</v>
      </c>
      <c r="E582" t="s">
        <v>148</v>
      </c>
      <c r="F582">
        <v>1</v>
      </c>
      <c r="G582" t="s">
        <v>133</v>
      </c>
      <c r="H582">
        <v>403</v>
      </c>
      <c r="I582" t="s">
        <v>513</v>
      </c>
      <c r="J582">
        <v>1101</v>
      </c>
      <c r="K582" t="s">
        <v>146</v>
      </c>
      <c r="L582">
        <v>200</v>
      </c>
      <c r="M582" t="s">
        <v>144</v>
      </c>
      <c r="N582">
        <v>499</v>
      </c>
      <c r="O582">
        <v>18645.22</v>
      </c>
      <c r="P582">
        <v>14072.33</v>
      </c>
      <c r="Q582" t="str">
        <f t="shared" si="9"/>
        <v>G2 - Low Income Residential</v>
      </c>
    </row>
    <row r="583" spans="1:17" x14ac:dyDescent="0.25">
      <c r="A583">
        <v>49</v>
      </c>
      <c r="B583" t="s">
        <v>421</v>
      </c>
      <c r="C583">
        <v>2019</v>
      </c>
      <c r="D583">
        <v>5</v>
      </c>
      <c r="E583" t="s">
        <v>148</v>
      </c>
      <c r="F583">
        <v>5</v>
      </c>
      <c r="G583" t="s">
        <v>141</v>
      </c>
      <c r="H583">
        <v>406</v>
      </c>
      <c r="I583" t="s">
        <v>504</v>
      </c>
      <c r="J583">
        <v>2221</v>
      </c>
      <c r="K583" t="s">
        <v>146</v>
      </c>
      <c r="L583">
        <v>1670</v>
      </c>
      <c r="M583" t="s">
        <v>492</v>
      </c>
      <c r="N583">
        <v>19</v>
      </c>
      <c r="O583">
        <v>16891.650000000001</v>
      </c>
      <c r="P583">
        <v>36670.39</v>
      </c>
      <c r="Q583" t="str">
        <f t="shared" si="9"/>
        <v>G4 - Medium C&amp;I</v>
      </c>
    </row>
    <row r="584" spans="1:17" x14ac:dyDescent="0.25">
      <c r="A584">
        <v>49</v>
      </c>
      <c r="B584" t="s">
        <v>421</v>
      </c>
      <c r="C584">
        <v>2019</v>
      </c>
      <c r="D584">
        <v>5</v>
      </c>
      <c r="E584" t="s">
        <v>148</v>
      </c>
      <c r="F584">
        <v>3</v>
      </c>
      <c r="G584" t="s">
        <v>136</v>
      </c>
      <c r="H584">
        <v>432</v>
      </c>
      <c r="I584" t="s">
        <v>508</v>
      </c>
      <c r="J584" t="s">
        <v>509</v>
      </c>
      <c r="K584" t="s">
        <v>146</v>
      </c>
      <c r="L584">
        <v>1674</v>
      </c>
      <c r="M584" t="s">
        <v>510</v>
      </c>
      <c r="N584">
        <v>5</v>
      </c>
      <c r="O584">
        <v>434406.95</v>
      </c>
      <c r="P584">
        <v>0</v>
      </c>
      <c r="Q584" t="str">
        <f t="shared" si="9"/>
        <v>G6 - OTHER</v>
      </c>
    </row>
    <row r="585" spans="1:17" x14ac:dyDescent="0.25">
      <c r="A585">
        <v>49</v>
      </c>
      <c r="B585" t="s">
        <v>421</v>
      </c>
      <c r="C585">
        <v>2019</v>
      </c>
      <c r="D585">
        <v>5</v>
      </c>
      <c r="E585" t="s">
        <v>148</v>
      </c>
      <c r="F585">
        <v>5</v>
      </c>
      <c r="G585" t="s">
        <v>141</v>
      </c>
      <c r="H585">
        <v>404</v>
      </c>
      <c r="I585" t="s">
        <v>507</v>
      </c>
      <c r="J585">
        <v>2107</v>
      </c>
      <c r="K585" t="s">
        <v>146</v>
      </c>
      <c r="L585">
        <v>400</v>
      </c>
      <c r="M585" t="s">
        <v>141</v>
      </c>
      <c r="N585">
        <v>7</v>
      </c>
      <c r="O585">
        <v>4183.18</v>
      </c>
      <c r="P585">
        <v>3242.22</v>
      </c>
      <c r="Q585" t="str">
        <f t="shared" si="9"/>
        <v>G3 - Small C&amp;I</v>
      </c>
    </row>
    <row r="586" spans="1:17" x14ac:dyDescent="0.25">
      <c r="A586">
        <v>49</v>
      </c>
      <c r="B586" t="s">
        <v>421</v>
      </c>
      <c r="C586">
        <v>2019</v>
      </c>
      <c r="D586">
        <v>5</v>
      </c>
      <c r="E586" t="s">
        <v>148</v>
      </c>
      <c r="F586">
        <v>5</v>
      </c>
      <c r="G586" t="s">
        <v>141</v>
      </c>
      <c r="H586">
        <v>419</v>
      </c>
      <c r="I586" t="s">
        <v>520</v>
      </c>
      <c r="J586" t="s">
        <v>521</v>
      </c>
      <c r="K586" t="s">
        <v>146</v>
      </c>
      <c r="L586">
        <v>1671</v>
      </c>
      <c r="M586" t="s">
        <v>485</v>
      </c>
      <c r="N586">
        <v>55</v>
      </c>
      <c r="O586">
        <v>118185.38</v>
      </c>
      <c r="P586">
        <v>325633.46999999997</v>
      </c>
      <c r="Q586" t="str">
        <f t="shared" si="9"/>
        <v>G5 - Large C&amp;I</v>
      </c>
    </row>
    <row r="587" spans="1:17" x14ac:dyDescent="0.25">
      <c r="A587">
        <v>49</v>
      </c>
      <c r="B587" t="s">
        <v>421</v>
      </c>
      <c r="C587">
        <v>2019</v>
      </c>
      <c r="D587">
        <v>5</v>
      </c>
      <c r="E587" t="s">
        <v>148</v>
      </c>
      <c r="F587">
        <v>5</v>
      </c>
      <c r="G587" t="s">
        <v>141</v>
      </c>
      <c r="H587">
        <v>417</v>
      </c>
      <c r="I587" t="s">
        <v>500</v>
      </c>
      <c r="J587">
        <v>2367</v>
      </c>
      <c r="K587" t="s">
        <v>146</v>
      </c>
      <c r="L587">
        <v>400</v>
      </c>
      <c r="M587" t="s">
        <v>141</v>
      </c>
      <c r="N587">
        <v>30</v>
      </c>
      <c r="O587">
        <v>132987.54999999999</v>
      </c>
      <c r="P587">
        <v>134802.79999999999</v>
      </c>
      <c r="Q587" t="str">
        <f t="shared" si="9"/>
        <v>G5 - Large C&amp;I</v>
      </c>
    </row>
    <row r="588" spans="1:17" x14ac:dyDescent="0.25">
      <c r="A588">
        <v>49</v>
      </c>
      <c r="B588" t="s">
        <v>421</v>
      </c>
      <c r="C588">
        <v>2019</v>
      </c>
      <c r="D588">
        <v>5</v>
      </c>
      <c r="E588" t="s">
        <v>148</v>
      </c>
      <c r="F588">
        <v>3</v>
      </c>
      <c r="G588" t="s">
        <v>136</v>
      </c>
      <c r="H588">
        <v>424</v>
      </c>
      <c r="I588" t="s">
        <v>519</v>
      </c>
      <c r="J588">
        <v>2431</v>
      </c>
      <c r="K588" t="s">
        <v>146</v>
      </c>
      <c r="L588">
        <v>300</v>
      </c>
      <c r="M588" t="s">
        <v>137</v>
      </c>
      <c r="N588">
        <v>1</v>
      </c>
      <c r="O588">
        <v>17988.84</v>
      </c>
      <c r="P588">
        <v>18881.39</v>
      </c>
      <c r="Q588" t="str">
        <f t="shared" si="9"/>
        <v>G5 - Large C&amp;I</v>
      </c>
    </row>
    <row r="589" spans="1:17" x14ac:dyDescent="0.25">
      <c r="A589">
        <v>49</v>
      </c>
      <c r="B589" t="s">
        <v>421</v>
      </c>
      <c r="C589">
        <v>2019</v>
      </c>
      <c r="D589">
        <v>5</v>
      </c>
      <c r="E589" t="s">
        <v>148</v>
      </c>
      <c r="F589">
        <v>5</v>
      </c>
      <c r="G589" t="s">
        <v>141</v>
      </c>
      <c r="H589">
        <v>424</v>
      </c>
      <c r="I589" t="s">
        <v>519</v>
      </c>
      <c r="J589">
        <v>2431</v>
      </c>
      <c r="K589" t="s">
        <v>146</v>
      </c>
      <c r="L589">
        <v>400</v>
      </c>
      <c r="M589" t="s">
        <v>141</v>
      </c>
      <c r="N589">
        <v>1</v>
      </c>
      <c r="O589">
        <v>7351.81</v>
      </c>
      <c r="P589">
        <v>1495.31</v>
      </c>
      <c r="Q589" t="str">
        <f t="shared" si="9"/>
        <v>G5 - Large C&amp;I</v>
      </c>
    </row>
    <row r="590" spans="1:17" x14ac:dyDescent="0.25">
      <c r="A590">
        <v>49</v>
      </c>
      <c r="B590" t="s">
        <v>421</v>
      </c>
      <c r="C590">
        <v>2019</v>
      </c>
      <c r="D590">
        <v>5</v>
      </c>
      <c r="E590" t="s">
        <v>148</v>
      </c>
      <c r="F590">
        <v>3</v>
      </c>
      <c r="G590" t="s">
        <v>136</v>
      </c>
      <c r="H590">
        <v>411</v>
      </c>
      <c r="I590" t="s">
        <v>490</v>
      </c>
      <c r="J590" t="s">
        <v>491</v>
      </c>
      <c r="K590" t="s">
        <v>146</v>
      </c>
      <c r="L590">
        <v>1670</v>
      </c>
      <c r="M590" t="s">
        <v>492</v>
      </c>
      <c r="N590">
        <v>110</v>
      </c>
      <c r="O590">
        <v>275072.89</v>
      </c>
      <c r="P590">
        <v>607412.6</v>
      </c>
      <c r="Q590" t="str">
        <f t="shared" si="9"/>
        <v>G5 - Large C&amp;I</v>
      </c>
    </row>
    <row r="591" spans="1:17" x14ac:dyDescent="0.25">
      <c r="A591">
        <v>49</v>
      </c>
      <c r="B591" t="s">
        <v>421</v>
      </c>
      <c r="C591">
        <v>2019</v>
      </c>
      <c r="D591">
        <v>5</v>
      </c>
      <c r="E591" t="s">
        <v>148</v>
      </c>
      <c r="F591">
        <v>5</v>
      </c>
      <c r="G591" t="s">
        <v>141</v>
      </c>
      <c r="H591">
        <v>410</v>
      </c>
      <c r="I591" t="s">
        <v>514</v>
      </c>
      <c r="J591">
        <v>3321</v>
      </c>
      <c r="K591" t="s">
        <v>146</v>
      </c>
      <c r="L591">
        <v>1670</v>
      </c>
      <c r="M591" t="s">
        <v>492</v>
      </c>
      <c r="N591">
        <v>17</v>
      </c>
      <c r="O591">
        <v>36378.04</v>
      </c>
      <c r="P591">
        <v>69980.710000000006</v>
      </c>
      <c r="Q591" t="str">
        <f t="shared" si="9"/>
        <v>G5 - Large C&amp;I</v>
      </c>
    </row>
    <row r="592" spans="1:17" x14ac:dyDescent="0.25">
      <c r="A592">
        <v>49</v>
      </c>
      <c r="B592" t="s">
        <v>421</v>
      </c>
      <c r="C592">
        <v>2019</v>
      </c>
      <c r="D592">
        <v>5</v>
      </c>
      <c r="E592" t="s">
        <v>148</v>
      </c>
      <c r="F592">
        <v>3</v>
      </c>
      <c r="G592" t="s">
        <v>136</v>
      </c>
      <c r="H592">
        <v>414</v>
      </c>
      <c r="I592" t="s">
        <v>506</v>
      </c>
      <c r="J592">
        <v>3421</v>
      </c>
      <c r="K592" t="s">
        <v>146</v>
      </c>
      <c r="L592">
        <v>1670</v>
      </c>
      <c r="M592" t="s">
        <v>492</v>
      </c>
      <c r="N592">
        <v>1</v>
      </c>
      <c r="O592">
        <v>2828.09</v>
      </c>
      <c r="P592">
        <v>7936.65</v>
      </c>
      <c r="Q592" t="str">
        <f t="shared" si="9"/>
        <v>G5 - Large C&amp;I</v>
      </c>
    </row>
    <row r="593" spans="1:17" x14ac:dyDescent="0.25">
      <c r="A593">
        <v>49</v>
      </c>
      <c r="B593" t="s">
        <v>421</v>
      </c>
      <c r="C593">
        <v>2019</v>
      </c>
      <c r="D593">
        <v>5</v>
      </c>
      <c r="E593" t="s">
        <v>148</v>
      </c>
      <c r="F593">
        <v>3</v>
      </c>
      <c r="G593" t="s">
        <v>136</v>
      </c>
      <c r="H593">
        <v>428</v>
      </c>
      <c r="I593" t="s">
        <v>530</v>
      </c>
      <c r="J593" t="s">
        <v>531</v>
      </c>
      <c r="K593" t="s">
        <v>146</v>
      </c>
      <c r="L593">
        <v>1675</v>
      </c>
      <c r="M593" t="s">
        <v>482</v>
      </c>
      <c r="N593">
        <v>1</v>
      </c>
      <c r="O593">
        <v>25098.34</v>
      </c>
      <c r="P593">
        <v>26154.79</v>
      </c>
      <c r="Q593" t="str">
        <f t="shared" si="9"/>
        <v>G5 - Large C&amp;I</v>
      </c>
    </row>
    <row r="594" spans="1:17" x14ac:dyDescent="0.25">
      <c r="A594">
        <v>49</v>
      </c>
      <c r="B594" t="s">
        <v>421</v>
      </c>
      <c r="C594">
        <v>2019</v>
      </c>
      <c r="D594">
        <v>5</v>
      </c>
      <c r="E594" t="s">
        <v>148</v>
      </c>
      <c r="F594">
        <v>3</v>
      </c>
      <c r="G594" t="s">
        <v>136</v>
      </c>
      <c r="H594">
        <v>430</v>
      </c>
      <c r="I594" t="s">
        <v>493</v>
      </c>
      <c r="J594" t="s">
        <v>494</v>
      </c>
      <c r="K594" t="s">
        <v>146</v>
      </c>
      <c r="L594">
        <v>300</v>
      </c>
      <c r="M594" t="s">
        <v>137</v>
      </c>
      <c r="N594">
        <v>1</v>
      </c>
      <c r="O594">
        <v>18749.63</v>
      </c>
      <c r="P594">
        <v>1</v>
      </c>
      <c r="Q594" t="str">
        <f t="shared" si="9"/>
        <v>E6 - OTHER</v>
      </c>
    </row>
    <row r="595" spans="1:17" x14ac:dyDescent="0.25">
      <c r="A595">
        <v>49</v>
      </c>
      <c r="B595" t="s">
        <v>421</v>
      </c>
      <c r="C595">
        <v>2019</v>
      </c>
      <c r="D595">
        <v>5</v>
      </c>
      <c r="E595" t="s">
        <v>148</v>
      </c>
      <c r="F595">
        <v>1</v>
      </c>
      <c r="G595" t="s">
        <v>133</v>
      </c>
      <c r="H595">
        <v>401</v>
      </c>
      <c r="I595" t="s">
        <v>526</v>
      </c>
      <c r="J595">
        <v>1012</v>
      </c>
      <c r="K595" t="s">
        <v>146</v>
      </c>
      <c r="L595">
        <v>200</v>
      </c>
      <c r="M595" t="s">
        <v>144</v>
      </c>
      <c r="N595">
        <v>17375</v>
      </c>
      <c r="O595">
        <v>631109.21</v>
      </c>
      <c r="P595">
        <v>294858.01</v>
      </c>
      <c r="Q595" t="str">
        <f t="shared" si="9"/>
        <v>G1 - Residential</v>
      </c>
    </row>
    <row r="596" spans="1:17" x14ac:dyDescent="0.25">
      <c r="A596">
        <v>49</v>
      </c>
      <c r="B596" t="s">
        <v>421</v>
      </c>
      <c r="C596">
        <v>2019</v>
      </c>
      <c r="D596">
        <v>5</v>
      </c>
      <c r="E596" t="s">
        <v>148</v>
      </c>
      <c r="F596">
        <v>3</v>
      </c>
      <c r="G596" t="s">
        <v>136</v>
      </c>
      <c r="H596">
        <v>439</v>
      </c>
      <c r="I596" t="s">
        <v>488</v>
      </c>
      <c r="J596" t="s">
        <v>489</v>
      </c>
      <c r="K596" t="s">
        <v>146</v>
      </c>
      <c r="L596">
        <v>300</v>
      </c>
      <c r="M596" t="s">
        <v>137</v>
      </c>
      <c r="N596">
        <v>1</v>
      </c>
      <c r="O596">
        <v>112767.26</v>
      </c>
      <c r="P596">
        <v>251786.59</v>
      </c>
      <c r="Q596" t="str">
        <f t="shared" si="9"/>
        <v>G5 - Large C&amp;I</v>
      </c>
    </row>
    <row r="597" spans="1:17" x14ac:dyDescent="0.25">
      <c r="A597">
        <v>49</v>
      </c>
      <c r="B597" t="s">
        <v>421</v>
      </c>
      <c r="C597">
        <v>2019</v>
      </c>
      <c r="D597">
        <v>5</v>
      </c>
      <c r="E597" t="s">
        <v>148</v>
      </c>
      <c r="F597">
        <v>3</v>
      </c>
      <c r="G597" t="s">
        <v>136</v>
      </c>
      <c r="H597">
        <v>404</v>
      </c>
      <c r="I597" t="s">
        <v>507</v>
      </c>
      <c r="J597">
        <v>2107</v>
      </c>
      <c r="K597" t="s">
        <v>146</v>
      </c>
      <c r="L597">
        <v>300</v>
      </c>
      <c r="M597" t="s">
        <v>137</v>
      </c>
      <c r="N597">
        <v>18245</v>
      </c>
      <c r="O597">
        <v>2132848.0299999998</v>
      </c>
      <c r="P597">
        <v>1334411.3899999999</v>
      </c>
      <c r="Q597" t="str">
        <f t="shared" si="9"/>
        <v>G3 - Small C&amp;I</v>
      </c>
    </row>
    <row r="598" spans="1:17" x14ac:dyDescent="0.25">
      <c r="A598">
        <v>49</v>
      </c>
      <c r="B598" t="s">
        <v>421</v>
      </c>
      <c r="C598">
        <v>2019</v>
      </c>
      <c r="D598">
        <v>5</v>
      </c>
      <c r="E598" t="s">
        <v>148</v>
      </c>
      <c r="F598">
        <v>3</v>
      </c>
      <c r="G598" t="s">
        <v>136</v>
      </c>
      <c r="H598">
        <v>418</v>
      </c>
      <c r="I598" t="s">
        <v>529</v>
      </c>
      <c r="J598">
        <v>2321</v>
      </c>
      <c r="K598" t="s">
        <v>146</v>
      </c>
      <c r="L598">
        <v>1671</v>
      </c>
      <c r="M598" t="s">
        <v>485</v>
      </c>
      <c r="N598">
        <v>36</v>
      </c>
      <c r="O598">
        <v>70620.100000000006</v>
      </c>
      <c r="P598">
        <v>189162.45</v>
      </c>
      <c r="Q598" t="str">
        <f t="shared" si="9"/>
        <v>G5 - Large C&amp;I</v>
      </c>
    </row>
    <row r="599" spans="1:17" x14ac:dyDescent="0.25">
      <c r="A599">
        <v>49</v>
      </c>
      <c r="B599" t="s">
        <v>421</v>
      </c>
      <c r="C599">
        <v>2019</v>
      </c>
      <c r="D599">
        <v>5</v>
      </c>
      <c r="E599" t="s">
        <v>148</v>
      </c>
      <c r="F599">
        <v>3</v>
      </c>
      <c r="G599" t="s">
        <v>136</v>
      </c>
      <c r="H599">
        <v>423</v>
      </c>
      <c r="I599" t="s">
        <v>483</v>
      </c>
      <c r="J599" t="s">
        <v>484</v>
      </c>
      <c r="K599" t="s">
        <v>146</v>
      </c>
      <c r="L599">
        <v>1671</v>
      </c>
      <c r="M599" t="s">
        <v>485</v>
      </c>
      <c r="N599">
        <v>12</v>
      </c>
      <c r="O599">
        <v>146433.60000000001</v>
      </c>
      <c r="P599">
        <v>1023740.69</v>
      </c>
      <c r="Q599" t="str">
        <f t="shared" si="9"/>
        <v>G5 - Large C&amp;I</v>
      </c>
    </row>
    <row r="600" spans="1:17" x14ac:dyDescent="0.25">
      <c r="A600">
        <v>49</v>
      </c>
      <c r="B600" t="s">
        <v>421</v>
      </c>
      <c r="C600">
        <v>2019</v>
      </c>
      <c r="D600">
        <v>5</v>
      </c>
      <c r="E600" t="s">
        <v>148</v>
      </c>
      <c r="F600">
        <v>3</v>
      </c>
      <c r="G600" t="s">
        <v>136</v>
      </c>
      <c r="H600">
        <v>405</v>
      </c>
      <c r="I600" t="s">
        <v>505</v>
      </c>
      <c r="J600">
        <v>2237</v>
      </c>
      <c r="K600" t="s">
        <v>146</v>
      </c>
      <c r="L600">
        <v>300</v>
      </c>
      <c r="M600" t="s">
        <v>137</v>
      </c>
      <c r="N600">
        <v>3357</v>
      </c>
      <c r="O600">
        <v>2997017.89</v>
      </c>
      <c r="P600">
        <v>2334402.04</v>
      </c>
      <c r="Q600" t="str">
        <f t="shared" si="9"/>
        <v>G4 - Medium C&amp;I</v>
      </c>
    </row>
    <row r="601" spans="1:17" x14ac:dyDescent="0.25">
      <c r="A601">
        <v>49</v>
      </c>
      <c r="B601" t="s">
        <v>421</v>
      </c>
      <c r="C601">
        <v>2019</v>
      </c>
      <c r="D601">
        <v>5</v>
      </c>
      <c r="E601" t="s">
        <v>148</v>
      </c>
      <c r="F601">
        <v>5</v>
      </c>
      <c r="G601" t="s">
        <v>141</v>
      </c>
      <c r="H601">
        <v>425</v>
      </c>
      <c r="I601" t="s">
        <v>480</v>
      </c>
      <c r="J601" t="s">
        <v>481</v>
      </c>
      <c r="K601" t="s">
        <v>146</v>
      </c>
      <c r="L601">
        <v>1675</v>
      </c>
      <c r="M601" t="s">
        <v>482</v>
      </c>
      <c r="N601">
        <v>1</v>
      </c>
      <c r="O601">
        <v>6804.65</v>
      </c>
      <c r="P601">
        <v>5722.68</v>
      </c>
      <c r="Q601" t="str">
        <f t="shared" si="9"/>
        <v>G5 - Large C&amp;I</v>
      </c>
    </row>
    <row r="602" spans="1:17" x14ac:dyDescent="0.25">
      <c r="A602">
        <v>49</v>
      </c>
      <c r="B602" t="s">
        <v>421</v>
      </c>
      <c r="C602">
        <v>2019</v>
      </c>
      <c r="D602">
        <v>5</v>
      </c>
      <c r="E602" t="s">
        <v>148</v>
      </c>
      <c r="F602">
        <v>5</v>
      </c>
      <c r="G602" t="s">
        <v>141</v>
      </c>
      <c r="H602">
        <v>418</v>
      </c>
      <c r="I602" t="s">
        <v>529</v>
      </c>
      <c r="J602">
        <v>2321</v>
      </c>
      <c r="K602" t="s">
        <v>146</v>
      </c>
      <c r="L602">
        <v>1671</v>
      </c>
      <c r="M602" t="s">
        <v>485</v>
      </c>
      <c r="N602">
        <v>55</v>
      </c>
      <c r="O602">
        <v>105403.95</v>
      </c>
      <c r="P602">
        <v>287673.69</v>
      </c>
      <c r="Q602" t="str">
        <f t="shared" si="9"/>
        <v>G5 - Large C&amp;I</v>
      </c>
    </row>
    <row r="603" spans="1:17" x14ac:dyDescent="0.25">
      <c r="A603">
        <v>49</v>
      </c>
      <c r="B603" t="s">
        <v>421</v>
      </c>
      <c r="C603">
        <v>2019</v>
      </c>
      <c r="D603">
        <v>5</v>
      </c>
      <c r="E603" t="s">
        <v>148</v>
      </c>
      <c r="F603">
        <v>5</v>
      </c>
      <c r="G603" t="s">
        <v>141</v>
      </c>
      <c r="H603">
        <v>422</v>
      </c>
      <c r="I603" t="s">
        <v>501</v>
      </c>
      <c r="J603">
        <v>2421</v>
      </c>
      <c r="K603" t="s">
        <v>146</v>
      </c>
      <c r="L603">
        <v>1671</v>
      </c>
      <c r="M603" t="s">
        <v>485</v>
      </c>
      <c r="N603">
        <v>13</v>
      </c>
      <c r="O603">
        <v>78597.52</v>
      </c>
      <c r="P603">
        <v>424687.58</v>
      </c>
      <c r="Q603" t="str">
        <f t="shared" si="9"/>
        <v>G5 - Large C&amp;I</v>
      </c>
    </row>
    <row r="604" spans="1:17" x14ac:dyDescent="0.25">
      <c r="A604">
        <v>49</v>
      </c>
      <c r="B604" t="s">
        <v>421</v>
      </c>
      <c r="C604">
        <v>2019</v>
      </c>
      <c r="D604">
        <v>5</v>
      </c>
      <c r="E604" t="s">
        <v>148</v>
      </c>
      <c r="F604">
        <v>5</v>
      </c>
      <c r="G604" t="s">
        <v>141</v>
      </c>
      <c r="H604">
        <v>421</v>
      </c>
      <c r="I604" t="s">
        <v>486</v>
      </c>
      <c r="J604">
        <v>2496</v>
      </c>
      <c r="K604" t="s">
        <v>146</v>
      </c>
      <c r="L604">
        <v>400</v>
      </c>
      <c r="M604" t="s">
        <v>141</v>
      </c>
      <c r="N604">
        <v>2</v>
      </c>
      <c r="O604">
        <v>27713.88</v>
      </c>
      <c r="P604">
        <v>32052.66</v>
      </c>
      <c r="Q604" t="str">
        <f t="shared" si="9"/>
        <v>G5 - Large C&amp;I</v>
      </c>
    </row>
    <row r="605" spans="1:17" x14ac:dyDescent="0.25">
      <c r="A605">
        <v>49</v>
      </c>
      <c r="B605" t="s">
        <v>421</v>
      </c>
      <c r="C605">
        <v>2019</v>
      </c>
      <c r="D605">
        <v>5</v>
      </c>
      <c r="E605" t="s">
        <v>148</v>
      </c>
      <c r="F605">
        <v>3</v>
      </c>
      <c r="G605" t="s">
        <v>136</v>
      </c>
      <c r="H605">
        <v>412</v>
      </c>
      <c r="I605" t="s">
        <v>534</v>
      </c>
      <c r="J605">
        <v>3331</v>
      </c>
      <c r="K605" t="s">
        <v>146</v>
      </c>
      <c r="L605">
        <v>300</v>
      </c>
      <c r="M605" t="s">
        <v>137</v>
      </c>
      <c r="N605">
        <v>3</v>
      </c>
      <c r="O605">
        <v>12755.58</v>
      </c>
      <c r="P605">
        <v>9430.93</v>
      </c>
      <c r="Q605" t="str">
        <f t="shared" si="9"/>
        <v>G5 - Large C&amp;I</v>
      </c>
    </row>
    <row r="606" spans="1:17" x14ac:dyDescent="0.25">
      <c r="A606">
        <v>49</v>
      </c>
      <c r="B606" t="s">
        <v>421</v>
      </c>
      <c r="C606">
        <v>2019</v>
      </c>
      <c r="D606">
        <v>5</v>
      </c>
      <c r="E606" t="s">
        <v>148</v>
      </c>
      <c r="F606">
        <v>3</v>
      </c>
      <c r="G606" t="s">
        <v>136</v>
      </c>
      <c r="H606">
        <v>413</v>
      </c>
      <c r="I606" t="s">
        <v>512</v>
      </c>
      <c r="J606">
        <v>3496</v>
      </c>
      <c r="K606" t="s">
        <v>146</v>
      </c>
      <c r="L606">
        <v>300</v>
      </c>
      <c r="M606" t="s">
        <v>137</v>
      </c>
      <c r="N606">
        <v>4</v>
      </c>
      <c r="O606">
        <v>44610.239999999998</v>
      </c>
      <c r="P606">
        <v>43691.21</v>
      </c>
      <c r="Q606" t="str">
        <f t="shared" si="9"/>
        <v>G5 - Large C&amp;I</v>
      </c>
    </row>
    <row r="607" spans="1:17" x14ac:dyDescent="0.25">
      <c r="A607">
        <v>49</v>
      </c>
      <c r="B607" t="s">
        <v>421</v>
      </c>
      <c r="C607">
        <v>2019</v>
      </c>
      <c r="D607">
        <v>5</v>
      </c>
      <c r="E607" t="s">
        <v>148</v>
      </c>
      <c r="F607">
        <v>3</v>
      </c>
      <c r="G607" t="s">
        <v>136</v>
      </c>
      <c r="H607">
        <v>446</v>
      </c>
      <c r="I607" t="s">
        <v>522</v>
      </c>
      <c r="J607">
        <v>8011</v>
      </c>
      <c r="K607" t="s">
        <v>146</v>
      </c>
      <c r="L607">
        <v>300</v>
      </c>
      <c r="M607" t="s">
        <v>137</v>
      </c>
      <c r="N607">
        <v>23</v>
      </c>
      <c r="O607">
        <v>1845.69</v>
      </c>
      <c r="P607">
        <v>0</v>
      </c>
      <c r="Q607" t="str">
        <f t="shared" si="9"/>
        <v>G6 - OTHER</v>
      </c>
    </row>
    <row r="608" spans="1:17" x14ac:dyDescent="0.25">
      <c r="A608">
        <v>49</v>
      </c>
      <c r="B608" t="s">
        <v>421</v>
      </c>
      <c r="C608">
        <v>2019</v>
      </c>
      <c r="D608">
        <v>5</v>
      </c>
      <c r="E608" t="s">
        <v>148</v>
      </c>
      <c r="F608">
        <v>10</v>
      </c>
      <c r="G608" t="s">
        <v>150</v>
      </c>
      <c r="H608">
        <v>400</v>
      </c>
      <c r="I608" t="s">
        <v>511</v>
      </c>
      <c r="J608">
        <v>1247</v>
      </c>
      <c r="K608" t="s">
        <v>146</v>
      </c>
      <c r="L608">
        <v>207</v>
      </c>
      <c r="M608" t="s">
        <v>152</v>
      </c>
      <c r="N608">
        <v>205631</v>
      </c>
      <c r="O608">
        <v>18899326.82</v>
      </c>
      <c r="P608">
        <v>11831075.35</v>
      </c>
      <c r="Q608" t="str">
        <f t="shared" si="9"/>
        <v>G1 - Residential</v>
      </c>
    </row>
    <row r="609" spans="1:17" x14ac:dyDescent="0.25">
      <c r="A609">
        <v>49</v>
      </c>
      <c r="B609" t="s">
        <v>421</v>
      </c>
      <c r="C609">
        <v>2019</v>
      </c>
      <c r="D609">
        <v>5</v>
      </c>
      <c r="E609" t="s">
        <v>148</v>
      </c>
      <c r="F609">
        <v>3</v>
      </c>
      <c r="G609" t="s">
        <v>136</v>
      </c>
      <c r="H609">
        <v>441</v>
      </c>
      <c r="I609" t="s">
        <v>527</v>
      </c>
      <c r="J609" t="s">
        <v>528</v>
      </c>
      <c r="K609" t="s">
        <v>146</v>
      </c>
      <c r="L609">
        <v>300</v>
      </c>
      <c r="M609" t="s">
        <v>137</v>
      </c>
      <c r="N609">
        <v>1</v>
      </c>
      <c r="O609">
        <v>6898.77</v>
      </c>
      <c r="P609">
        <v>15159.54</v>
      </c>
      <c r="Q609" t="str">
        <f t="shared" si="9"/>
        <v>G5 - Large C&amp;I</v>
      </c>
    </row>
    <row r="610" spans="1:17" x14ac:dyDescent="0.25">
      <c r="A610">
        <v>49</v>
      </c>
      <c r="B610" t="s">
        <v>421</v>
      </c>
      <c r="C610">
        <v>2019</v>
      </c>
      <c r="D610">
        <v>5</v>
      </c>
      <c r="E610" t="s">
        <v>148</v>
      </c>
      <c r="F610">
        <v>3</v>
      </c>
      <c r="G610" t="s">
        <v>136</v>
      </c>
      <c r="H610">
        <v>419</v>
      </c>
      <c r="I610" t="s">
        <v>520</v>
      </c>
      <c r="J610" t="s">
        <v>521</v>
      </c>
      <c r="K610" t="s">
        <v>146</v>
      </c>
      <c r="L610">
        <v>1671</v>
      </c>
      <c r="M610" t="s">
        <v>485</v>
      </c>
      <c r="N610">
        <v>9</v>
      </c>
      <c r="O610">
        <v>12648.65</v>
      </c>
      <c r="P610">
        <v>34960.26</v>
      </c>
      <c r="Q610" t="str">
        <f t="shared" si="9"/>
        <v>G5 - Large C&amp;I</v>
      </c>
    </row>
    <row r="611" spans="1:17" x14ac:dyDescent="0.25">
      <c r="A611">
        <v>49</v>
      </c>
      <c r="B611" t="s">
        <v>421</v>
      </c>
      <c r="C611">
        <v>2019</v>
      </c>
      <c r="D611">
        <v>5</v>
      </c>
      <c r="E611" t="s">
        <v>148</v>
      </c>
      <c r="F611">
        <v>3</v>
      </c>
      <c r="G611" t="s">
        <v>136</v>
      </c>
      <c r="H611">
        <v>409</v>
      </c>
      <c r="I611" t="s">
        <v>518</v>
      </c>
      <c r="J611">
        <v>3367</v>
      </c>
      <c r="K611" t="s">
        <v>146</v>
      </c>
      <c r="L611">
        <v>300</v>
      </c>
      <c r="M611" t="s">
        <v>137</v>
      </c>
      <c r="N611">
        <v>107</v>
      </c>
      <c r="O611">
        <v>472822.74</v>
      </c>
      <c r="P611">
        <v>371665.27</v>
      </c>
      <c r="Q611" t="str">
        <f t="shared" si="9"/>
        <v>G5 - Large C&amp;I</v>
      </c>
    </row>
    <row r="612" spans="1:17" x14ac:dyDescent="0.25">
      <c r="A612">
        <v>49</v>
      </c>
      <c r="B612" t="s">
        <v>421</v>
      </c>
      <c r="C612">
        <v>2019</v>
      </c>
      <c r="D612">
        <v>5</v>
      </c>
      <c r="E612" t="s">
        <v>148</v>
      </c>
      <c r="F612">
        <v>5</v>
      </c>
      <c r="G612" t="s">
        <v>141</v>
      </c>
      <c r="H612">
        <v>414</v>
      </c>
      <c r="I612" t="s">
        <v>506</v>
      </c>
      <c r="J612">
        <v>3421</v>
      </c>
      <c r="K612" t="s">
        <v>146</v>
      </c>
      <c r="L612">
        <v>1670</v>
      </c>
      <c r="M612" t="s">
        <v>492</v>
      </c>
      <c r="N612">
        <v>1</v>
      </c>
      <c r="O612">
        <v>3271.99</v>
      </c>
      <c r="P612">
        <v>8979.06</v>
      </c>
      <c r="Q612" t="str">
        <f t="shared" si="9"/>
        <v>G5 - Large C&amp;I</v>
      </c>
    </row>
    <row r="613" spans="1:17" x14ac:dyDescent="0.25">
      <c r="A613">
        <v>49</v>
      </c>
      <c r="B613" t="s">
        <v>421</v>
      </c>
      <c r="C613">
        <v>2019</v>
      </c>
      <c r="D613">
        <v>5</v>
      </c>
      <c r="E613" t="s">
        <v>148</v>
      </c>
      <c r="F613">
        <v>5</v>
      </c>
      <c r="G613" t="s">
        <v>141</v>
      </c>
      <c r="H613">
        <v>407</v>
      </c>
      <c r="I613" t="s">
        <v>497</v>
      </c>
      <c r="J613" t="s">
        <v>498</v>
      </c>
      <c r="K613" t="s">
        <v>146</v>
      </c>
      <c r="L613">
        <v>1670</v>
      </c>
      <c r="M613" t="s">
        <v>492</v>
      </c>
      <c r="N613">
        <v>5</v>
      </c>
      <c r="O613">
        <v>3248.35</v>
      </c>
      <c r="P613">
        <v>6851.56</v>
      </c>
      <c r="Q613" t="str">
        <f t="shared" si="9"/>
        <v>G4 - Medium C&amp;I</v>
      </c>
    </row>
    <row r="614" spans="1:17" x14ac:dyDescent="0.25">
      <c r="A614">
        <v>49</v>
      </c>
      <c r="B614" t="s">
        <v>421</v>
      </c>
      <c r="C614">
        <v>2019</v>
      </c>
      <c r="D614">
        <v>5</v>
      </c>
      <c r="E614" t="s">
        <v>148</v>
      </c>
      <c r="F614">
        <v>3</v>
      </c>
      <c r="G614" t="s">
        <v>136</v>
      </c>
      <c r="H614">
        <v>443</v>
      </c>
      <c r="I614" t="s">
        <v>495</v>
      </c>
      <c r="J614">
        <v>2121</v>
      </c>
      <c r="K614" t="s">
        <v>146</v>
      </c>
      <c r="L614">
        <v>1670</v>
      </c>
      <c r="M614" t="s">
        <v>492</v>
      </c>
      <c r="N614">
        <v>732</v>
      </c>
      <c r="O614">
        <v>74820.77</v>
      </c>
      <c r="P614">
        <v>109268.23</v>
      </c>
      <c r="Q614" t="str">
        <f t="shared" si="9"/>
        <v>G3 - Small C&amp;I</v>
      </c>
    </row>
    <row r="615" spans="1:17" x14ac:dyDescent="0.25">
      <c r="A615">
        <v>49</v>
      </c>
      <c r="B615" t="s">
        <v>421</v>
      </c>
      <c r="C615">
        <v>2019</v>
      </c>
      <c r="D615">
        <v>5</v>
      </c>
      <c r="E615" t="s">
        <v>148</v>
      </c>
      <c r="F615">
        <v>3</v>
      </c>
      <c r="G615" t="s">
        <v>136</v>
      </c>
      <c r="H615">
        <v>421</v>
      </c>
      <c r="I615" t="s">
        <v>486</v>
      </c>
      <c r="J615">
        <v>2496</v>
      </c>
      <c r="K615" t="s">
        <v>146</v>
      </c>
      <c r="L615">
        <v>300</v>
      </c>
      <c r="M615" t="s">
        <v>137</v>
      </c>
      <c r="N615">
        <v>1</v>
      </c>
      <c r="O615">
        <v>8085.76</v>
      </c>
      <c r="P615">
        <v>8512.7999999999993</v>
      </c>
      <c r="Q615" t="str">
        <f t="shared" si="9"/>
        <v>G5 - Large C&amp;I</v>
      </c>
    </row>
    <row r="616" spans="1:17" x14ac:dyDescent="0.25">
      <c r="A616">
        <v>49</v>
      </c>
      <c r="B616" t="s">
        <v>421</v>
      </c>
      <c r="C616">
        <v>2019</v>
      </c>
      <c r="D616">
        <v>5</v>
      </c>
      <c r="E616" t="s">
        <v>148</v>
      </c>
      <c r="F616">
        <v>5</v>
      </c>
      <c r="G616" t="s">
        <v>141</v>
      </c>
      <c r="H616">
        <v>411</v>
      </c>
      <c r="I616" t="s">
        <v>490</v>
      </c>
      <c r="J616" t="s">
        <v>491</v>
      </c>
      <c r="K616" t="s">
        <v>146</v>
      </c>
      <c r="L616">
        <v>1670</v>
      </c>
      <c r="M616" t="s">
        <v>492</v>
      </c>
      <c r="N616">
        <v>6</v>
      </c>
      <c r="O616">
        <v>15997.03</v>
      </c>
      <c r="P616">
        <v>36065.449999999997</v>
      </c>
      <c r="Q616" t="str">
        <f t="shared" si="9"/>
        <v>G5 - Large C&amp;I</v>
      </c>
    </row>
    <row r="617" spans="1:17" x14ac:dyDescent="0.25">
      <c r="A617">
        <v>49</v>
      </c>
      <c r="B617" t="s">
        <v>421</v>
      </c>
      <c r="C617">
        <v>2019</v>
      </c>
      <c r="D617">
        <v>5</v>
      </c>
      <c r="E617" t="s">
        <v>148</v>
      </c>
      <c r="F617">
        <v>3</v>
      </c>
      <c r="G617" t="s">
        <v>136</v>
      </c>
      <c r="H617">
        <v>410</v>
      </c>
      <c r="I617" t="s">
        <v>514</v>
      </c>
      <c r="J617">
        <v>3321</v>
      </c>
      <c r="K617" t="s">
        <v>146</v>
      </c>
      <c r="L617">
        <v>1670</v>
      </c>
      <c r="M617" t="s">
        <v>492</v>
      </c>
      <c r="N617">
        <v>198</v>
      </c>
      <c r="O617">
        <v>439842.22</v>
      </c>
      <c r="P617">
        <v>866992.5</v>
      </c>
      <c r="Q617" t="str">
        <f t="shared" si="9"/>
        <v>G5 - Large C&amp;I</v>
      </c>
    </row>
    <row r="618" spans="1:17" x14ac:dyDescent="0.25">
      <c r="A618">
        <v>49</v>
      </c>
      <c r="B618" t="s">
        <v>421</v>
      </c>
      <c r="C618">
        <v>2019</v>
      </c>
      <c r="D618">
        <v>5</v>
      </c>
      <c r="E618" t="s">
        <v>148</v>
      </c>
      <c r="F618">
        <v>3</v>
      </c>
      <c r="G618" t="s">
        <v>136</v>
      </c>
      <c r="H618">
        <v>415</v>
      </c>
      <c r="I618" t="s">
        <v>502</v>
      </c>
      <c r="J618" t="s">
        <v>503</v>
      </c>
      <c r="K618" t="s">
        <v>146</v>
      </c>
      <c r="L618">
        <v>1670</v>
      </c>
      <c r="M618" t="s">
        <v>492</v>
      </c>
      <c r="N618">
        <v>26</v>
      </c>
      <c r="O618">
        <v>199626.49</v>
      </c>
      <c r="P618">
        <v>926571.28</v>
      </c>
      <c r="Q618" t="str">
        <f t="shared" si="9"/>
        <v>G5 - Large C&amp;I</v>
      </c>
    </row>
    <row r="619" spans="1:17" x14ac:dyDescent="0.25">
      <c r="A619">
        <v>49</v>
      </c>
      <c r="B619" t="s">
        <v>421</v>
      </c>
      <c r="C619">
        <v>2019</v>
      </c>
      <c r="D619">
        <v>5</v>
      </c>
      <c r="E619" t="s">
        <v>148</v>
      </c>
      <c r="F619">
        <v>3</v>
      </c>
      <c r="G619" t="s">
        <v>136</v>
      </c>
      <c r="H619">
        <v>425</v>
      </c>
      <c r="I619" t="s">
        <v>480</v>
      </c>
      <c r="J619" t="s">
        <v>481</v>
      </c>
      <c r="K619" t="s">
        <v>146</v>
      </c>
      <c r="L619">
        <v>1675</v>
      </c>
      <c r="M619" t="s">
        <v>482</v>
      </c>
      <c r="N619">
        <v>3</v>
      </c>
      <c r="O619">
        <v>26588.16</v>
      </c>
      <c r="P619">
        <v>23595.24</v>
      </c>
      <c r="Q619" t="str">
        <f t="shared" si="9"/>
        <v>G5 - Large C&amp;I</v>
      </c>
    </row>
    <row r="620" spans="1:17" x14ac:dyDescent="0.25">
      <c r="A620">
        <v>49</v>
      </c>
      <c r="B620" t="s">
        <v>421</v>
      </c>
      <c r="C620">
        <v>2019</v>
      </c>
      <c r="D620">
        <v>5</v>
      </c>
      <c r="E620" t="s">
        <v>148</v>
      </c>
      <c r="F620">
        <v>3</v>
      </c>
      <c r="G620" t="s">
        <v>136</v>
      </c>
      <c r="H620">
        <v>442</v>
      </c>
      <c r="I620" t="s">
        <v>532</v>
      </c>
      <c r="J620" t="s">
        <v>533</v>
      </c>
      <c r="K620" t="s">
        <v>146</v>
      </c>
      <c r="L620">
        <v>1672</v>
      </c>
      <c r="M620" t="s">
        <v>525</v>
      </c>
      <c r="N620">
        <v>8</v>
      </c>
      <c r="O620">
        <v>115018.09</v>
      </c>
      <c r="P620">
        <v>933799.03</v>
      </c>
      <c r="Q620" t="str">
        <f t="shared" si="9"/>
        <v>G5 - Large C&amp;I</v>
      </c>
    </row>
    <row r="621" spans="1:17" x14ac:dyDescent="0.25">
      <c r="A621">
        <v>49</v>
      </c>
      <c r="B621" t="s">
        <v>421</v>
      </c>
      <c r="C621">
        <v>2019</v>
      </c>
      <c r="D621">
        <v>5</v>
      </c>
      <c r="E621" t="s">
        <v>148</v>
      </c>
      <c r="F621">
        <v>1</v>
      </c>
      <c r="G621" t="s">
        <v>133</v>
      </c>
      <c r="H621">
        <v>400</v>
      </c>
      <c r="I621" t="s">
        <v>511</v>
      </c>
      <c r="J621">
        <v>1247</v>
      </c>
      <c r="K621" t="s">
        <v>146</v>
      </c>
      <c r="L621">
        <v>207</v>
      </c>
      <c r="M621" t="s">
        <v>152</v>
      </c>
      <c r="N621">
        <v>7</v>
      </c>
      <c r="O621">
        <v>608.83000000000004</v>
      </c>
      <c r="P621">
        <v>376.9</v>
      </c>
      <c r="Q621" t="str">
        <f t="shared" si="9"/>
        <v>G1 - Residential</v>
      </c>
    </row>
    <row r="622" spans="1:17" x14ac:dyDescent="0.25">
      <c r="A622">
        <v>49</v>
      </c>
      <c r="B622" t="s">
        <v>421</v>
      </c>
      <c r="C622">
        <v>2019</v>
      </c>
      <c r="D622">
        <v>5</v>
      </c>
      <c r="E622" t="s">
        <v>148</v>
      </c>
      <c r="F622">
        <v>10</v>
      </c>
      <c r="G622" t="s">
        <v>150</v>
      </c>
      <c r="H622">
        <v>402</v>
      </c>
      <c r="I622" t="s">
        <v>487</v>
      </c>
      <c r="J622">
        <v>1301</v>
      </c>
      <c r="K622" t="s">
        <v>146</v>
      </c>
      <c r="L622">
        <v>207</v>
      </c>
      <c r="M622" t="s">
        <v>152</v>
      </c>
      <c r="N622">
        <v>20065</v>
      </c>
      <c r="O622">
        <v>1379451.24</v>
      </c>
      <c r="P622">
        <v>1164816.54</v>
      </c>
      <c r="Q622" t="str">
        <f t="shared" si="9"/>
        <v>G2 - Low Income Residential</v>
      </c>
    </row>
    <row r="623" spans="1:17" x14ac:dyDescent="0.25">
      <c r="A623">
        <v>49</v>
      </c>
      <c r="B623" t="s">
        <v>421</v>
      </c>
      <c r="C623">
        <v>2019</v>
      </c>
      <c r="D623">
        <v>5</v>
      </c>
      <c r="E623" t="s">
        <v>148</v>
      </c>
      <c r="F623">
        <v>5</v>
      </c>
      <c r="G623" t="s">
        <v>141</v>
      </c>
      <c r="H623">
        <v>409</v>
      </c>
      <c r="I623" t="s">
        <v>518</v>
      </c>
      <c r="J623">
        <v>3367</v>
      </c>
      <c r="K623" t="s">
        <v>146</v>
      </c>
      <c r="L623">
        <v>400</v>
      </c>
      <c r="M623" t="s">
        <v>141</v>
      </c>
      <c r="N623">
        <v>8</v>
      </c>
      <c r="O623">
        <v>21583.89</v>
      </c>
      <c r="P623">
        <v>15303.32</v>
      </c>
      <c r="Q623" t="str">
        <f t="shared" si="9"/>
        <v>G5 - Large C&amp;I</v>
      </c>
    </row>
    <row r="624" spans="1:17" x14ac:dyDescent="0.25">
      <c r="A624">
        <v>49</v>
      </c>
      <c r="B624" t="s">
        <v>421</v>
      </c>
      <c r="C624">
        <v>2019</v>
      </c>
      <c r="D624">
        <v>5</v>
      </c>
      <c r="E624" t="s">
        <v>148</v>
      </c>
      <c r="F624">
        <v>3</v>
      </c>
      <c r="G624" t="s">
        <v>136</v>
      </c>
      <c r="H624">
        <v>408</v>
      </c>
      <c r="I624" t="s">
        <v>479</v>
      </c>
      <c r="J624">
        <v>2231</v>
      </c>
      <c r="K624" t="s">
        <v>146</v>
      </c>
      <c r="L624">
        <v>300</v>
      </c>
      <c r="M624" t="s">
        <v>137</v>
      </c>
      <c r="N624">
        <v>76</v>
      </c>
      <c r="O624">
        <v>80307.199999999997</v>
      </c>
      <c r="P624">
        <v>64779.59</v>
      </c>
      <c r="Q624" t="str">
        <f t="shared" si="9"/>
        <v>G4 - Medium C&amp;I</v>
      </c>
    </row>
    <row r="625" spans="1:17" x14ac:dyDescent="0.25">
      <c r="A625">
        <v>49</v>
      </c>
      <c r="B625" t="s">
        <v>421</v>
      </c>
      <c r="C625">
        <v>2019</v>
      </c>
      <c r="D625">
        <v>5</v>
      </c>
      <c r="E625" t="s">
        <v>148</v>
      </c>
      <c r="F625">
        <v>5</v>
      </c>
      <c r="G625" t="s">
        <v>141</v>
      </c>
      <c r="H625">
        <v>408</v>
      </c>
      <c r="I625" t="s">
        <v>479</v>
      </c>
      <c r="J625">
        <v>2231</v>
      </c>
      <c r="K625" t="s">
        <v>146</v>
      </c>
      <c r="L625">
        <v>400</v>
      </c>
      <c r="M625" t="s">
        <v>141</v>
      </c>
      <c r="N625">
        <v>2</v>
      </c>
      <c r="O625">
        <v>2795.89</v>
      </c>
      <c r="P625">
        <v>2332.31</v>
      </c>
      <c r="Q625" t="str">
        <f t="shared" si="9"/>
        <v>G4 - Medium C&amp;I</v>
      </c>
    </row>
    <row r="626" spans="1:17" x14ac:dyDescent="0.25">
      <c r="A626">
        <v>49</v>
      </c>
      <c r="B626" t="s">
        <v>421</v>
      </c>
      <c r="C626">
        <v>2019</v>
      </c>
      <c r="D626">
        <v>5</v>
      </c>
      <c r="E626" t="s">
        <v>148</v>
      </c>
      <c r="F626">
        <v>3</v>
      </c>
      <c r="G626" t="s">
        <v>136</v>
      </c>
      <c r="H626">
        <v>440</v>
      </c>
      <c r="I626" t="s">
        <v>523</v>
      </c>
      <c r="J626" t="s">
        <v>524</v>
      </c>
      <c r="K626" t="s">
        <v>146</v>
      </c>
      <c r="L626">
        <v>1672</v>
      </c>
      <c r="M626" t="s">
        <v>525</v>
      </c>
      <c r="N626">
        <v>1</v>
      </c>
      <c r="O626">
        <v>43478.89</v>
      </c>
      <c r="P626">
        <v>320046.75</v>
      </c>
      <c r="Q626" t="str">
        <f t="shared" si="9"/>
        <v>G5 - Large C&amp;I</v>
      </c>
    </row>
    <row r="627" spans="1:17" x14ac:dyDescent="0.25">
      <c r="A627">
        <v>49</v>
      </c>
      <c r="B627" t="s">
        <v>421</v>
      </c>
      <c r="C627">
        <v>2019</v>
      </c>
      <c r="D627">
        <v>5</v>
      </c>
      <c r="E627" t="s">
        <v>148</v>
      </c>
      <c r="F627">
        <v>3</v>
      </c>
      <c r="G627" t="s">
        <v>136</v>
      </c>
      <c r="H627">
        <v>431</v>
      </c>
      <c r="I627" t="s">
        <v>515</v>
      </c>
      <c r="J627" t="s">
        <v>516</v>
      </c>
      <c r="K627" t="s">
        <v>146</v>
      </c>
      <c r="L627">
        <v>1673</v>
      </c>
      <c r="M627" t="s">
        <v>517</v>
      </c>
      <c r="N627">
        <v>4</v>
      </c>
      <c r="O627">
        <v>-12796.07</v>
      </c>
      <c r="P627">
        <v>0</v>
      </c>
      <c r="Q627" t="str">
        <f t="shared" si="9"/>
        <v>G6 - OTHER</v>
      </c>
    </row>
    <row r="628" spans="1:17" x14ac:dyDescent="0.25">
      <c r="A628">
        <v>49</v>
      </c>
      <c r="B628" t="s">
        <v>421</v>
      </c>
      <c r="C628">
        <v>2019</v>
      </c>
      <c r="D628">
        <v>5</v>
      </c>
      <c r="E628" t="s">
        <v>148</v>
      </c>
      <c r="F628">
        <v>10</v>
      </c>
      <c r="G628" t="s">
        <v>150</v>
      </c>
      <c r="H628">
        <v>401</v>
      </c>
      <c r="I628" t="s">
        <v>526</v>
      </c>
      <c r="J628">
        <v>1012</v>
      </c>
      <c r="K628" t="s">
        <v>146</v>
      </c>
      <c r="L628">
        <v>200</v>
      </c>
      <c r="M628" t="s">
        <v>144</v>
      </c>
      <c r="N628">
        <v>8</v>
      </c>
      <c r="O628">
        <v>773.44</v>
      </c>
      <c r="P628">
        <v>519.64</v>
      </c>
      <c r="Q628" t="str">
        <f t="shared" si="9"/>
        <v>G1 - Residential</v>
      </c>
    </row>
    <row r="629" spans="1:17" x14ac:dyDescent="0.25">
      <c r="A629">
        <v>49</v>
      </c>
      <c r="B629" t="s">
        <v>421</v>
      </c>
      <c r="C629">
        <v>2019</v>
      </c>
      <c r="D629">
        <v>6</v>
      </c>
      <c r="E629" t="s">
        <v>147</v>
      </c>
      <c r="F629">
        <v>1</v>
      </c>
      <c r="G629" t="s">
        <v>133</v>
      </c>
      <c r="H629">
        <v>13</v>
      </c>
      <c r="I629" t="s">
        <v>433</v>
      </c>
      <c r="J629" t="s">
        <v>434</v>
      </c>
      <c r="K629" t="s">
        <v>435</v>
      </c>
      <c r="L629">
        <v>200</v>
      </c>
      <c r="M629" t="s">
        <v>144</v>
      </c>
      <c r="N629">
        <v>5</v>
      </c>
      <c r="O629">
        <v>3332.45</v>
      </c>
      <c r="P629">
        <v>12357</v>
      </c>
      <c r="Q629" t="str">
        <f t="shared" si="9"/>
        <v>E4 - Medium C&amp;I</v>
      </c>
    </row>
    <row r="630" spans="1:17" x14ac:dyDescent="0.25">
      <c r="A630">
        <v>49</v>
      </c>
      <c r="B630" t="s">
        <v>421</v>
      </c>
      <c r="C630">
        <v>2019</v>
      </c>
      <c r="D630">
        <v>6</v>
      </c>
      <c r="E630" t="s">
        <v>147</v>
      </c>
      <c r="F630">
        <v>3</v>
      </c>
      <c r="G630" t="s">
        <v>136</v>
      </c>
      <c r="H630">
        <v>53</v>
      </c>
      <c r="I630" t="s">
        <v>436</v>
      </c>
      <c r="J630" t="s">
        <v>434</v>
      </c>
      <c r="K630" t="s">
        <v>435</v>
      </c>
      <c r="L630">
        <v>300</v>
      </c>
      <c r="M630" t="s">
        <v>137</v>
      </c>
      <c r="N630">
        <v>172</v>
      </c>
      <c r="O630">
        <v>406900.84</v>
      </c>
      <c r="P630">
        <v>2336518</v>
      </c>
      <c r="Q630" t="str">
        <f t="shared" si="9"/>
        <v>E4 - Medium C&amp;I</v>
      </c>
    </row>
    <row r="631" spans="1:17" x14ac:dyDescent="0.25">
      <c r="A631">
        <v>49</v>
      </c>
      <c r="B631" t="s">
        <v>421</v>
      </c>
      <c r="C631">
        <v>2019</v>
      </c>
      <c r="D631">
        <v>6</v>
      </c>
      <c r="E631" t="s">
        <v>147</v>
      </c>
      <c r="F631">
        <v>5</v>
      </c>
      <c r="G631" t="s">
        <v>141</v>
      </c>
      <c r="H631">
        <v>13</v>
      </c>
      <c r="I631" t="s">
        <v>433</v>
      </c>
      <c r="J631" t="s">
        <v>434</v>
      </c>
      <c r="K631" t="s">
        <v>435</v>
      </c>
      <c r="L631">
        <v>460</v>
      </c>
      <c r="M631" t="s">
        <v>142</v>
      </c>
      <c r="N631">
        <v>309</v>
      </c>
      <c r="O631">
        <v>657682.79</v>
      </c>
      <c r="P631">
        <v>3335967</v>
      </c>
      <c r="Q631" t="str">
        <f t="shared" si="9"/>
        <v>E4 - Medium C&amp;I</v>
      </c>
    </row>
    <row r="632" spans="1:17" x14ac:dyDescent="0.25">
      <c r="A632">
        <v>49</v>
      </c>
      <c r="B632" t="s">
        <v>421</v>
      </c>
      <c r="C632">
        <v>2019</v>
      </c>
      <c r="D632">
        <v>6</v>
      </c>
      <c r="E632" t="s">
        <v>147</v>
      </c>
      <c r="F632">
        <v>3</v>
      </c>
      <c r="G632" t="s">
        <v>136</v>
      </c>
      <c r="H632">
        <v>954</v>
      </c>
      <c r="I632" t="s">
        <v>437</v>
      </c>
      <c r="J632" t="s">
        <v>434</v>
      </c>
      <c r="K632" t="s">
        <v>435</v>
      </c>
      <c r="L632">
        <v>4532</v>
      </c>
      <c r="M632" t="s">
        <v>143</v>
      </c>
      <c r="N632">
        <v>3452</v>
      </c>
      <c r="O632">
        <v>4584018.34</v>
      </c>
      <c r="P632">
        <v>53707063</v>
      </c>
      <c r="Q632" t="str">
        <f t="shared" si="9"/>
        <v>E4 - Medium C&amp;I</v>
      </c>
    </row>
    <row r="633" spans="1:17" x14ac:dyDescent="0.25">
      <c r="A633">
        <v>49</v>
      </c>
      <c r="B633" t="s">
        <v>421</v>
      </c>
      <c r="C633">
        <v>2019</v>
      </c>
      <c r="D633">
        <v>6</v>
      </c>
      <c r="E633" t="s">
        <v>147</v>
      </c>
      <c r="F633">
        <v>5</v>
      </c>
      <c r="G633" t="s">
        <v>141</v>
      </c>
      <c r="H633">
        <v>705</v>
      </c>
      <c r="I633" t="s">
        <v>438</v>
      </c>
      <c r="J633" t="s">
        <v>439</v>
      </c>
      <c r="K633" t="s">
        <v>440</v>
      </c>
      <c r="L633">
        <v>460</v>
      </c>
      <c r="M633" t="s">
        <v>142</v>
      </c>
      <c r="N633">
        <v>36</v>
      </c>
      <c r="O633">
        <v>404705.82</v>
      </c>
      <c r="P633">
        <v>2296763</v>
      </c>
      <c r="Q633" t="str">
        <f t="shared" si="9"/>
        <v>E5 - Large C&amp;I</v>
      </c>
    </row>
    <row r="634" spans="1:17" x14ac:dyDescent="0.25">
      <c r="A634">
        <v>49</v>
      </c>
      <c r="B634" t="s">
        <v>421</v>
      </c>
      <c r="C634">
        <v>2019</v>
      </c>
      <c r="D634">
        <v>6</v>
      </c>
      <c r="E634" t="s">
        <v>147</v>
      </c>
      <c r="F634">
        <v>3</v>
      </c>
      <c r="G634" t="s">
        <v>136</v>
      </c>
      <c r="H634">
        <v>924</v>
      </c>
      <c r="I634" t="s">
        <v>444</v>
      </c>
      <c r="J634" t="s">
        <v>445</v>
      </c>
      <c r="K634" t="s">
        <v>446</v>
      </c>
      <c r="L634">
        <v>4532</v>
      </c>
      <c r="M634" t="s">
        <v>143</v>
      </c>
      <c r="N634">
        <v>1</v>
      </c>
      <c r="O634">
        <v>176826.48</v>
      </c>
      <c r="P634">
        <v>2148851</v>
      </c>
      <c r="Q634" t="str">
        <f t="shared" si="9"/>
        <v>E5 - Large C&amp;I</v>
      </c>
    </row>
    <row r="635" spans="1:17" x14ac:dyDescent="0.25">
      <c r="A635">
        <v>49</v>
      </c>
      <c r="B635" t="s">
        <v>421</v>
      </c>
      <c r="C635">
        <v>2019</v>
      </c>
      <c r="D635">
        <v>6</v>
      </c>
      <c r="E635" t="s">
        <v>147</v>
      </c>
      <c r="F635">
        <v>1</v>
      </c>
      <c r="G635" t="s">
        <v>133</v>
      </c>
      <c r="H635">
        <v>55</v>
      </c>
      <c r="I635" t="s">
        <v>428</v>
      </c>
      <c r="J635" t="s">
        <v>426</v>
      </c>
      <c r="K635" t="s">
        <v>427</v>
      </c>
      <c r="L635">
        <v>200</v>
      </c>
      <c r="M635" t="s">
        <v>144</v>
      </c>
      <c r="N635">
        <v>1</v>
      </c>
      <c r="O635">
        <v>44.85</v>
      </c>
      <c r="P635">
        <v>103</v>
      </c>
      <c r="Q635" t="str">
        <f t="shared" si="9"/>
        <v>E3 - Small C&amp;I</v>
      </c>
    </row>
    <row r="636" spans="1:17" x14ac:dyDescent="0.25">
      <c r="A636">
        <v>49</v>
      </c>
      <c r="B636" t="s">
        <v>421</v>
      </c>
      <c r="C636">
        <v>2019</v>
      </c>
      <c r="D636">
        <v>6</v>
      </c>
      <c r="E636" t="s">
        <v>147</v>
      </c>
      <c r="F636">
        <v>3</v>
      </c>
      <c r="G636" t="s">
        <v>136</v>
      </c>
      <c r="H636">
        <v>34</v>
      </c>
      <c r="I636" t="s">
        <v>464</v>
      </c>
      <c r="J636" t="s">
        <v>459</v>
      </c>
      <c r="K636" t="s">
        <v>460</v>
      </c>
      <c r="L636">
        <v>300</v>
      </c>
      <c r="M636" t="s">
        <v>137</v>
      </c>
      <c r="N636">
        <v>131</v>
      </c>
      <c r="O636">
        <v>14175.93</v>
      </c>
      <c r="P636">
        <v>65782</v>
      </c>
      <c r="Q636" t="str">
        <f t="shared" si="9"/>
        <v>E3 - Small C&amp;I</v>
      </c>
    </row>
    <row r="637" spans="1:17" x14ac:dyDescent="0.25">
      <c r="A637">
        <v>49</v>
      </c>
      <c r="B637" t="s">
        <v>421</v>
      </c>
      <c r="C637">
        <v>2019</v>
      </c>
      <c r="D637">
        <v>6</v>
      </c>
      <c r="E637" t="s">
        <v>147</v>
      </c>
      <c r="F637">
        <v>6</v>
      </c>
      <c r="G637" t="s">
        <v>138</v>
      </c>
      <c r="H637">
        <v>626</v>
      </c>
      <c r="I637" t="s">
        <v>457</v>
      </c>
      <c r="J637" t="s">
        <v>85</v>
      </c>
      <c r="K637" t="s">
        <v>146</v>
      </c>
      <c r="L637">
        <v>700</v>
      </c>
      <c r="M637" t="s">
        <v>139</v>
      </c>
      <c r="N637">
        <v>2</v>
      </c>
      <c r="O637">
        <v>778.24</v>
      </c>
      <c r="P637">
        <v>299</v>
      </c>
      <c r="Q637" t="str">
        <f t="shared" si="9"/>
        <v>E6 - OTHER</v>
      </c>
    </row>
    <row r="638" spans="1:17" x14ac:dyDescent="0.25">
      <c r="A638">
        <v>49</v>
      </c>
      <c r="B638" t="s">
        <v>421</v>
      </c>
      <c r="C638">
        <v>2019</v>
      </c>
      <c r="D638">
        <v>6</v>
      </c>
      <c r="E638" t="s">
        <v>147</v>
      </c>
      <c r="F638">
        <v>3</v>
      </c>
      <c r="G638" t="s">
        <v>136</v>
      </c>
      <c r="H638">
        <v>711</v>
      </c>
      <c r="I638" t="s">
        <v>453</v>
      </c>
      <c r="J638" t="s">
        <v>439</v>
      </c>
      <c r="K638" t="s">
        <v>440</v>
      </c>
      <c r="L638">
        <v>4532</v>
      </c>
      <c r="M638" t="s">
        <v>143</v>
      </c>
      <c r="N638">
        <v>321</v>
      </c>
      <c r="O638">
        <v>4438884.99</v>
      </c>
      <c r="P638">
        <v>67900974</v>
      </c>
      <c r="Q638" t="str">
        <f t="shared" si="9"/>
        <v>E5 - Large C&amp;I</v>
      </c>
    </row>
    <row r="639" spans="1:17" x14ac:dyDescent="0.25">
      <c r="A639">
        <v>49</v>
      </c>
      <c r="B639" t="s">
        <v>421</v>
      </c>
      <c r="C639">
        <v>2019</v>
      </c>
      <c r="D639">
        <v>6</v>
      </c>
      <c r="E639" t="s">
        <v>147</v>
      </c>
      <c r="F639">
        <v>5</v>
      </c>
      <c r="G639" t="s">
        <v>141</v>
      </c>
      <c r="H639">
        <v>711</v>
      </c>
      <c r="I639" t="s">
        <v>453</v>
      </c>
      <c r="J639" t="s">
        <v>439</v>
      </c>
      <c r="K639" t="s">
        <v>440</v>
      </c>
      <c r="L639">
        <v>4552</v>
      </c>
      <c r="M639" t="s">
        <v>157</v>
      </c>
      <c r="N639">
        <v>73</v>
      </c>
      <c r="O639">
        <v>900594.37</v>
      </c>
      <c r="P639">
        <v>12558439</v>
      </c>
      <c r="Q639" t="str">
        <f t="shared" si="9"/>
        <v>E5 - Large C&amp;I</v>
      </c>
    </row>
    <row r="640" spans="1:17" x14ac:dyDescent="0.25">
      <c r="A640">
        <v>49</v>
      </c>
      <c r="B640" t="s">
        <v>421</v>
      </c>
      <c r="C640">
        <v>2019</v>
      </c>
      <c r="D640">
        <v>6</v>
      </c>
      <c r="E640" t="s">
        <v>147</v>
      </c>
      <c r="F640">
        <v>3</v>
      </c>
      <c r="G640" t="s">
        <v>136</v>
      </c>
      <c r="H640">
        <v>705</v>
      </c>
      <c r="I640" t="s">
        <v>438</v>
      </c>
      <c r="J640" t="s">
        <v>439</v>
      </c>
      <c r="K640" t="s">
        <v>440</v>
      </c>
      <c r="L640">
        <v>300</v>
      </c>
      <c r="M640" t="s">
        <v>137</v>
      </c>
      <c r="N640">
        <v>95</v>
      </c>
      <c r="O640">
        <v>1290282</v>
      </c>
      <c r="P640">
        <v>6902628</v>
      </c>
      <c r="Q640" t="str">
        <f t="shared" si="9"/>
        <v>E5 - Large C&amp;I</v>
      </c>
    </row>
    <row r="641" spans="1:17" x14ac:dyDescent="0.25">
      <c r="A641">
        <v>49</v>
      </c>
      <c r="B641" t="s">
        <v>421</v>
      </c>
      <c r="C641">
        <v>2019</v>
      </c>
      <c r="D641">
        <v>6</v>
      </c>
      <c r="E641" t="s">
        <v>147</v>
      </c>
      <c r="F641">
        <v>10</v>
      </c>
      <c r="G641" t="s">
        <v>150</v>
      </c>
      <c r="H641">
        <v>6</v>
      </c>
      <c r="I641" t="s">
        <v>422</v>
      </c>
      <c r="J641" t="s">
        <v>423</v>
      </c>
      <c r="K641" t="s">
        <v>424</v>
      </c>
      <c r="L641">
        <v>207</v>
      </c>
      <c r="M641" t="s">
        <v>152</v>
      </c>
      <c r="N641">
        <v>1077</v>
      </c>
      <c r="O641">
        <v>86311.07</v>
      </c>
      <c r="P641">
        <v>571335</v>
      </c>
      <c r="Q641" t="str">
        <f t="shared" si="9"/>
        <v>E2 - Low Income Residential</v>
      </c>
    </row>
    <row r="642" spans="1:17" x14ac:dyDescent="0.25">
      <c r="A642">
        <v>49</v>
      </c>
      <c r="B642" t="s">
        <v>421</v>
      </c>
      <c r="C642">
        <v>2019</v>
      </c>
      <c r="D642">
        <v>6</v>
      </c>
      <c r="E642" t="s">
        <v>147</v>
      </c>
      <c r="F642">
        <v>10</v>
      </c>
      <c r="G642" t="s">
        <v>150</v>
      </c>
      <c r="H642">
        <v>903</v>
      </c>
      <c r="I642" t="s">
        <v>454</v>
      </c>
      <c r="J642" t="s">
        <v>451</v>
      </c>
      <c r="K642" t="s">
        <v>452</v>
      </c>
      <c r="L642">
        <v>4513</v>
      </c>
      <c r="M642" t="s">
        <v>151</v>
      </c>
      <c r="N642">
        <v>1792</v>
      </c>
      <c r="O642">
        <v>118586.33</v>
      </c>
      <c r="P642">
        <v>1054060</v>
      </c>
      <c r="Q642" t="str">
        <f t="shared" ref="Q642:Q705" si="10">VLOOKUP(J642,S:T,2,FALSE)</f>
        <v>E1 - Residential</v>
      </c>
    </row>
    <row r="643" spans="1:17" x14ac:dyDescent="0.25">
      <c r="A643">
        <v>49</v>
      </c>
      <c r="B643" t="s">
        <v>421</v>
      </c>
      <c r="C643">
        <v>2019</v>
      </c>
      <c r="D643">
        <v>6</v>
      </c>
      <c r="E643" t="s">
        <v>147</v>
      </c>
      <c r="F643">
        <v>3</v>
      </c>
      <c r="G643" t="s">
        <v>136</v>
      </c>
      <c r="H643">
        <v>951</v>
      </c>
      <c r="I643" t="s">
        <v>458</v>
      </c>
      <c r="J643" t="s">
        <v>459</v>
      </c>
      <c r="K643" t="s">
        <v>460</v>
      </c>
      <c r="L643">
        <v>4532</v>
      </c>
      <c r="M643" t="s">
        <v>143</v>
      </c>
      <c r="N643">
        <v>113</v>
      </c>
      <c r="O643">
        <v>8066.22</v>
      </c>
      <c r="P643">
        <v>64124</v>
      </c>
      <c r="Q643" t="str">
        <f t="shared" si="10"/>
        <v>E3 - Small C&amp;I</v>
      </c>
    </row>
    <row r="644" spans="1:17" x14ac:dyDescent="0.25">
      <c r="A644">
        <v>49</v>
      </c>
      <c r="B644" t="s">
        <v>421</v>
      </c>
      <c r="C644">
        <v>2019</v>
      </c>
      <c r="D644">
        <v>6</v>
      </c>
      <c r="E644" t="s">
        <v>147</v>
      </c>
      <c r="F644">
        <v>5</v>
      </c>
      <c r="G644" t="s">
        <v>141</v>
      </c>
      <c r="H644">
        <v>1</v>
      </c>
      <c r="I644" t="s">
        <v>450</v>
      </c>
      <c r="J644" t="s">
        <v>451</v>
      </c>
      <c r="K644" t="s">
        <v>452</v>
      </c>
      <c r="L644">
        <v>460</v>
      </c>
      <c r="M644" t="s">
        <v>142</v>
      </c>
      <c r="N644">
        <v>1</v>
      </c>
      <c r="O644">
        <v>87.71</v>
      </c>
      <c r="P644">
        <v>402</v>
      </c>
      <c r="Q644" t="str">
        <f t="shared" si="10"/>
        <v>E1 - Residential</v>
      </c>
    </row>
    <row r="645" spans="1:17" x14ac:dyDescent="0.25">
      <c r="A645">
        <v>49</v>
      </c>
      <c r="B645" t="s">
        <v>421</v>
      </c>
      <c r="C645">
        <v>2019</v>
      </c>
      <c r="D645">
        <v>6</v>
      </c>
      <c r="E645" t="s">
        <v>147</v>
      </c>
      <c r="F645">
        <v>3</v>
      </c>
      <c r="G645" t="s">
        <v>136</v>
      </c>
      <c r="H645">
        <v>629</v>
      </c>
      <c r="I645" t="s">
        <v>470</v>
      </c>
      <c r="J645" t="s">
        <v>431</v>
      </c>
      <c r="K645" t="s">
        <v>432</v>
      </c>
      <c r="L645">
        <v>300</v>
      </c>
      <c r="M645" t="s">
        <v>137</v>
      </c>
      <c r="N645">
        <v>10</v>
      </c>
      <c r="O645">
        <v>1285.04</v>
      </c>
      <c r="P645">
        <v>4392</v>
      </c>
      <c r="Q645" t="str">
        <f t="shared" si="10"/>
        <v>E6 - OTHER</v>
      </c>
    </row>
    <row r="646" spans="1:17" x14ac:dyDescent="0.25">
      <c r="A646">
        <v>49</v>
      </c>
      <c r="B646" t="s">
        <v>421</v>
      </c>
      <c r="C646">
        <v>2019</v>
      </c>
      <c r="D646">
        <v>6</v>
      </c>
      <c r="E646" t="s">
        <v>147</v>
      </c>
      <c r="F646">
        <v>5</v>
      </c>
      <c r="G646" t="s">
        <v>141</v>
      </c>
      <c r="H646">
        <v>628</v>
      </c>
      <c r="I646" t="s">
        <v>441</v>
      </c>
      <c r="J646" t="s">
        <v>442</v>
      </c>
      <c r="K646" t="s">
        <v>443</v>
      </c>
      <c r="L646">
        <v>460</v>
      </c>
      <c r="M646" t="s">
        <v>142</v>
      </c>
      <c r="N646">
        <v>56</v>
      </c>
      <c r="O646">
        <v>6866.72</v>
      </c>
      <c r="P646">
        <v>24775</v>
      </c>
      <c r="Q646" t="str">
        <f t="shared" si="10"/>
        <v>E6 - OTHER</v>
      </c>
    </row>
    <row r="647" spans="1:17" x14ac:dyDescent="0.25">
      <c r="A647">
        <v>49</v>
      </c>
      <c r="B647" t="s">
        <v>421</v>
      </c>
      <c r="C647">
        <v>2019</v>
      </c>
      <c r="D647">
        <v>6</v>
      </c>
      <c r="E647" t="s">
        <v>147</v>
      </c>
      <c r="F647">
        <v>6</v>
      </c>
      <c r="G647" t="s">
        <v>138</v>
      </c>
      <c r="H647">
        <v>628</v>
      </c>
      <c r="I647" t="s">
        <v>441</v>
      </c>
      <c r="J647" t="s">
        <v>442</v>
      </c>
      <c r="K647" t="s">
        <v>443</v>
      </c>
      <c r="L647">
        <v>700</v>
      </c>
      <c r="M647" t="s">
        <v>139</v>
      </c>
      <c r="N647">
        <v>234</v>
      </c>
      <c r="O647">
        <v>13225.02</v>
      </c>
      <c r="P647">
        <v>48174</v>
      </c>
      <c r="Q647" t="str">
        <f t="shared" si="10"/>
        <v>E6 - OTHER</v>
      </c>
    </row>
    <row r="648" spans="1:17" x14ac:dyDescent="0.25">
      <c r="A648">
        <v>49</v>
      </c>
      <c r="B648" t="s">
        <v>421</v>
      </c>
      <c r="C648">
        <v>2019</v>
      </c>
      <c r="D648">
        <v>6</v>
      </c>
      <c r="E648" t="s">
        <v>147</v>
      </c>
      <c r="F648">
        <v>1</v>
      </c>
      <c r="G648" t="s">
        <v>133</v>
      </c>
      <c r="H648">
        <v>954</v>
      </c>
      <c r="I648" t="s">
        <v>437</v>
      </c>
      <c r="J648" t="s">
        <v>434</v>
      </c>
      <c r="K648" t="s">
        <v>435</v>
      </c>
      <c r="L648">
        <v>4512</v>
      </c>
      <c r="M648" t="s">
        <v>134</v>
      </c>
      <c r="N648">
        <v>1</v>
      </c>
      <c r="O648">
        <v>1042.68</v>
      </c>
      <c r="P648">
        <v>13874</v>
      </c>
      <c r="Q648" t="str">
        <f t="shared" si="10"/>
        <v>E4 - Medium C&amp;I</v>
      </c>
    </row>
    <row r="649" spans="1:17" x14ac:dyDescent="0.25">
      <c r="A649">
        <v>49</v>
      </c>
      <c r="B649" t="s">
        <v>421</v>
      </c>
      <c r="C649">
        <v>2019</v>
      </c>
      <c r="D649">
        <v>6</v>
      </c>
      <c r="E649" t="s">
        <v>147</v>
      </c>
      <c r="F649">
        <v>1</v>
      </c>
      <c r="G649" t="s">
        <v>133</v>
      </c>
      <c r="H649">
        <v>5</v>
      </c>
      <c r="I649" t="s">
        <v>425</v>
      </c>
      <c r="J649" t="s">
        <v>426</v>
      </c>
      <c r="K649" t="s">
        <v>427</v>
      </c>
      <c r="L649">
        <v>200</v>
      </c>
      <c r="M649" t="s">
        <v>144</v>
      </c>
      <c r="N649">
        <v>670</v>
      </c>
      <c r="O649">
        <v>54628.74</v>
      </c>
      <c r="P649">
        <v>239522</v>
      </c>
      <c r="Q649" t="str">
        <f t="shared" si="10"/>
        <v>E3 - Small C&amp;I</v>
      </c>
    </row>
    <row r="650" spans="1:17" x14ac:dyDescent="0.25">
      <c r="A650">
        <v>49</v>
      </c>
      <c r="B650" t="s">
        <v>421</v>
      </c>
      <c r="C650">
        <v>2019</v>
      </c>
      <c r="D650">
        <v>6</v>
      </c>
      <c r="E650" t="s">
        <v>147</v>
      </c>
      <c r="F650">
        <v>1</v>
      </c>
      <c r="G650" t="s">
        <v>133</v>
      </c>
      <c r="H650">
        <v>903</v>
      </c>
      <c r="I650" t="s">
        <v>454</v>
      </c>
      <c r="J650" t="s">
        <v>451</v>
      </c>
      <c r="K650" t="s">
        <v>452</v>
      </c>
      <c r="L650">
        <v>4512</v>
      </c>
      <c r="M650" t="s">
        <v>134</v>
      </c>
      <c r="N650">
        <v>41885</v>
      </c>
      <c r="O650">
        <v>2170488.5699999998</v>
      </c>
      <c r="P650">
        <v>18661074</v>
      </c>
      <c r="Q650" t="str">
        <f t="shared" si="10"/>
        <v>E1 - Residential</v>
      </c>
    </row>
    <row r="651" spans="1:17" x14ac:dyDescent="0.25">
      <c r="A651">
        <v>49</v>
      </c>
      <c r="B651" t="s">
        <v>421</v>
      </c>
      <c r="C651">
        <v>2019</v>
      </c>
      <c r="D651">
        <v>6</v>
      </c>
      <c r="E651" t="s">
        <v>147</v>
      </c>
      <c r="F651">
        <v>6</v>
      </c>
      <c r="G651" t="s">
        <v>138</v>
      </c>
      <c r="H651">
        <v>610</v>
      </c>
      <c r="I651" t="s">
        <v>430</v>
      </c>
      <c r="J651" t="s">
        <v>431</v>
      </c>
      <c r="K651" t="s">
        <v>432</v>
      </c>
      <c r="L651">
        <v>700</v>
      </c>
      <c r="M651" t="s">
        <v>139</v>
      </c>
      <c r="N651">
        <v>8</v>
      </c>
      <c r="O651">
        <v>2735.79</v>
      </c>
      <c r="P651">
        <v>3764</v>
      </c>
      <c r="Q651" t="str">
        <f t="shared" si="10"/>
        <v>E6 - OTHER</v>
      </c>
    </row>
    <row r="652" spans="1:17" x14ac:dyDescent="0.25">
      <c r="A652">
        <v>49</v>
      </c>
      <c r="B652" t="s">
        <v>421</v>
      </c>
      <c r="C652">
        <v>2019</v>
      </c>
      <c r="D652">
        <v>6</v>
      </c>
      <c r="E652" t="s">
        <v>147</v>
      </c>
      <c r="F652">
        <v>1</v>
      </c>
      <c r="G652" t="s">
        <v>133</v>
      </c>
      <c r="H652">
        <v>905</v>
      </c>
      <c r="I652" t="s">
        <v>455</v>
      </c>
      <c r="J652" t="s">
        <v>423</v>
      </c>
      <c r="K652" t="s">
        <v>424</v>
      </c>
      <c r="L652">
        <v>4512</v>
      </c>
      <c r="M652" t="s">
        <v>134</v>
      </c>
      <c r="N652">
        <v>5710</v>
      </c>
      <c r="O652">
        <v>92335.55</v>
      </c>
      <c r="P652">
        <v>2038405</v>
      </c>
      <c r="Q652" t="str">
        <f t="shared" si="10"/>
        <v>E2 - Low Income Residential</v>
      </c>
    </row>
    <row r="653" spans="1:17" x14ac:dyDescent="0.25">
      <c r="A653">
        <v>49</v>
      </c>
      <c r="B653" t="s">
        <v>421</v>
      </c>
      <c r="C653">
        <v>2019</v>
      </c>
      <c r="D653">
        <v>6</v>
      </c>
      <c r="E653" t="s">
        <v>147</v>
      </c>
      <c r="F653">
        <v>10</v>
      </c>
      <c r="G653" t="s">
        <v>150</v>
      </c>
      <c r="H653">
        <v>905</v>
      </c>
      <c r="I653" t="s">
        <v>455</v>
      </c>
      <c r="J653" t="s">
        <v>423</v>
      </c>
      <c r="K653" t="s">
        <v>424</v>
      </c>
      <c r="L653">
        <v>4513</v>
      </c>
      <c r="M653" t="s">
        <v>151</v>
      </c>
      <c r="N653">
        <v>151</v>
      </c>
      <c r="O653">
        <v>3007.78</v>
      </c>
      <c r="P653">
        <v>67389</v>
      </c>
      <c r="Q653" t="str">
        <f t="shared" si="10"/>
        <v>E2 - Low Income Residential</v>
      </c>
    </row>
    <row r="654" spans="1:17" x14ac:dyDescent="0.25">
      <c r="A654">
        <v>49</v>
      </c>
      <c r="B654" t="s">
        <v>421</v>
      </c>
      <c r="C654">
        <v>2019</v>
      </c>
      <c r="D654">
        <v>6</v>
      </c>
      <c r="E654" t="s">
        <v>147</v>
      </c>
      <c r="F654">
        <v>1</v>
      </c>
      <c r="G654" t="s">
        <v>133</v>
      </c>
      <c r="H654">
        <v>616</v>
      </c>
      <c r="I654" t="s">
        <v>447</v>
      </c>
      <c r="J654" t="s">
        <v>442</v>
      </c>
      <c r="K654" t="s">
        <v>443</v>
      </c>
      <c r="L654">
        <v>4512</v>
      </c>
      <c r="M654" t="s">
        <v>134</v>
      </c>
      <c r="N654">
        <v>45</v>
      </c>
      <c r="O654">
        <v>3684.88</v>
      </c>
      <c r="P654">
        <v>12686</v>
      </c>
      <c r="Q654" t="str">
        <f t="shared" si="10"/>
        <v>E6 - OTHER</v>
      </c>
    </row>
    <row r="655" spans="1:17" x14ac:dyDescent="0.25">
      <c r="A655">
        <v>49</v>
      </c>
      <c r="B655" t="s">
        <v>421</v>
      </c>
      <c r="C655">
        <v>2019</v>
      </c>
      <c r="D655">
        <v>6</v>
      </c>
      <c r="E655" t="s">
        <v>147</v>
      </c>
      <c r="F655">
        <v>6</v>
      </c>
      <c r="G655" t="s">
        <v>138</v>
      </c>
      <c r="H655">
        <v>616</v>
      </c>
      <c r="I655" t="s">
        <v>447</v>
      </c>
      <c r="J655" t="s">
        <v>442</v>
      </c>
      <c r="K655" t="s">
        <v>443</v>
      </c>
      <c r="L655">
        <v>4562</v>
      </c>
      <c r="M655" t="s">
        <v>145</v>
      </c>
      <c r="N655">
        <v>70</v>
      </c>
      <c r="O655">
        <v>3904.07</v>
      </c>
      <c r="P655">
        <v>20713</v>
      </c>
      <c r="Q655" t="str">
        <f t="shared" si="10"/>
        <v>E6 - OTHER</v>
      </c>
    </row>
    <row r="656" spans="1:17" x14ac:dyDescent="0.25">
      <c r="A656">
        <v>49</v>
      </c>
      <c r="B656" t="s">
        <v>421</v>
      </c>
      <c r="C656">
        <v>2019</v>
      </c>
      <c r="D656">
        <v>6</v>
      </c>
      <c r="E656" t="s">
        <v>147</v>
      </c>
      <c r="F656">
        <v>6</v>
      </c>
      <c r="G656" t="s">
        <v>138</v>
      </c>
      <c r="H656">
        <v>619</v>
      </c>
      <c r="I656" t="s">
        <v>475</v>
      </c>
      <c r="J656" t="s">
        <v>158</v>
      </c>
      <c r="K656" t="s">
        <v>146</v>
      </c>
      <c r="L656">
        <v>4562</v>
      </c>
      <c r="M656" t="s">
        <v>145</v>
      </c>
      <c r="N656">
        <v>92</v>
      </c>
      <c r="O656">
        <v>73433.009999999995</v>
      </c>
      <c r="P656">
        <v>819120</v>
      </c>
      <c r="Q656" t="str">
        <f t="shared" si="10"/>
        <v>E6 - OTHER</v>
      </c>
    </row>
    <row r="657" spans="1:17" x14ac:dyDescent="0.25">
      <c r="A657">
        <v>49</v>
      </c>
      <c r="B657" t="s">
        <v>421</v>
      </c>
      <c r="C657">
        <v>2019</v>
      </c>
      <c r="D657">
        <v>6</v>
      </c>
      <c r="E657" t="s">
        <v>147</v>
      </c>
      <c r="F657">
        <v>3</v>
      </c>
      <c r="G657" t="s">
        <v>136</v>
      </c>
      <c r="H657">
        <v>13</v>
      </c>
      <c r="I657" t="s">
        <v>433</v>
      </c>
      <c r="J657" t="s">
        <v>434</v>
      </c>
      <c r="K657" t="s">
        <v>435</v>
      </c>
      <c r="L657">
        <v>300</v>
      </c>
      <c r="M657" t="s">
        <v>137</v>
      </c>
      <c r="N657">
        <v>4049</v>
      </c>
      <c r="O657">
        <v>6799672.8099999996</v>
      </c>
      <c r="P657">
        <v>36166159</v>
      </c>
      <c r="Q657" t="str">
        <f t="shared" si="10"/>
        <v>E4 - Medium C&amp;I</v>
      </c>
    </row>
    <row r="658" spans="1:17" x14ac:dyDescent="0.25">
      <c r="A658">
        <v>49</v>
      </c>
      <c r="B658" t="s">
        <v>421</v>
      </c>
      <c r="C658">
        <v>2019</v>
      </c>
      <c r="D658">
        <v>6</v>
      </c>
      <c r="E658" t="s">
        <v>147</v>
      </c>
      <c r="F658">
        <v>5</v>
      </c>
      <c r="G658" t="s">
        <v>141</v>
      </c>
      <c r="H658">
        <v>53</v>
      </c>
      <c r="I658" t="s">
        <v>436</v>
      </c>
      <c r="J658" t="s">
        <v>434</v>
      </c>
      <c r="K658" t="s">
        <v>435</v>
      </c>
      <c r="L658">
        <v>460</v>
      </c>
      <c r="M658" t="s">
        <v>142</v>
      </c>
      <c r="N658">
        <v>9</v>
      </c>
      <c r="O658">
        <v>15922.12</v>
      </c>
      <c r="P658">
        <v>76834</v>
      </c>
      <c r="Q658" t="str">
        <f t="shared" si="10"/>
        <v>E4 - Medium C&amp;I</v>
      </c>
    </row>
    <row r="659" spans="1:17" x14ac:dyDescent="0.25">
      <c r="A659">
        <v>49</v>
      </c>
      <c r="B659" t="s">
        <v>421</v>
      </c>
      <c r="C659">
        <v>2019</v>
      </c>
      <c r="D659">
        <v>6</v>
      </c>
      <c r="E659" t="s">
        <v>147</v>
      </c>
      <c r="F659">
        <v>5</v>
      </c>
      <c r="G659" t="s">
        <v>141</v>
      </c>
      <c r="H659">
        <v>943</v>
      </c>
      <c r="I659" t="s">
        <v>465</v>
      </c>
      <c r="J659" t="s">
        <v>466</v>
      </c>
      <c r="K659" t="s">
        <v>467</v>
      </c>
      <c r="L659">
        <v>4552</v>
      </c>
      <c r="M659" t="s">
        <v>157</v>
      </c>
      <c r="N659">
        <v>2</v>
      </c>
      <c r="O659">
        <v>17239.060000000001</v>
      </c>
      <c r="P659">
        <v>0</v>
      </c>
      <c r="Q659" t="str">
        <f t="shared" si="10"/>
        <v>E6 - OTHER</v>
      </c>
    </row>
    <row r="660" spans="1:17" x14ac:dyDescent="0.25">
      <c r="A660">
        <v>49</v>
      </c>
      <c r="B660" t="s">
        <v>421</v>
      </c>
      <c r="C660">
        <v>2019</v>
      </c>
      <c r="D660">
        <v>6</v>
      </c>
      <c r="E660" t="s">
        <v>147</v>
      </c>
      <c r="F660">
        <v>10</v>
      </c>
      <c r="G660" t="s">
        <v>150</v>
      </c>
      <c r="H660">
        <v>1</v>
      </c>
      <c r="I660" t="s">
        <v>450</v>
      </c>
      <c r="J660" t="s">
        <v>451</v>
      </c>
      <c r="K660" t="s">
        <v>452</v>
      </c>
      <c r="L660">
        <v>207</v>
      </c>
      <c r="M660" t="s">
        <v>152</v>
      </c>
      <c r="N660">
        <v>14951</v>
      </c>
      <c r="O660">
        <v>1683525</v>
      </c>
      <c r="P660">
        <v>8030241</v>
      </c>
      <c r="Q660" t="str">
        <f t="shared" si="10"/>
        <v>E1 - Residential</v>
      </c>
    </row>
    <row r="661" spans="1:17" x14ac:dyDescent="0.25">
      <c r="A661">
        <v>49</v>
      </c>
      <c r="B661" t="s">
        <v>421</v>
      </c>
      <c r="C661">
        <v>2019</v>
      </c>
      <c r="D661">
        <v>6</v>
      </c>
      <c r="E661" t="s">
        <v>147</v>
      </c>
      <c r="F661">
        <v>1</v>
      </c>
      <c r="G661" t="s">
        <v>133</v>
      </c>
      <c r="H661">
        <v>950</v>
      </c>
      <c r="I661" t="s">
        <v>429</v>
      </c>
      <c r="J661" t="s">
        <v>426</v>
      </c>
      <c r="K661" t="s">
        <v>427</v>
      </c>
      <c r="L661">
        <v>4512</v>
      </c>
      <c r="M661" t="s">
        <v>134</v>
      </c>
      <c r="N661">
        <v>83</v>
      </c>
      <c r="O661">
        <v>7778.05</v>
      </c>
      <c r="P661">
        <v>69903</v>
      </c>
      <c r="Q661" t="str">
        <f t="shared" si="10"/>
        <v>E3 - Small C&amp;I</v>
      </c>
    </row>
    <row r="662" spans="1:17" x14ac:dyDescent="0.25">
      <c r="A662">
        <v>49</v>
      </c>
      <c r="B662" t="s">
        <v>421</v>
      </c>
      <c r="C662">
        <v>2019</v>
      </c>
      <c r="D662">
        <v>6</v>
      </c>
      <c r="E662" t="s">
        <v>147</v>
      </c>
      <c r="F662">
        <v>3</v>
      </c>
      <c r="G662" t="s">
        <v>136</v>
      </c>
      <c r="H662">
        <v>628</v>
      </c>
      <c r="I662" t="s">
        <v>441</v>
      </c>
      <c r="J662" t="s">
        <v>442</v>
      </c>
      <c r="K662" t="s">
        <v>443</v>
      </c>
      <c r="L662">
        <v>300</v>
      </c>
      <c r="M662" t="s">
        <v>137</v>
      </c>
      <c r="N662">
        <v>1143</v>
      </c>
      <c r="O662">
        <v>68854.78</v>
      </c>
      <c r="P662">
        <v>236315</v>
      </c>
      <c r="Q662" t="str">
        <f t="shared" si="10"/>
        <v>E6 - OTHER</v>
      </c>
    </row>
    <row r="663" spans="1:17" x14ac:dyDescent="0.25">
      <c r="A663">
        <v>49</v>
      </c>
      <c r="B663" t="s">
        <v>421</v>
      </c>
      <c r="C663">
        <v>2019</v>
      </c>
      <c r="D663">
        <v>6</v>
      </c>
      <c r="E663" t="s">
        <v>147</v>
      </c>
      <c r="F663">
        <v>1</v>
      </c>
      <c r="G663" t="s">
        <v>133</v>
      </c>
      <c r="H663">
        <v>628</v>
      </c>
      <c r="I663" t="s">
        <v>441</v>
      </c>
      <c r="J663" t="s">
        <v>442</v>
      </c>
      <c r="K663" t="s">
        <v>443</v>
      </c>
      <c r="L663">
        <v>200</v>
      </c>
      <c r="M663" t="s">
        <v>144</v>
      </c>
      <c r="N663">
        <v>251</v>
      </c>
      <c r="O663">
        <v>13167.22</v>
      </c>
      <c r="P663">
        <v>25109</v>
      </c>
      <c r="Q663" t="str">
        <f t="shared" si="10"/>
        <v>E6 - OTHER</v>
      </c>
    </row>
    <row r="664" spans="1:17" x14ac:dyDescent="0.25">
      <c r="A664">
        <v>49</v>
      </c>
      <c r="B664" t="s">
        <v>421</v>
      </c>
      <c r="C664">
        <v>2019</v>
      </c>
      <c r="D664">
        <v>6</v>
      </c>
      <c r="E664" t="s">
        <v>147</v>
      </c>
      <c r="F664">
        <v>5</v>
      </c>
      <c r="G664" t="s">
        <v>141</v>
      </c>
      <c r="H664">
        <v>616</v>
      </c>
      <c r="I664" t="s">
        <v>447</v>
      </c>
      <c r="J664" t="s">
        <v>442</v>
      </c>
      <c r="K664" t="s">
        <v>443</v>
      </c>
      <c r="L664">
        <v>4552</v>
      </c>
      <c r="M664" t="s">
        <v>157</v>
      </c>
      <c r="N664">
        <v>20</v>
      </c>
      <c r="O664">
        <v>2122.2399999999998</v>
      </c>
      <c r="P664">
        <v>10192</v>
      </c>
      <c r="Q664" t="str">
        <f t="shared" si="10"/>
        <v>E6 - OTHER</v>
      </c>
    </row>
    <row r="665" spans="1:17" x14ac:dyDescent="0.25">
      <c r="A665">
        <v>49</v>
      </c>
      <c r="B665" t="s">
        <v>421</v>
      </c>
      <c r="C665">
        <v>2019</v>
      </c>
      <c r="D665">
        <v>6</v>
      </c>
      <c r="E665" t="s">
        <v>147</v>
      </c>
      <c r="F665">
        <v>6</v>
      </c>
      <c r="G665" t="s">
        <v>138</v>
      </c>
      <c r="H665">
        <v>631</v>
      </c>
      <c r="I665" t="s">
        <v>476</v>
      </c>
      <c r="J665" t="s">
        <v>158</v>
      </c>
      <c r="K665" t="s">
        <v>146</v>
      </c>
      <c r="L665">
        <v>700</v>
      </c>
      <c r="M665" t="s">
        <v>139</v>
      </c>
      <c r="N665">
        <v>9</v>
      </c>
      <c r="O665">
        <v>289.16000000000003</v>
      </c>
      <c r="P665">
        <v>1760</v>
      </c>
      <c r="Q665" t="str">
        <f t="shared" si="10"/>
        <v>E6 - OTHER</v>
      </c>
    </row>
    <row r="666" spans="1:17" x14ac:dyDescent="0.25">
      <c r="A666">
        <v>49</v>
      </c>
      <c r="B666" t="s">
        <v>421</v>
      </c>
      <c r="C666">
        <v>2019</v>
      </c>
      <c r="D666">
        <v>6</v>
      </c>
      <c r="E666" t="s">
        <v>147</v>
      </c>
      <c r="F666">
        <v>5</v>
      </c>
      <c r="G666" t="s">
        <v>141</v>
      </c>
      <c r="H666">
        <v>954</v>
      </c>
      <c r="I666" t="s">
        <v>437</v>
      </c>
      <c r="J666" t="s">
        <v>434</v>
      </c>
      <c r="K666" t="s">
        <v>435</v>
      </c>
      <c r="L666">
        <v>4552</v>
      </c>
      <c r="M666" t="s">
        <v>157</v>
      </c>
      <c r="N666">
        <v>176</v>
      </c>
      <c r="O666">
        <v>317532.92</v>
      </c>
      <c r="P666">
        <v>3592828</v>
      </c>
      <c r="Q666" t="str">
        <f t="shared" si="10"/>
        <v>E4 - Medium C&amp;I</v>
      </c>
    </row>
    <row r="667" spans="1:17" x14ac:dyDescent="0.25">
      <c r="A667">
        <v>49</v>
      </c>
      <c r="B667" t="s">
        <v>421</v>
      </c>
      <c r="C667">
        <v>2019</v>
      </c>
      <c r="D667">
        <v>6</v>
      </c>
      <c r="E667" t="s">
        <v>147</v>
      </c>
      <c r="F667">
        <v>3</v>
      </c>
      <c r="G667" t="s">
        <v>136</v>
      </c>
      <c r="H667">
        <v>710</v>
      </c>
      <c r="I667" t="s">
        <v>449</v>
      </c>
      <c r="J667" t="s">
        <v>439</v>
      </c>
      <c r="K667" t="s">
        <v>440</v>
      </c>
      <c r="L667">
        <v>4532</v>
      </c>
      <c r="M667" t="s">
        <v>143</v>
      </c>
      <c r="N667">
        <v>288</v>
      </c>
      <c r="O667">
        <v>3722334.5</v>
      </c>
      <c r="P667">
        <v>55401934</v>
      </c>
      <c r="Q667" t="str">
        <f t="shared" si="10"/>
        <v>E5 - Large C&amp;I</v>
      </c>
    </row>
    <row r="668" spans="1:17" x14ac:dyDescent="0.25">
      <c r="A668">
        <v>49</v>
      </c>
      <c r="B668" t="s">
        <v>421</v>
      </c>
      <c r="C668">
        <v>2019</v>
      </c>
      <c r="D668">
        <v>6</v>
      </c>
      <c r="E668" t="s">
        <v>147</v>
      </c>
      <c r="F668">
        <v>3</v>
      </c>
      <c r="G668" t="s">
        <v>136</v>
      </c>
      <c r="H668">
        <v>6</v>
      </c>
      <c r="I668" t="s">
        <v>422</v>
      </c>
      <c r="J668" t="s">
        <v>423</v>
      </c>
      <c r="K668" t="s">
        <v>424</v>
      </c>
      <c r="L668">
        <v>300</v>
      </c>
      <c r="M668" t="s">
        <v>137</v>
      </c>
      <c r="N668">
        <v>3</v>
      </c>
      <c r="O668">
        <v>142.38</v>
      </c>
      <c r="P668">
        <v>914</v>
      </c>
      <c r="Q668" t="str">
        <f t="shared" si="10"/>
        <v>E2 - Low Income Residential</v>
      </c>
    </row>
    <row r="669" spans="1:17" x14ac:dyDescent="0.25">
      <c r="A669">
        <v>49</v>
      </c>
      <c r="B669" t="s">
        <v>421</v>
      </c>
      <c r="C669">
        <v>2019</v>
      </c>
      <c r="D669">
        <v>6</v>
      </c>
      <c r="E669" t="s">
        <v>147</v>
      </c>
      <c r="F669">
        <v>3</v>
      </c>
      <c r="G669" t="s">
        <v>136</v>
      </c>
      <c r="H669">
        <v>122</v>
      </c>
      <c r="I669" t="s">
        <v>461</v>
      </c>
      <c r="J669" t="s">
        <v>462</v>
      </c>
      <c r="K669" t="s">
        <v>463</v>
      </c>
      <c r="L669">
        <v>300</v>
      </c>
      <c r="M669" t="s">
        <v>137</v>
      </c>
      <c r="N669">
        <v>1</v>
      </c>
      <c r="O669">
        <v>98234.93</v>
      </c>
      <c r="P669">
        <v>1346384</v>
      </c>
      <c r="Q669" t="str">
        <f t="shared" si="10"/>
        <v>E5 - Large C&amp;I</v>
      </c>
    </row>
    <row r="670" spans="1:17" x14ac:dyDescent="0.25">
      <c r="A670">
        <v>49</v>
      </c>
      <c r="B670" t="s">
        <v>421</v>
      </c>
      <c r="C670">
        <v>2019</v>
      </c>
      <c r="D670">
        <v>6</v>
      </c>
      <c r="E670" t="s">
        <v>147</v>
      </c>
      <c r="F670">
        <v>3</v>
      </c>
      <c r="G670" t="s">
        <v>136</v>
      </c>
      <c r="H670">
        <v>1</v>
      </c>
      <c r="I670" t="s">
        <v>450</v>
      </c>
      <c r="J670" t="s">
        <v>451</v>
      </c>
      <c r="K670" t="s">
        <v>452</v>
      </c>
      <c r="L670">
        <v>300</v>
      </c>
      <c r="M670" t="s">
        <v>137</v>
      </c>
      <c r="N670">
        <v>747</v>
      </c>
      <c r="O670">
        <v>166953.25</v>
      </c>
      <c r="P670">
        <v>814154</v>
      </c>
      <c r="Q670" t="str">
        <f t="shared" si="10"/>
        <v>E1 - Residential</v>
      </c>
    </row>
    <row r="671" spans="1:17" x14ac:dyDescent="0.25">
      <c r="A671">
        <v>49</v>
      </c>
      <c r="B671" t="s">
        <v>421</v>
      </c>
      <c r="C671">
        <v>2019</v>
      </c>
      <c r="D671">
        <v>6</v>
      </c>
      <c r="E671" t="s">
        <v>147</v>
      </c>
      <c r="F671">
        <v>3</v>
      </c>
      <c r="G671" t="s">
        <v>136</v>
      </c>
      <c r="H671">
        <v>950</v>
      </c>
      <c r="I671" t="s">
        <v>429</v>
      </c>
      <c r="J671" t="s">
        <v>426</v>
      </c>
      <c r="K671" t="s">
        <v>427</v>
      </c>
      <c r="L671">
        <v>4532</v>
      </c>
      <c r="M671" t="s">
        <v>143</v>
      </c>
      <c r="N671">
        <v>10138</v>
      </c>
      <c r="O671">
        <v>1271165.03</v>
      </c>
      <c r="P671">
        <v>11699436</v>
      </c>
      <c r="Q671" t="str">
        <f t="shared" si="10"/>
        <v>E3 - Small C&amp;I</v>
      </c>
    </row>
    <row r="672" spans="1:17" x14ac:dyDescent="0.25">
      <c r="A672">
        <v>49</v>
      </c>
      <c r="B672" t="s">
        <v>421</v>
      </c>
      <c r="C672">
        <v>2019</v>
      </c>
      <c r="D672">
        <v>6</v>
      </c>
      <c r="E672" t="s">
        <v>147</v>
      </c>
      <c r="F672">
        <v>5</v>
      </c>
      <c r="G672" t="s">
        <v>141</v>
      </c>
      <c r="H672">
        <v>950</v>
      </c>
      <c r="I672" t="s">
        <v>429</v>
      </c>
      <c r="J672" t="s">
        <v>426</v>
      </c>
      <c r="K672" t="s">
        <v>427</v>
      </c>
      <c r="L672">
        <v>4552</v>
      </c>
      <c r="M672" t="s">
        <v>157</v>
      </c>
      <c r="N672">
        <v>134</v>
      </c>
      <c r="O672">
        <v>30378.959999999999</v>
      </c>
      <c r="P672">
        <v>300571</v>
      </c>
      <c r="Q672" t="str">
        <f t="shared" si="10"/>
        <v>E3 - Small C&amp;I</v>
      </c>
    </row>
    <row r="673" spans="1:17" x14ac:dyDescent="0.25">
      <c r="A673">
        <v>49</v>
      </c>
      <c r="B673" t="s">
        <v>421</v>
      </c>
      <c r="C673">
        <v>2019</v>
      </c>
      <c r="D673">
        <v>6</v>
      </c>
      <c r="E673" t="s">
        <v>147</v>
      </c>
      <c r="F673">
        <v>10</v>
      </c>
      <c r="G673" t="s">
        <v>150</v>
      </c>
      <c r="H673">
        <v>628</v>
      </c>
      <c r="I673" t="s">
        <v>441</v>
      </c>
      <c r="J673" t="s">
        <v>442</v>
      </c>
      <c r="K673" t="s">
        <v>443</v>
      </c>
      <c r="L673">
        <v>207</v>
      </c>
      <c r="M673" t="s">
        <v>152</v>
      </c>
      <c r="N673">
        <v>7</v>
      </c>
      <c r="O673">
        <v>141.81</v>
      </c>
      <c r="P673">
        <v>447</v>
      </c>
      <c r="Q673" t="str">
        <f t="shared" si="10"/>
        <v>E6 - OTHER</v>
      </c>
    </row>
    <row r="674" spans="1:17" x14ac:dyDescent="0.25">
      <c r="A674">
        <v>49</v>
      </c>
      <c r="B674" t="s">
        <v>421</v>
      </c>
      <c r="C674">
        <v>2019</v>
      </c>
      <c r="D674">
        <v>6</v>
      </c>
      <c r="E674" t="s">
        <v>147</v>
      </c>
      <c r="F674">
        <v>3</v>
      </c>
      <c r="G674" t="s">
        <v>136</v>
      </c>
      <c r="H674">
        <v>605</v>
      </c>
      <c r="I674" t="s">
        <v>468</v>
      </c>
      <c r="J674" t="s">
        <v>442</v>
      </c>
      <c r="K674" t="s">
        <v>443</v>
      </c>
      <c r="L674">
        <v>300</v>
      </c>
      <c r="M674" t="s">
        <v>137</v>
      </c>
      <c r="N674">
        <v>15</v>
      </c>
      <c r="O674">
        <v>699.53</v>
      </c>
      <c r="P674">
        <v>2415</v>
      </c>
      <c r="Q674" t="str">
        <f t="shared" si="10"/>
        <v>E6 - OTHER</v>
      </c>
    </row>
    <row r="675" spans="1:17" x14ac:dyDescent="0.25">
      <c r="A675">
        <v>49</v>
      </c>
      <c r="B675" t="s">
        <v>421</v>
      </c>
      <c r="C675">
        <v>2019</v>
      </c>
      <c r="D675">
        <v>6</v>
      </c>
      <c r="E675" t="s">
        <v>147</v>
      </c>
      <c r="F675">
        <v>3</v>
      </c>
      <c r="G675" t="s">
        <v>136</v>
      </c>
      <c r="H675">
        <v>616</v>
      </c>
      <c r="I675" t="s">
        <v>447</v>
      </c>
      <c r="J675" t="s">
        <v>442</v>
      </c>
      <c r="K675" t="s">
        <v>443</v>
      </c>
      <c r="L675">
        <v>4532</v>
      </c>
      <c r="M675" t="s">
        <v>143</v>
      </c>
      <c r="N675">
        <v>302</v>
      </c>
      <c r="O675">
        <v>14843.7</v>
      </c>
      <c r="P675">
        <v>75072</v>
      </c>
      <c r="Q675" t="str">
        <f t="shared" si="10"/>
        <v>E6 - OTHER</v>
      </c>
    </row>
    <row r="676" spans="1:17" x14ac:dyDescent="0.25">
      <c r="A676">
        <v>49</v>
      </c>
      <c r="B676" t="s">
        <v>421</v>
      </c>
      <c r="C676">
        <v>2019</v>
      </c>
      <c r="D676">
        <v>6</v>
      </c>
      <c r="E676" t="s">
        <v>147</v>
      </c>
      <c r="F676">
        <v>5</v>
      </c>
      <c r="G676" t="s">
        <v>141</v>
      </c>
      <c r="H676">
        <v>944</v>
      </c>
      <c r="I676" t="s">
        <v>472</v>
      </c>
      <c r="J676" t="s">
        <v>473</v>
      </c>
      <c r="K676" t="s">
        <v>474</v>
      </c>
      <c r="L676">
        <v>4552</v>
      </c>
      <c r="M676" t="s">
        <v>157</v>
      </c>
      <c r="N676">
        <v>1</v>
      </c>
      <c r="O676">
        <v>7963.74</v>
      </c>
      <c r="P676">
        <v>367616</v>
      </c>
      <c r="Q676" t="str">
        <f t="shared" si="10"/>
        <v>E6 - OTHER</v>
      </c>
    </row>
    <row r="677" spans="1:17" x14ac:dyDescent="0.25">
      <c r="A677">
        <v>49</v>
      </c>
      <c r="B677" t="s">
        <v>421</v>
      </c>
      <c r="C677">
        <v>2019</v>
      </c>
      <c r="D677">
        <v>6</v>
      </c>
      <c r="E677" t="s">
        <v>147</v>
      </c>
      <c r="F677">
        <v>3</v>
      </c>
      <c r="G677" t="s">
        <v>136</v>
      </c>
      <c r="H677">
        <v>700</v>
      </c>
      <c r="I677" t="s">
        <v>448</v>
      </c>
      <c r="J677" t="s">
        <v>439</v>
      </c>
      <c r="K677" t="s">
        <v>440</v>
      </c>
      <c r="L677">
        <v>300</v>
      </c>
      <c r="M677" t="s">
        <v>137</v>
      </c>
      <c r="N677">
        <v>81</v>
      </c>
      <c r="O677">
        <v>1317200.74</v>
      </c>
      <c r="P677">
        <v>7587471</v>
      </c>
      <c r="Q677" t="str">
        <f t="shared" si="10"/>
        <v>E5 - Large C&amp;I</v>
      </c>
    </row>
    <row r="678" spans="1:17" x14ac:dyDescent="0.25">
      <c r="A678">
        <v>49</v>
      </c>
      <c r="B678" t="s">
        <v>421</v>
      </c>
      <c r="C678">
        <v>2019</v>
      </c>
      <c r="D678">
        <v>6</v>
      </c>
      <c r="E678" t="s">
        <v>147</v>
      </c>
      <c r="F678">
        <v>1</v>
      </c>
      <c r="G678" t="s">
        <v>133</v>
      </c>
      <c r="H678">
        <v>1</v>
      </c>
      <c r="I678" t="s">
        <v>450</v>
      </c>
      <c r="J678" t="s">
        <v>451</v>
      </c>
      <c r="K678" t="s">
        <v>452</v>
      </c>
      <c r="L678">
        <v>200</v>
      </c>
      <c r="M678" t="s">
        <v>144</v>
      </c>
      <c r="N678">
        <v>349069</v>
      </c>
      <c r="O678">
        <v>34738840.68</v>
      </c>
      <c r="P678">
        <v>163052343</v>
      </c>
      <c r="Q678" t="str">
        <f t="shared" si="10"/>
        <v>E1 - Residential</v>
      </c>
    </row>
    <row r="679" spans="1:17" x14ac:dyDescent="0.25">
      <c r="A679">
        <v>49</v>
      </c>
      <c r="B679" t="s">
        <v>421</v>
      </c>
      <c r="C679">
        <v>2019</v>
      </c>
      <c r="D679">
        <v>6</v>
      </c>
      <c r="E679" t="s">
        <v>147</v>
      </c>
      <c r="F679">
        <v>5</v>
      </c>
      <c r="G679" t="s">
        <v>141</v>
      </c>
      <c r="H679">
        <v>122</v>
      </c>
      <c r="I679" t="s">
        <v>461</v>
      </c>
      <c r="J679" t="s">
        <v>462</v>
      </c>
      <c r="K679" t="s">
        <v>463</v>
      </c>
      <c r="L679">
        <v>460</v>
      </c>
      <c r="M679" t="s">
        <v>142</v>
      </c>
      <c r="N679">
        <v>1</v>
      </c>
      <c r="O679">
        <v>26374.62</v>
      </c>
      <c r="P679">
        <v>422417</v>
      </c>
      <c r="Q679" t="str">
        <f t="shared" si="10"/>
        <v>E5 - Large C&amp;I</v>
      </c>
    </row>
    <row r="680" spans="1:17" x14ac:dyDescent="0.25">
      <c r="A680">
        <v>49</v>
      </c>
      <c r="B680" t="s">
        <v>421</v>
      </c>
      <c r="C680">
        <v>2019</v>
      </c>
      <c r="D680">
        <v>6</v>
      </c>
      <c r="E680" t="s">
        <v>147</v>
      </c>
      <c r="F680">
        <v>6</v>
      </c>
      <c r="G680" t="s">
        <v>138</v>
      </c>
      <c r="H680">
        <v>951</v>
      </c>
      <c r="I680" t="s">
        <v>458</v>
      </c>
      <c r="J680" t="s">
        <v>459</v>
      </c>
      <c r="K680" t="s">
        <v>460</v>
      </c>
      <c r="L680">
        <v>4562</v>
      </c>
      <c r="M680" t="s">
        <v>145</v>
      </c>
      <c r="N680">
        <v>216</v>
      </c>
      <c r="O680">
        <v>9057.5400000000009</v>
      </c>
      <c r="P680">
        <v>67567</v>
      </c>
      <c r="Q680" t="str">
        <f t="shared" si="10"/>
        <v>E3 - Small C&amp;I</v>
      </c>
    </row>
    <row r="681" spans="1:17" x14ac:dyDescent="0.25">
      <c r="A681">
        <v>49</v>
      </c>
      <c r="B681" t="s">
        <v>421</v>
      </c>
      <c r="C681">
        <v>2019</v>
      </c>
      <c r="D681">
        <v>6</v>
      </c>
      <c r="E681" t="s">
        <v>147</v>
      </c>
      <c r="F681">
        <v>3</v>
      </c>
      <c r="G681" t="s">
        <v>136</v>
      </c>
      <c r="H681">
        <v>55</v>
      </c>
      <c r="I681" t="s">
        <v>428</v>
      </c>
      <c r="J681" t="s">
        <v>426</v>
      </c>
      <c r="K681" t="s">
        <v>427</v>
      </c>
      <c r="L681">
        <v>300</v>
      </c>
      <c r="M681" t="s">
        <v>137</v>
      </c>
      <c r="N681">
        <v>45</v>
      </c>
      <c r="O681">
        <v>-61809.65</v>
      </c>
      <c r="P681">
        <v>124264</v>
      </c>
      <c r="Q681" t="str">
        <f t="shared" si="10"/>
        <v>E3 - Small C&amp;I</v>
      </c>
    </row>
    <row r="682" spans="1:17" x14ac:dyDescent="0.25">
      <c r="A682">
        <v>49</v>
      </c>
      <c r="B682" t="s">
        <v>421</v>
      </c>
      <c r="C682">
        <v>2019</v>
      </c>
      <c r="D682">
        <v>6</v>
      </c>
      <c r="E682" t="s">
        <v>147</v>
      </c>
      <c r="F682">
        <v>5</v>
      </c>
      <c r="G682" t="s">
        <v>141</v>
      </c>
      <c r="H682">
        <v>5</v>
      </c>
      <c r="I682" t="s">
        <v>425</v>
      </c>
      <c r="J682" t="s">
        <v>426</v>
      </c>
      <c r="K682" t="s">
        <v>427</v>
      </c>
      <c r="L682">
        <v>460</v>
      </c>
      <c r="M682" t="s">
        <v>142</v>
      </c>
      <c r="N682">
        <v>819</v>
      </c>
      <c r="O682">
        <v>230879.65</v>
      </c>
      <c r="P682">
        <v>1177831</v>
      </c>
      <c r="Q682" t="str">
        <f t="shared" si="10"/>
        <v>E3 - Small C&amp;I</v>
      </c>
    </row>
    <row r="683" spans="1:17" x14ac:dyDescent="0.25">
      <c r="A683">
        <v>49</v>
      </c>
      <c r="B683" t="s">
        <v>421</v>
      </c>
      <c r="C683">
        <v>2019</v>
      </c>
      <c r="D683">
        <v>6</v>
      </c>
      <c r="E683" t="s">
        <v>147</v>
      </c>
      <c r="F683">
        <v>6</v>
      </c>
      <c r="G683" t="s">
        <v>138</v>
      </c>
      <c r="H683">
        <v>34</v>
      </c>
      <c r="I683" t="s">
        <v>464</v>
      </c>
      <c r="J683" t="s">
        <v>459</v>
      </c>
      <c r="K683" t="s">
        <v>460</v>
      </c>
      <c r="L683">
        <v>700</v>
      </c>
      <c r="M683" t="s">
        <v>139</v>
      </c>
      <c r="N683">
        <v>152</v>
      </c>
      <c r="O683">
        <v>19366.25</v>
      </c>
      <c r="P683">
        <v>91729</v>
      </c>
      <c r="Q683" t="str">
        <f t="shared" si="10"/>
        <v>E3 - Small C&amp;I</v>
      </c>
    </row>
    <row r="684" spans="1:17" x14ac:dyDescent="0.25">
      <c r="A684">
        <v>49</v>
      </c>
      <c r="B684" t="s">
        <v>421</v>
      </c>
      <c r="C684">
        <v>2019</v>
      </c>
      <c r="D684">
        <v>6</v>
      </c>
      <c r="E684" t="s">
        <v>147</v>
      </c>
      <c r="F684">
        <v>6</v>
      </c>
      <c r="G684" t="s">
        <v>138</v>
      </c>
      <c r="H684">
        <v>617</v>
      </c>
      <c r="I684" t="s">
        <v>471</v>
      </c>
      <c r="J684" t="s">
        <v>431</v>
      </c>
      <c r="K684" t="s">
        <v>432</v>
      </c>
      <c r="L684">
        <v>4562</v>
      </c>
      <c r="M684" t="s">
        <v>145</v>
      </c>
      <c r="N684">
        <v>124</v>
      </c>
      <c r="O684">
        <v>441366.28</v>
      </c>
      <c r="P684">
        <v>1071291</v>
      </c>
      <c r="Q684" t="str">
        <f t="shared" si="10"/>
        <v>E6 - OTHER</v>
      </c>
    </row>
    <row r="685" spans="1:17" x14ac:dyDescent="0.25">
      <c r="A685">
        <v>49</v>
      </c>
      <c r="B685" t="s">
        <v>421</v>
      </c>
      <c r="C685">
        <v>2019</v>
      </c>
      <c r="D685">
        <v>6</v>
      </c>
      <c r="E685" t="s">
        <v>147</v>
      </c>
      <c r="F685">
        <v>6</v>
      </c>
      <c r="G685" t="s">
        <v>138</v>
      </c>
      <c r="H685">
        <v>605</v>
      </c>
      <c r="I685" t="s">
        <v>468</v>
      </c>
      <c r="J685" t="s">
        <v>442</v>
      </c>
      <c r="K685" t="s">
        <v>443</v>
      </c>
      <c r="L685">
        <v>700</v>
      </c>
      <c r="M685" t="s">
        <v>139</v>
      </c>
      <c r="N685">
        <v>16</v>
      </c>
      <c r="O685">
        <v>937</v>
      </c>
      <c r="P685">
        <v>3271</v>
      </c>
      <c r="Q685" t="str">
        <f t="shared" si="10"/>
        <v>E6 - OTHER</v>
      </c>
    </row>
    <row r="686" spans="1:17" x14ac:dyDescent="0.25">
      <c r="A686">
        <v>49</v>
      </c>
      <c r="B686" t="s">
        <v>421</v>
      </c>
      <c r="C686">
        <v>2019</v>
      </c>
      <c r="D686">
        <v>6</v>
      </c>
      <c r="E686" t="s">
        <v>147</v>
      </c>
      <c r="F686">
        <v>5</v>
      </c>
      <c r="G686" t="s">
        <v>141</v>
      </c>
      <c r="H686">
        <v>710</v>
      </c>
      <c r="I686" t="s">
        <v>449</v>
      </c>
      <c r="J686" t="s">
        <v>439</v>
      </c>
      <c r="K686" t="s">
        <v>440</v>
      </c>
      <c r="L686">
        <v>4552</v>
      </c>
      <c r="M686" t="s">
        <v>157</v>
      </c>
      <c r="N686">
        <v>95</v>
      </c>
      <c r="O686">
        <v>1805199.55</v>
      </c>
      <c r="P686">
        <v>27228493</v>
      </c>
      <c r="Q686" t="str">
        <f t="shared" si="10"/>
        <v>E5 - Large C&amp;I</v>
      </c>
    </row>
    <row r="687" spans="1:17" x14ac:dyDescent="0.25">
      <c r="A687">
        <v>49</v>
      </c>
      <c r="B687" t="s">
        <v>421</v>
      </c>
      <c r="C687">
        <v>2019</v>
      </c>
      <c r="D687">
        <v>6</v>
      </c>
      <c r="E687" t="s">
        <v>147</v>
      </c>
      <c r="F687">
        <v>5</v>
      </c>
      <c r="G687" t="s">
        <v>141</v>
      </c>
      <c r="H687">
        <v>700</v>
      </c>
      <c r="I687" t="s">
        <v>448</v>
      </c>
      <c r="J687" t="s">
        <v>439</v>
      </c>
      <c r="K687" t="s">
        <v>440</v>
      </c>
      <c r="L687">
        <v>460</v>
      </c>
      <c r="M687" t="s">
        <v>142</v>
      </c>
      <c r="N687">
        <v>49</v>
      </c>
      <c r="O687">
        <v>358120.05</v>
      </c>
      <c r="P687">
        <v>1661574</v>
      </c>
      <c r="Q687" t="str">
        <f t="shared" si="10"/>
        <v>E5 - Large C&amp;I</v>
      </c>
    </row>
    <row r="688" spans="1:17" x14ac:dyDescent="0.25">
      <c r="A688">
        <v>49</v>
      </c>
      <c r="B688" t="s">
        <v>421</v>
      </c>
      <c r="C688">
        <v>2019</v>
      </c>
      <c r="D688">
        <v>6</v>
      </c>
      <c r="E688" t="s">
        <v>147</v>
      </c>
      <c r="F688">
        <v>3</v>
      </c>
      <c r="G688" t="s">
        <v>136</v>
      </c>
      <c r="H688">
        <v>903</v>
      </c>
      <c r="I688" t="s">
        <v>454</v>
      </c>
      <c r="J688" t="s">
        <v>451</v>
      </c>
      <c r="K688" t="s">
        <v>452</v>
      </c>
      <c r="L688">
        <v>4532</v>
      </c>
      <c r="M688" t="s">
        <v>143</v>
      </c>
      <c r="N688">
        <v>93</v>
      </c>
      <c r="O688">
        <v>18377.54</v>
      </c>
      <c r="P688">
        <v>173382</v>
      </c>
      <c r="Q688" t="str">
        <f t="shared" si="10"/>
        <v>E1 - Residential</v>
      </c>
    </row>
    <row r="689" spans="1:17" x14ac:dyDescent="0.25">
      <c r="A689">
        <v>49</v>
      </c>
      <c r="B689" t="s">
        <v>421</v>
      </c>
      <c r="C689">
        <v>2019</v>
      </c>
      <c r="D689">
        <v>6</v>
      </c>
      <c r="E689" t="s">
        <v>147</v>
      </c>
      <c r="F689">
        <v>1</v>
      </c>
      <c r="G689" t="s">
        <v>133</v>
      </c>
      <c r="H689">
        <v>6</v>
      </c>
      <c r="I689" t="s">
        <v>422</v>
      </c>
      <c r="J689" t="s">
        <v>423</v>
      </c>
      <c r="K689" t="s">
        <v>424</v>
      </c>
      <c r="L689">
        <v>200</v>
      </c>
      <c r="M689" t="s">
        <v>144</v>
      </c>
      <c r="N689">
        <v>28565</v>
      </c>
      <c r="O689">
        <v>1911486.93</v>
      </c>
      <c r="P689">
        <v>12569592</v>
      </c>
      <c r="Q689" t="str">
        <f t="shared" si="10"/>
        <v>E2 - Low Income Residential</v>
      </c>
    </row>
    <row r="690" spans="1:17" x14ac:dyDescent="0.25">
      <c r="A690">
        <v>49</v>
      </c>
      <c r="B690" t="s">
        <v>421</v>
      </c>
      <c r="C690">
        <v>2019</v>
      </c>
      <c r="D690">
        <v>6</v>
      </c>
      <c r="E690" t="s">
        <v>147</v>
      </c>
      <c r="F690">
        <v>3</v>
      </c>
      <c r="G690" t="s">
        <v>136</v>
      </c>
      <c r="H690">
        <v>117</v>
      </c>
      <c r="I690" t="s">
        <v>478</v>
      </c>
      <c r="J690" t="s">
        <v>462</v>
      </c>
      <c r="K690" t="s">
        <v>463</v>
      </c>
      <c r="L690">
        <v>300</v>
      </c>
      <c r="M690" t="s">
        <v>137</v>
      </c>
      <c r="N690">
        <v>3</v>
      </c>
      <c r="O690">
        <v>14559.43</v>
      </c>
      <c r="P690">
        <v>57694</v>
      </c>
      <c r="Q690" t="str">
        <f t="shared" si="10"/>
        <v>E5 - Large C&amp;I</v>
      </c>
    </row>
    <row r="691" spans="1:17" x14ac:dyDescent="0.25">
      <c r="A691">
        <v>49</v>
      </c>
      <c r="B691" t="s">
        <v>421</v>
      </c>
      <c r="C691">
        <v>2019</v>
      </c>
      <c r="D691">
        <v>6</v>
      </c>
      <c r="E691" t="s">
        <v>147</v>
      </c>
      <c r="F691">
        <v>3</v>
      </c>
      <c r="G691" t="s">
        <v>136</v>
      </c>
      <c r="H691">
        <v>5</v>
      </c>
      <c r="I691" t="s">
        <v>425</v>
      </c>
      <c r="J691" t="s">
        <v>426</v>
      </c>
      <c r="K691" t="s">
        <v>427</v>
      </c>
      <c r="L691">
        <v>300</v>
      </c>
      <c r="M691" t="s">
        <v>137</v>
      </c>
      <c r="N691">
        <v>39500</v>
      </c>
      <c r="O691">
        <v>4807901.5599999996</v>
      </c>
      <c r="P691">
        <v>38957444</v>
      </c>
      <c r="Q691" t="str">
        <f t="shared" si="10"/>
        <v>E3 - Small C&amp;I</v>
      </c>
    </row>
    <row r="692" spans="1:17" x14ac:dyDescent="0.25">
      <c r="A692">
        <v>49</v>
      </c>
      <c r="B692" t="s">
        <v>421</v>
      </c>
      <c r="C692">
        <v>2019</v>
      </c>
      <c r="D692">
        <v>6</v>
      </c>
      <c r="E692" t="s">
        <v>147</v>
      </c>
      <c r="F692">
        <v>1</v>
      </c>
      <c r="G692" t="s">
        <v>133</v>
      </c>
      <c r="H692">
        <v>34</v>
      </c>
      <c r="I692" t="s">
        <v>464</v>
      </c>
      <c r="J692" t="s">
        <v>459</v>
      </c>
      <c r="K692" t="s">
        <v>460</v>
      </c>
      <c r="L692">
        <v>200</v>
      </c>
      <c r="M692" t="s">
        <v>144</v>
      </c>
      <c r="N692">
        <v>1</v>
      </c>
      <c r="O692">
        <v>15.02</v>
      </c>
      <c r="P692">
        <v>19</v>
      </c>
      <c r="Q692" t="str">
        <f t="shared" si="10"/>
        <v>E3 - Small C&amp;I</v>
      </c>
    </row>
    <row r="693" spans="1:17" x14ac:dyDescent="0.25">
      <c r="A693">
        <v>49</v>
      </c>
      <c r="B693" t="s">
        <v>421</v>
      </c>
      <c r="C693">
        <v>2019</v>
      </c>
      <c r="D693">
        <v>6</v>
      </c>
      <c r="E693" t="s">
        <v>147</v>
      </c>
      <c r="F693">
        <v>3</v>
      </c>
      <c r="G693" t="s">
        <v>136</v>
      </c>
      <c r="H693">
        <v>54</v>
      </c>
      <c r="I693" t="s">
        <v>477</v>
      </c>
      <c r="J693" t="s">
        <v>459</v>
      </c>
      <c r="K693" t="s">
        <v>460</v>
      </c>
      <c r="L693">
        <v>300</v>
      </c>
      <c r="M693" t="s">
        <v>137</v>
      </c>
      <c r="N693">
        <v>1</v>
      </c>
      <c r="O693">
        <v>81.22</v>
      </c>
      <c r="P693">
        <v>365</v>
      </c>
      <c r="Q693" t="str">
        <f t="shared" si="10"/>
        <v>E3 - Small C&amp;I</v>
      </c>
    </row>
    <row r="694" spans="1:17" x14ac:dyDescent="0.25">
      <c r="A694">
        <v>49</v>
      </c>
      <c r="B694" t="s">
        <v>421</v>
      </c>
      <c r="C694">
        <v>2019</v>
      </c>
      <c r="D694">
        <v>6</v>
      </c>
      <c r="E694" t="s">
        <v>147</v>
      </c>
      <c r="F694">
        <v>6</v>
      </c>
      <c r="G694" t="s">
        <v>138</v>
      </c>
      <c r="H694">
        <v>629</v>
      </c>
      <c r="I694" t="s">
        <v>470</v>
      </c>
      <c r="J694" t="s">
        <v>431</v>
      </c>
      <c r="K694" t="s">
        <v>432</v>
      </c>
      <c r="L694">
        <v>700</v>
      </c>
      <c r="M694" t="s">
        <v>139</v>
      </c>
      <c r="N694">
        <v>153</v>
      </c>
      <c r="O694">
        <v>62224.06</v>
      </c>
      <c r="P694">
        <v>125744</v>
      </c>
      <c r="Q694" t="str">
        <f t="shared" si="10"/>
        <v>E6 - OTHER</v>
      </c>
    </row>
    <row r="695" spans="1:17" x14ac:dyDescent="0.25">
      <c r="A695">
        <v>49</v>
      </c>
      <c r="B695" t="s">
        <v>421</v>
      </c>
      <c r="C695">
        <v>2019</v>
      </c>
      <c r="D695">
        <v>6</v>
      </c>
      <c r="E695" t="s">
        <v>147</v>
      </c>
      <c r="F695">
        <v>3</v>
      </c>
      <c r="G695" t="s">
        <v>136</v>
      </c>
      <c r="H695">
        <v>430</v>
      </c>
      <c r="I695" t="s">
        <v>493</v>
      </c>
      <c r="J695" t="s">
        <v>494</v>
      </c>
      <c r="K695" t="s">
        <v>146</v>
      </c>
      <c r="L695">
        <v>300</v>
      </c>
      <c r="M695" t="s">
        <v>137</v>
      </c>
      <c r="N695">
        <v>1</v>
      </c>
      <c r="O695">
        <v>18749.63</v>
      </c>
      <c r="P695">
        <v>1</v>
      </c>
      <c r="Q695" t="str">
        <f t="shared" si="10"/>
        <v>E6 - OTHER</v>
      </c>
    </row>
    <row r="696" spans="1:17" x14ac:dyDescent="0.25">
      <c r="A696">
        <v>49</v>
      </c>
      <c r="B696" t="s">
        <v>421</v>
      </c>
      <c r="C696">
        <v>2019</v>
      </c>
      <c r="D696">
        <v>6</v>
      </c>
      <c r="E696" t="s">
        <v>147</v>
      </c>
      <c r="F696">
        <v>3</v>
      </c>
      <c r="G696" t="s">
        <v>136</v>
      </c>
      <c r="H696">
        <v>407</v>
      </c>
      <c r="I696" t="s">
        <v>497</v>
      </c>
      <c r="J696" t="s">
        <v>498</v>
      </c>
      <c r="K696" t="s">
        <v>146</v>
      </c>
      <c r="L696">
        <v>1670</v>
      </c>
      <c r="M696" t="s">
        <v>492</v>
      </c>
      <c r="N696">
        <v>324</v>
      </c>
      <c r="O696">
        <v>171707.07</v>
      </c>
      <c r="P696">
        <v>332895.76</v>
      </c>
      <c r="Q696" t="str">
        <f t="shared" si="10"/>
        <v>G4 - Medium C&amp;I</v>
      </c>
    </row>
    <row r="697" spans="1:17" x14ac:dyDescent="0.25">
      <c r="A697">
        <v>49</v>
      </c>
      <c r="B697" t="s">
        <v>421</v>
      </c>
      <c r="C697">
        <v>2019</v>
      </c>
      <c r="D697">
        <v>6</v>
      </c>
      <c r="E697" t="s">
        <v>147</v>
      </c>
      <c r="F697">
        <v>3</v>
      </c>
      <c r="G697" t="s">
        <v>136</v>
      </c>
      <c r="H697">
        <v>419</v>
      </c>
      <c r="I697" t="s">
        <v>520</v>
      </c>
      <c r="J697" t="s">
        <v>521</v>
      </c>
      <c r="K697" t="s">
        <v>146</v>
      </c>
      <c r="L697">
        <v>1671</v>
      </c>
      <c r="M697" t="s">
        <v>485</v>
      </c>
      <c r="N697">
        <v>9</v>
      </c>
      <c r="O697">
        <v>12188.08</v>
      </c>
      <c r="P697">
        <v>32805.43</v>
      </c>
      <c r="Q697" t="str">
        <f t="shared" si="10"/>
        <v>G5 - Large C&amp;I</v>
      </c>
    </row>
    <row r="698" spans="1:17" x14ac:dyDescent="0.25">
      <c r="A698">
        <v>49</v>
      </c>
      <c r="B698" t="s">
        <v>421</v>
      </c>
      <c r="C698">
        <v>2019</v>
      </c>
      <c r="D698">
        <v>6</v>
      </c>
      <c r="E698" t="s">
        <v>147</v>
      </c>
      <c r="F698">
        <v>3</v>
      </c>
      <c r="G698" t="s">
        <v>136</v>
      </c>
      <c r="H698">
        <v>446</v>
      </c>
      <c r="I698" t="s">
        <v>522</v>
      </c>
      <c r="J698">
        <v>8011</v>
      </c>
      <c r="K698" t="s">
        <v>146</v>
      </c>
      <c r="L698">
        <v>300</v>
      </c>
      <c r="M698" t="s">
        <v>137</v>
      </c>
      <c r="N698">
        <v>23</v>
      </c>
      <c r="O698">
        <v>1845.69</v>
      </c>
      <c r="P698">
        <v>0</v>
      </c>
      <c r="Q698" t="str">
        <f t="shared" si="10"/>
        <v>G6 - OTHER</v>
      </c>
    </row>
    <row r="699" spans="1:17" x14ac:dyDescent="0.25">
      <c r="A699">
        <v>49</v>
      </c>
      <c r="B699" t="s">
        <v>421</v>
      </c>
      <c r="C699">
        <v>2019</v>
      </c>
      <c r="D699">
        <v>6</v>
      </c>
      <c r="E699" t="s">
        <v>147</v>
      </c>
      <c r="F699">
        <v>5</v>
      </c>
      <c r="G699" t="s">
        <v>141</v>
      </c>
      <c r="H699">
        <v>421</v>
      </c>
      <c r="I699" t="s">
        <v>486</v>
      </c>
      <c r="J699">
        <v>2496</v>
      </c>
      <c r="K699" t="s">
        <v>146</v>
      </c>
      <c r="L699">
        <v>400</v>
      </c>
      <c r="M699" t="s">
        <v>141</v>
      </c>
      <c r="N699">
        <v>2</v>
      </c>
      <c r="O699">
        <v>19030.93</v>
      </c>
      <c r="P699">
        <v>14257.83</v>
      </c>
      <c r="Q699" t="str">
        <f t="shared" si="10"/>
        <v>G5 - Large C&amp;I</v>
      </c>
    </row>
    <row r="700" spans="1:17" x14ac:dyDescent="0.25">
      <c r="A700">
        <v>49</v>
      </c>
      <c r="B700" t="s">
        <v>421</v>
      </c>
      <c r="C700">
        <v>2019</v>
      </c>
      <c r="D700">
        <v>6</v>
      </c>
      <c r="E700" t="s">
        <v>147</v>
      </c>
      <c r="F700">
        <v>10</v>
      </c>
      <c r="G700" t="s">
        <v>150</v>
      </c>
      <c r="H700">
        <v>400</v>
      </c>
      <c r="I700" t="s">
        <v>511</v>
      </c>
      <c r="J700">
        <v>1247</v>
      </c>
      <c r="K700" t="s">
        <v>146</v>
      </c>
      <c r="L700">
        <v>207</v>
      </c>
      <c r="M700" t="s">
        <v>152</v>
      </c>
      <c r="N700">
        <v>208585</v>
      </c>
      <c r="O700">
        <v>11240903.539999999</v>
      </c>
      <c r="P700">
        <v>6286683.3399999999</v>
      </c>
      <c r="Q700" t="str">
        <f t="shared" si="10"/>
        <v>G1 - Residential</v>
      </c>
    </row>
    <row r="701" spans="1:17" x14ac:dyDescent="0.25">
      <c r="A701">
        <v>49</v>
      </c>
      <c r="B701" t="s">
        <v>421</v>
      </c>
      <c r="C701">
        <v>2019</v>
      </c>
      <c r="D701">
        <v>6</v>
      </c>
      <c r="E701" t="s">
        <v>147</v>
      </c>
      <c r="F701">
        <v>3</v>
      </c>
      <c r="G701" t="s">
        <v>136</v>
      </c>
      <c r="H701">
        <v>439</v>
      </c>
      <c r="I701" t="s">
        <v>488</v>
      </c>
      <c r="J701" t="s">
        <v>489</v>
      </c>
      <c r="K701" t="s">
        <v>146</v>
      </c>
      <c r="L701">
        <v>300</v>
      </c>
      <c r="M701" t="s">
        <v>137</v>
      </c>
      <c r="N701">
        <v>1</v>
      </c>
      <c r="O701">
        <v>52164.91</v>
      </c>
      <c r="P701">
        <v>125517.88</v>
      </c>
      <c r="Q701" t="str">
        <f t="shared" si="10"/>
        <v>G5 - Large C&amp;I</v>
      </c>
    </row>
    <row r="702" spans="1:17" x14ac:dyDescent="0.25">
      <c r="A702">
        <v>49</v>
      </c>
      <c r="B702" t="s">
        <v>421</v>
      </c>
      <c r="C702">
        <v>2019</v>
      </c>
      <c r="D702">
        <v>6</v>
      </c>
      <c r="E702" t="s">
        <v>147</v>
      </c>
      <c r="F702">
        <v>3</v>
      </c>
      <c r="G702" t="s">
        <v>136</v>
      </c>
      <c r="H702">
        <v>418</v>
      </c>
      <c r="I702" t="s">
        <v>529</v>
      </c>
      <c r="J702">
        <v>2321</v>
      </c>
      <c r="K702" t="s">
        <v>146</v>
      </c>
      <c r="L702">
        <v>1671</v>
      </c>
      <c r="M702" t="s">
        <v>485</v>
      </c>
      <c r="N702">
        <v>35</v>
      </c>
      <c r="O702">
        <v>58439.8</v>
      </c>
      <c r="P702">
        <v>136147.73000000001</v>
      </c>
      <c r="Q702" t="str">
        <f t="shared" si="10"/>
        <v>G5 - Large C&amp;I</v>
      </c>
    </row>
    <row r="703" spans="1:17" x14ac:dyDescent="0.25">
      <c r="A703">
        <v>49</v>
      </c>
      <c r="B703" t="s">
        <v>421</v>
      </c>
      <c r="C703">
        <v>2019</v>
      </c>
      <c r="D703">
        <v>6</v>
      </c>
      <c r="E703" t="s">
        <v>147</v>
      </c>
      <c r="F703">
        <v>5</v>
      </c>
      <c r="G703" t="s">
        <v>141</v>
      </c>
      <c r="H703">
        <v>418</v>
      </c>
      <c r="I703" t="s">
        <v>529</v>
      </c>
      <c r="J703">
        <v>2321</v>
      </c>
      <c r="K703" t="s">
        <v>146</v>
      </c>
      <c r="L703">
        <v>1671</v>
      </c>
      <c r="M703" t="s">
        <v>485</v>
      </c>
      <c r="N703">
        <v>54</v>
      </c>
      <c r="O703">
        <v>92836</v>
      </c>
      <c r="P703">
        <v>234552.84</v>
      </c>
      <c r="Q703" t="str">
        <f t="shared" si="10"/>
        <v>G5 - Large C&amp;I</v>
      </c>
    </row>
    <row r="704" spans="1:17" x14ac:dyDescent="0.25">
      <c r="A704">
        <v>49</v>
      </c>
      <c r="B704" t="s">
        <v>421</v>
      </c>
      <c r="C704">
        <v>2019</v>
      </c>
      <c r="D704">
        <v>6</v>
      </c>
      <c r="E704" t="s">
        <v>147</v>
      </c>
      <c r="F704">
        <v>3</v>
      </c>
      <c r="G704" t="s">
        <v>136</v>
      </c>
      <c r="H704">
        <v>411</v>
      </c>
      <c r="I704" t="s">
        <v>490</v>
      </c>
      <c r="J704" t="s">
        <v>491</v>
      </c>
      <c r="K704" t="s">
        <v>146</v>
      </c>
      <c r="L704">
        <v>1670</v>
      </c>
      <c r="M704" t="s">
        <v>492</v>
      </c>
      <c r="N704">
        <v>110</v>
      </c>
      <c r="O704">
        <v>197614.86</v>
      </c>
      <c r="P704">
        <v>345673.59</v>
      </c>
      <c r="Q704" t="str">
        <f t="shared" si="10"/>
        <v>G5 - Large C&amp;I</v>
      </c>
    </row>
    <row r="705" spans="1:17" x14ac:dyDescent="0.25">
      <c r="A705">
        <v>49</v>
      </c>
      <c r="B705" t="s">
        <v>421</v>
      </c>
      <c r="C705">
        <v>2019</v>
      </c>
      <c r="D705">
        <v>6</v>
      </c>
      <c r="E705" t="s">
        <v>147</v>
      </c>
      <c r="F705">
        <v>5</v>
      </c>
      <c r="G705" t="s">
        <v>141</v>
      </c>
      <c r="H705">
        <v>411</v>
      </c>
      <c r="I705" t="s">
        <v>490</v>
      </c>
      <c r="J705" t="s">
        <v>491</v>
      </c>
      <c r="K705" t="s">
        <v>146</v>
      </c>
      <c r="L705">
        <v>1670</v>
      </c>
      <c r="M705" t="s">
        <v>492</v>
      </c>
      <c r="N705">
        <v>7</v>
      </c>
      <c r="O705">
        <v>13390.25</v>
      </c>
      <c r="P705">
        <v>24013.279999999999</v>
      </c>
      <c r="Q705" t="str">
        <f t="shared" si="10"/>
        <v>G5 - Large C&amp;I</v>
      </c>
    </row>
    <row r="706" spans="1:17" x14ac:dyDescent="0.25">
      <c r="A706">
        <v>49</v>
      </c>
      <c r="B706" t="s">
        <v>421</v>
      </c>
      <c r="C706">
        <v>2019</v>
      </c>
      <c r="D706">
        <v>6</v>
      </c>
      <c r="E706" t="s">
        <v>147</v>
      </c>
      <c r="F706">
        <v>5</v>
      </c>
      <c r="G706" t="s">
        <v>141</v>
      </c>
      <c r="H706">
        <v>409</v>
      </c>
      <c r="I706" t="s">
        <v>518</v>
      </c>
      <c r="J706">
        <v>3367</v>
      </c>
      <c r="K706" t="s">
        <v>146</v>
      </c>
      <c r="L706">
        <v>400</v>
      </c>
      <c r="M706" t="s">
        <v>141</v>
      </c>
      <c r="N706">
        <v>7</v>
      </c>
      <c r="O706">
        <v>13170.12</v>
      </c>
      <c r="P706">
        <v>7639.85</v>
      </c>
      <c r="Q706" t="str">
        <f t="shared" ref="Q706:Q769" si="11">VLOOKUP(J706,S:T,2,FALSE)</f>
        <v>G5 - Large C&amp;I</v>
      </c>
    </row>
    <row r="707" spans="1:17" x14ac:dyDescent="0.25">
      <c r="A707">
        <v>49</v>
      </c>
      <c r="B707" t="s">
        <v>421</v>
      </c>
      <c r="C707">
        <v>2019</v>
      </c>
      <c r="D707">
        <v>6</v>
      </c>
      <c r="E707" t="s">
        <v>147</v>
      </c>
      <c r="F707">
        <v>3</v>
      </c>
      <c r="G707" t="s">
        <v>136</v>
      </c>
      <c r="H707">
        <v>432</v>
      </c>
      <c r="I707" t="s">
        <v>508</v>
      </c>
      <c r="J707" t="s">
        <v>509</v>
      </c>
      <c r="K707" t="s">
        <v>146</v>
      </c>
      <c r="L707">
        <v>1674</v>
      </c>
      <c r="M707" t="s">
        <v>510</v>
      </c>
      <c r="N707">
        <v>5</v>
      </c>
      <c r="O707">
        <v>445764.39</v>
      </c>
      <c r="P707">
        <v>0</v>
      </c>
      <c r="Q707" t="str">
        <f t="shared" si="11"/>
        <v>G6 - OTHER</v>
      </c>
    </row>
    <row r="708" spans="1:17" x14ac:dyDescent="0.25">
      <c r="A708">
        <v>49</v>
      </c>
      <c r="B708" t="s">
        <v>421</v>
      </c>
      <c r="C708">
        <v>2019</v>
      </c>
      <c r="D708">
        <v>6</v>
      </c>
      <c r="E708" t="s">
        <v>147</v>
      </c>
      <c r="F708">
        <v>3</v>
      </c>
      <c r="G708" t="s">
        <v>136</v>
      </c>
      <c r="H708">
        <v>443</v>
      </c>
      <c r="I708" t="s">
        <v>495</v>
      </c>
      <c r="J708">
        <v>2121</v>
      </c>
      <c r="K708" t="s">
        <v>146</v>
      </c>
      <c r="L708">
        <v>1670</v>
      </c>
      <c r="M708" t="s">
        <v>492</v>
      </c>
      <c r="N708">
        <v>744</v>
      </c>
      <c r="O708">
        <v>46814.559999999998</v>
      </c>
      <c r="P708">
        <v>57742.55</v>
      </c>
      <c r="Q708" t="str">
        <f t="shared" si="11"/>
        <v>G3 - Small C&amp;I</v>
      </c>
    </row>
    <row r="709" spans="1:17" x14ac:dyDescent="0.25">
      <c r="A709">
        <v>49</v>
      </c>
      <c r="B709" t="s">
        <v>421</v>
      </c>
      <c r="C709">
        <v>2019</v>
      </c>
      <c r="D709">
        <v>6</v>
      </c>
      <c r="E709" t="s">
        <v>147</v>
      </c>
      <c r="F709">
        <v>3</v>
      </c>
      <c r="G709" t="s">
        <v>136</v>
      </c>
      <c r="H709">
        <v>444</v>
      </c>
      <c r="I709" t="s">
        <v>496</v>
      </c>
      <c r="J709">
        <v>2131</v>
      </c>
      <c r="K709" t="s">
        <v>146</v>
      </c>
      <c r="L709">
        <v>300</v>
      </c>
      <c r="M709" t="s">
        <v>137</v>
      </c>
      <c r="N709">
        <v>7</v>
      </c>
      <c r="O709">
        <v>2368.88</v>
      </c>
      <c r="P709">
        <v>1803.39</v>
      </c>
      <c r="Q709" t="str">
        <f t="shared" si="11"/>
        <v>G3 - Small C&amp;I</v>
      </c>
    </row>
    <row r="710" spans="1:17" x14ac:dyDescent="0.25">
      <c r="A710">
        <v>49</v>
      </c>
      <c r="B710" t="s">
        <v>421</v>
      </c>
      <c r="C710">
        <v>2019</v>
      </c>
      <c r="D710">
        <v>6</v>
      </c>
      <c r="E710" t="s">
        <v>147</v>
      </c>
      <c r="F710">
        <v>3</v>
      </c>
      <c r="G710" t="s">
        <v>136</v>
      </c>
      <c r="H710">
        <v>405</v>
      </c>
      <c r="I710" t="s">
        <v>505</v>
      </c>
      <c r="J710">
        <v>2237</v>
      </c>
      <c r="K710" t="s">
        <v>146</v>
      </c>
      <c r="L710">
        <v>300</v>
      </c>
      <c r="M710" t="s">
        <v>137</v>
      </c>
      <c r="N710">
        <v>3402</v>
      </c>
      <c r="O710">
        <v>2016009.52</v>
      </c>
      <c r="P710">
        <v>1362973.5</v>
      </c>
      <c r="Q710" t="str">
        <f t="shared" si="11"/>
        <v>G4 - Medium C&amp;I</v>
      </c>
    </row>
    <row r="711" spans="1:17" x14ac:dyDescent="0.25">
      <c r="A711">
        <v>49</v>
      </c>
      <c r="B711" t="s">
        <v>421</v>
      </c>
      <c r="C711">
        <v>2019</v>
      </c>
      <c r="D711">
        <v>6</v>
      </c>
      <c r="E711" t="s">
        <v>147</v>
      </c>
      <c r="F711">
        <v>3</v>
      </c>
      <c r="G711" t="s">
        <v>136</v>
      </c>
      <c r="H711">
        <v>423</v>
      </c>
      <c r="I711" t="s">
        <v>483</v>
      </c>
      <c r="J711" t="s">
        <v>484</v>
      </c>
      <c r="K711" t="s">
        <v>146</v>
      </c>
      <c r="L711">
        <v>1671</v>
      </c>
      <c r="M711" t="s">
        <v>485</v>
      </c>
      <c r="N711">
        <v>12</v>
      </c>
      <c r="O711">
        <v>145381.29</v>
      </c>
      <c r="P711">
        <v>1028475.76</v>
      </c>
      <c r="Q711" t="str">
        <f t="shared" si="11"/>
        <v>G5 - Large C&amp;I</v>
      </c>
    </row>
    <row r="712" spans="1:17" x14ac:dyDescent="0.25">
      <c r="A712">
        <v>49</v>
      </c>
      <c r="B712" t="s">
        <v>421</v>
      </c>
      <c r="C712">
        <v>2019</v>
      </c>
      <c r="D712">
        <v>6</v>
      </c>
      <c r="E712" t="s">
        <v>147</v>
      </c>
      <c r="F712">
        <v>3</v>
      </c>
      <c r="G712" t="s">
        <v>136</v>
      </c>
      <c r="H712">
        <v>428</v>
      </c>
      <c r="I712" t="s">
        <v>530</v>
      </c>
      <c r="J712" t="s">
        <v>531</v>
      </c>
      <c r="K712" t="s">
        <v>146</v>
      </c>
      <c r="L712">
        <v>1675</v>
      </c>
      <c r="M712" t="s">
        <v>482</v>
      </c>
      <c r="N712">
        <v>1</v>
      </c>
      <c r="O712">
        <v>19191</v>
      </c>
      <c r="P712">
        <v>18860.849999999999</v>
      </c>
      <c r="Q712" t="str">
        <f t="shared" si="11"/>
        <v>G5 - Large C&amp;I</v>
      </c>
    </row>
    <row r="713" spans="1:17" x14ac:dyDescent="0.25">
      <c r="A713">
        <v>49</v>
      </c>
      <c r="B713" t="s">
        <v>421</v>
      </c>
      <c r="C713">
        <v>2019</v>
      </c>
      <c r="D713">
        <v>6</v>
      </c>
      <c r="E713" t="s">
        <v>147</v>
      </c>
      <c r="F713">
        <v>3</v>
      </c>
      <c r="G713" t="s">
        <v>136</v>
      </c>
      <c r="H713">
        <v>442</v>
      </c>
      <c r="I713" t="s">
        <v>532</v>
      </c>
      <c r="J713" t="s">
        <v>533</v>
      </c>
      <c r="K713" t="s">
        <v>146</v>
      </c>
      <c r="L713">
        <v>1672</v>
      </c>
      <c r="M713" t="s">
        <v>525</v>
      </c>
      <c r="N713">
        <v>8</v>
      </c>
      <c r="O713">
        <v>127754.28</v>
      </c>
      <c r="P713">
        <v>1040722.75</v>
      </c>
      <c r="Q713" t="str">
        <f t="shared" si="11"/>
        <v>G5 - Large C&amp;I</v>
      </c>
    </row>
    <row r="714" spans="1:17" x14ac:dyDescent="0.25">
      <c r="A714">
        <v>49</v>
      </c>
      <c r="B714" t="s">
        <v>421</v>
      </c>
      <c r="C714">
        <v>2019</v>
      </c>
      <c r="D714">
        <v>6</v>
      </c>
      <c r="E714" t="s">
        <v>147</v>
      </c>
      <c r="F714">
        <v>3</v>
      </c>
      <c r="G714" t="s">
        <v>136</v>
      </c>
      <c r="H714">
        <v>412</v>
      </c>
      <c r="I714" t="s">
        <v>534</v>
      </c>
      <c r="J714">
        <v>3331</v>
      </c>
      <c r="K714" t="s">
        <v>146</v>
      </c>
      <c r="L714">
        <v>300</v>
      </c>
      <c r="M714" t="s">
        <v>137</v>
      </c>
      <c r="N714">
        <v>1</v>
      </c>
      <c r="O714">
        <v>1517.76</v>
      </c>
      <c r="P714">
        <v>839.21</v>
      </c>
      <c r="Q714" t="str">
        <f t="shared" si="11"/>
        <v>G5 - Large C&amp;I</v>
      </c>
    </row>
    <row r="715" spans="1:17" x14ac:dyDescent="0.25">
      <c r="A715">
        <v>49</v>
      </c>
      <c r="B715" t="s">
        <v>421</v>
      </c>
      <c r="C715">
        <v>2019</v>
      </c>
      <c r="D715">
        <v>6</v>
      </c>
      <c r="E715" t="s">
        <v>147</v>
      </c>
      <c r="F715">
        <v>3</v>
      </c>
      <c r="G715" t="s">
        <v>136</v>
      </c>
      <c r="H715">
        <v>415</v>
      </c>
      <c r="I715" t="s">
        <v>502</v>
      </c>
      <c r="J715" t="s">
        <v>503</v>
      </c>
      <c r="K715" t="s">
        <v>146</v>
      </c>
      <c r="L715">
        <v>1670</v>
      </c>
      <c r="M715" t="s">
        <v>492</v>
      </c>
      <c r="N715">
        <v>26</v>
      </c>
      <c r="O715">
        <v>173475.84</v>
      </c>
      <c r="P715">
        <v>633955.97</v>
      </c>
      <c r="Q715" t="str">
        <f t="shared" si="11"/>
        <v>G5 - Large C&amp;I</v>
      </c>
    </row>
    <row r="716" spans="1:17" x14ac:dyDescent="0.25">
      <c r="A716">
        <v>49</v>
      </c>
      <c r="B716" t="s">
        <v>421</v>
      </c>
      <c r="C716">
        <v>2019</v>
      </c>
      <c r="D716">
        <v>6</v>
      </c>
      <c r="E716" t="s">
        <v>147</v>
      </c>
      <c r="F716">
        <v>1</v>
      </c>
      <c r="G716" t="s">
        <v>133</v>
      </c>
      <c r="H716">
        <v>401</v>
      </c>
      <c r="I716" t="s">
        <v>526</v>
      </c>
      <c r="J716">
        <v>1012</v>
      </c>
      <c r="K716" t="s">
        <v>146</v>
      </c>
      <c r="L716">
        <v>200</v>
      </c>
      <c r="M716" t="s">
        <v>144</v>
      </c>
      <c r="N716">
        <v>17799</v>
      </c>
      <c r="O716">
        <v>550784.06999999995</v>
      </c>
      <c r="P716">
        <v>224708.72</v>
      </c>
      <c r="Q716" t="str">
        <f t="shared" si="11"/>
        <v>G1 - Residential</v>
      </c>
    </row>
    <row r="717" spans="1:17" x14ac:dyDescent="0.25">
      <c r="A717">
        <v>49</v>
      </c>
      <c r="B717" t="s">
        <v>421</v>
      </c>
      <c r="C717">
        <v>2019</v>
      </c>
      <c r="D717">
        <v>6</v>
      </c>
      <c r="E717" t="s">
        <v>147</v>
      </c>
      <c r="F717">
        <v>10</v>
      </c>
      <c r="G717" t="s">
        <v>150</v>
      </c>
      <c r="H717">
        <v>401</v>
      </c>
      <c r="I717" t="s">
        <v>526</v>
      </c>
      <c r="J717">
        <v>1012</v>
      </c>
      <c r="K717" t="s">
        <v>146</v>
      </c>
      <c r="L717">
        <v>200</v>
      </c>
      <c r="M717" t="s">
        <v>144</v>
      </c>
      <c r="N717">
        <v>7</v>
      </c>
      <c r="O717">
        <v>477.06</v>
      </c>
      <c r="P717">
        <v>282.41000000000003</v>
      </c>
      <c r="Q717" t="str">
        <f t="shared" si="11"/>
        <v>G1 - Residential</v>
      </c>
    </row>
    <row r="718" spans="1:17" x14ac:dyDescent="0.25">
      <c r="A718">
        <v>49</v>
      </c>
      <c r="B718" t="s">
        <v>421</v>
      </c>
      <c r="C718">
        <v>2019</v>
      </c>
      <c r="D718">
        <v>6</v>
      </c>
      <c r="E718" t="s">
        <v>147</v>
      </c>
      <c r="F718">
        <v>3</v>
      </c>
      <c r="G718" t="s">
        <v>136</v>
      </c>
      <c r="H718">
        <v>431</v>
      </c>
      <c r="I718" t="s">
        <v>515</v>
      </c>
      <c r="J718" t="s">
        <v>516</v>
      </c>
      <c r="K718" t="s">
        <v>146</v>
      </c>
      <c r="L718">
        <v>1673</v>
      </c>
      <c r="M718" t="s">
        <v>517</v>
      </c>
      <c r="N718">
        <v>4</v>
      </c>
      <c r="O718">
        <v>-26174.42</v>
      </c>
      <c r="P718">
        <v>0</v>
      </c>
      <c r="Q718" t="str">
        <f t="shared" si="11"/>
        <v>G6 - OTHER</v>
      </c>
    </row>
    <row r="719" spans="1:17" x14ac:dyDescent="0.25">
      <c r="A719">
        <v>49</v>
      </c>
      <c r="B719" t="s">
        <v>421</v>
      </c>
      <c r="C719">
        <v>2019</v>
      </c>
      <c r="D719">
        <v>6</v>
      </c>
      <c r="E719" t="s">
        <v>147</v>
      </c>
      <c r="F719">
        <v>3</v>
      </c>
      <c r="G719" t="s">
        <v>136</v>
      </c>
      <c r="H719">
        <v>406</v>
      </c>
      <c r="I719" t="s">
        <v>504</v>
      </c>
      <c r="J719">
        <v>2221</v>
      </c>
      <c r="K719" t="s">
        <v>146</v>
      </c>
      <c r="L719">
        <v>1670</v>
      </c>
      <c r="M719" t="s">
        <v>492</v>
      </c>
      <c r="N719">
        <v>1457</v>
      </c>
      <c r="O719">
        <v>545158.34</v>
      </c>
      <c r="P719">
        <v>808520.46</v>
      </c>
      <c r="Q719" t="str">
        <f t="shared" si="11"/>
        <v>G4 - Medium C&amp;I</v>
      </c>
    </row>
    <row r="720" spans="1:17" x14ac:dyDescent="0.25">
      <c r="A720">
        <v>49</v>
      </c>
      <c r="B720" t="s">
        <v>421</v>
      </c>
      <c r="C720">
        <v>2019</v>
      </c>
      <c r="D720">
        <v>6</v>
      </c>
      <c r="E720" t="s">
        <v>147</v>
      </c>
      <c r="F720">
        <v>3</v>
      </c>
      <c r="G720" t="s">
        <v>136</v>
      </c>
      <c r="H720">
        <v>425</v>
      </c>
      <c r="I720" t="s">
        <v>480</v>
      </c>
      <c r="J720" t="s">
        <v>481</v>
      </c>
      <c r="K720" t="s">
        <v>146</v>
      </c>
      <c r="L720">
        <v>1675</v>
      </c>
      <c r="M720" t="s">
        <v>482</v>
      </c>
      <c r="N720">
        <v>3</v>
      </c>
      <c r="O720">
        <v>13693.15</v>
      </c>
      <c r="P720">
        <v>10995.05</v>
      </c>
      <c r="Q720" t="str">
        <f t="shared" si="11"/>
        <v>G5 - Large C&amp;I</v>
      </c>
    </row>
    <row r="721" spans="1:17" x14ac:dyDescent="0.25">
      <c r="A721">
        <v>49</v>
      </c>
      <c r="B721" t="s">
        <v>421</v>
      </c>
      <c r="C721">
        <v>2019</v>
      </c>
      <c r="D721">
        <v>6</v>
      </c>
      <c r="E721" t="s">
        <v>147</v>
      </c>
      <c r="F721">
        <v>3</v>
      </c>
      <c r="G721" t="s">
        <v>136</v>
      </c>
      <c r="H721">
        <v>422</v>
      </c>
      <c r="I721" t="s">
        <v>501</v>
      </c>
      <c r="J721">
        <v>2421</v>
      </c>
      <c r="K721" t="s">
        <v>146</v>
      </c>
      <c r="L721">
        <v>1671</v>
      </c>
      <c r="M721" t="s">
        <v>485</v>
      </c>
      <c r="N721">
        <v>3</v>
      </c>
      <c r="O721">
        <v>9828.67</v>
      </c>
      <c r="P721">
        <v>32081.42</v>
      </c>
      <c r="Q721" t="str">
        <f t="shared" si="11"/>
        <v>G5 - Large C&amp;I</v>
      </c>
    </row>
    <row r="722" spans="1:17" x14ac:dyDescent="0.25">
      <c r="A722">
        <v>49</v>
      </c>
      <c r="B722" t="s">
        <v>421</v>
      </c>
      <c r="C722">
        <v>2019</v>
      </c>
      <c r="D722">
        <v>6</v>
      </c>
      <c r="E722" t="s">
        <v>147</v>
      </c>
      <c r="F722">
        <v>3</v>
      </c>
      <c r="G722" t="s">
        <v>136</v>
      </c>
      <c r="H722">
        <v>404</v>
      </c>
      <c r="I722" t="s">
        <v>507</v>
      </c>
      <c r="J722">
        <v>2107</v>
      </c>
      <c r="K722" t="s">
        <v>146</v>
      </c>
      <c r="L722">
        <v>300</v>
      </c>
      <c r="M722" t="s">
        <v>137</v>
      </c>
      <c r="N722">
        <v>18272</v>
      </c>
      <c r="O722">
        <v>1245384.47</v>
      </c>
      <c r="P722">
        <v>653071.02</v>
      </c>
      <c r="Q722" t="str">
        <f t="shared" si="11"/>
        <v>G3 - Small C&amp;I</v>
      </c>
    </row>
    <row r="723" spans="1:17" x14ac:dyDescent="0.25">
      <c r="A723">
        <v>49</v>
      </c>
      <c r="B723" t="s">
        <v>421</v>
      </c>
      <c r="C723">
        <v>2019</v>
      </c>
      <c r="D723">
        <v>6</v>
      </c>
      <c r="E723" t="s">
        <v>147</v>
      </c>
      <c r="F723">
        <v>3</v>
      </c>
      <c r="G723" t="s">
        <v>136</v>
      </c>
      <c r="H723">
        <v>441</v>
      </c>
      <c r="I723" t="s">
        <v>527</v>
      </c>
      <c r="J723" t="s">
        <v>528</v>
      </c>
      <c r="K723" t="s">
        <v>146</v>
      </c>
      <c r="L723">
        <v>300</v>
      </c>
      <c r="M723" t="s">
        <v>137</v>
      </c>
      <c r="N723">
        <v>1</v>
      </c>
      <c r="O723">
        <v>18465.740000000002</v>
      </c>
      <c r="P723">
        <v>46943.14</v>
      </c>
      <c r="Q723" t="str">
        <f t="shared" si="11"/>
        <v>G5 - Large C&amp;I</v>
      </c>
    </row>
    <row r="724" spans="1:17" x14ac:dyDescent="0.25">
      <c r="A724">
        <v>49</v>
      </c>
      <c r="B724" t="s">
        <v>421</v>
      </c>
      <c r="C724">
        <v>2019</v>
      </c>
      <c r="D724">
        <v>6</v>
      </c>
      <c r="E724" t="s">
        <v>147</v>
      </c>
      <c r="F724">
        <v>10</v>
      </c>
      <c r="G724" t="s">
        <v>150</v>
      </c>
      <c r="H724">
        <v>404</v>
      </c>
      <c r="I724" t="s">
        <v>507</v>
      </c>
      <c r="J724">
        <v>0</v>
      </c>
      <c r="K724" t="s">
        <v>146</v>
      </c>
      <c r="L724">
        <v>0</v>
      </c>
      <c r="M724" t="s">
        <v>146</v>
      </c>
      <c r="N724">
        <v>1</v>
      </c>
      <c r="O724">
        <v>36.86</v>
      </c>
      <c r="P724">
        <v>9.24</v>
      </c>
      <c r="Q724" t="str">
        <f t="shared" si="11"/>
        <v>G6 - OTHER</v>
      </c>
    </row>
    <row r="725" spans="1:17" x14ac:dyDescent="0.25">
      <c r="A725">
        <v>49</v>
      </c>
      <c r="B725" t="s">
        <v>421</v>
      </c>
      <c r="C725">
        <v>2019</v>
      </c>
      <c r="D725">
        <v>6</v>
      </c>
      <c r="E725" t="s">
        <v>147</v>
      </c>
      <c r="F725">
        <v>5</v>
      </c>
      <c r="G725" t="s">
        <v>141</v>
      </c>
      <c r="H725">
        <v>405</v>
      </c>
      <c r="I725" t="s">
        <v>505</v>
      </c>
      <c r="J725">
        <v>2237</v>
      </c>
      <c r="K725" t="s">
        <v>146</v>
      </c>
      <c r="L725">
        <v>400</v>
      </c>
      <c r="M725" t="s">
        <v>141</v>
      </c>
      <c r="N725">
        <v>16</v>
      </c>
      <c r="O725">
        <v>29878.27</v>
      </c>
      <c r="P725">
        <v>25094.63</v>
      </c>
      <c r="Q725" t="str">
        <f t="shared" si="11"/>
        <v>G4 - Medium C&amp;I</v>
      </c>
    </row>
    <row r="726" spans="1:17" x14ac:dyDescent="0.25">
      <c r="A726">
        <v>49</v>
      </c>
      <c r="B726" t="s">
        <v>421</v>
      </c>
      <c r="C726">
        <v>2019</v>
      </c>
      <c r="D726">
        <v>6</v>
      </c>
      <c r="E726" t="s">
        <v>147</v>
      </c>
      <c r="F726">
        <v>3</v>
      </c>
      <c r="G726" t="s">
        <v>136</v>
      </c>
      <c r="H726">
        <v>417</v>
      </c>
      <c r="I726" t="s">
        <v>500</v>
      </c>
      <c r="J726">
        <v>2367</v>
      </c>
      <c r="K726" t="s">
        <v>146</v>
      </c>
      <c r="L726">
        <v>300</v>
      </c>
      <c r="M726" t="s">
        <v>137</v>
      </c>
      <c r="N726">
        <v>26</v>
      </c>
      <c r="O726">
        <v>86463.02</v>
      </c>
      <c r="P726">
        <v>85753.39</v>
      </c>
      <c r="Q726" t="str">
        <f t="shared" si="11"/>
        <v>G5 - Large C&amp;I</v>
      </c>
    </row>
    <row r="727" spans="1:17" x14ac:dyDescent="0.25">
      <c r="A727">
        <v>49</v>
      </c>
      <c r="B727" t="s">
        <v>421</v>
      </c>
      <c r="C727">
        <v>2019</v>
      </c>
      <c r="D727">
        <v>6</v>
      </c>
      <c r="E727" t="s">
        <v>147</v>
      </c>
      <c r="F727">
        <v>5</v>
      </c>
      <c r="G727" t="s">
        <v>141</v>
      </c>
      <c r="H727">
        <v>423</v>
      </c>
      <c r="I727" t="s">
        <v>483</v>
      </c>
      <c r="J727" t="s">
        <v>484</v>
      </c>
      <c r="K727" t="s">
        <v>146</v>
      </c>
      <c r="L727">
        <v>1671</v>
      </c>
      <c r="M727" t="s">
        <v>485</v>
      </c>
      <c r="N727">
        <v>52</v>
      </c>
      <c r="O727">
        <v>597700.34</v>
      </c>
      <c r="P727">
        <v>3358444.29</v>
      </c>
      <c r="Q727" t="str">
        <f t="shared" si="11"/>
        <v>G5 - Large C&amp;I</v>
      </c>
    </row>
    <row r="728" spans="1:17" x14ac:dyDescent="0.25">
      <c r="A728">
        <v>49</v>
      </c>
      <c r="B728" t="s">
        <v>421</v>
      </c>
      <c r="C728">
        <v>2019</v>
      </c>
      <c r="D728">
        <v>6</v>
      </c>
      <c r="E728" t="s">
        <v>147</v>
      </c>
      <c r="F728">
        <v>5</v>
      </c>
      <c r="G728" t="s">
        <v>141</v>
      </c>
      <c r="H728">
        <v>415</v>
      </c>
      <c r="I728" t="s">
        <v>502</v>
      </c>
      <c r="J728" t="s">
        <v>503</v>
      </c>
      <c r="K728" t="s">
        <v>146</v>
      </c>
      <c r="L728">
        <v>1670</v>
      </c>
      <c r="M728" t="s">
        <v>492</v>
      </c>
      <c r="N728">
        <v>3</v>
      </c>
      <c r="O728">
        <v>12485.84</v>
      </c>
      <c r="P728">
        <v>50237.75</v>
      </c>
      <c r="Q728" t="str">
        <f t="shared" si="11"/>
        <v>G5 - Large C&amp;I</v>
      </c>
    </row>
    <row r="729" spans="1:17" x14ac:dyDescent="0.25">
      <c r="A729">
        <v>49</v>
      </c>
      <c r="B729" t="s">
        <v>421</v>
      </c>
      <c r="C729">
        <v>2019</v>
      </c>
      <c r="D729">
        <v>6</v>
      </c>
      <c r="E729" t="s">
        <v>147</v>
      </c>
      <c r="F729">
        <v>5</v>
      </c>
      <c r="G729" t="s">
        <v>141</v>
      </c>
      <c r="H729">
        <v>414</v>
      </c>
      <c r="I729" t="s">
        <v>506</v>
      </c>
      <c r="J729">
        <v>3421</v>
      </c>
      <c r="K729" t="s">
        <v>146</v>
      </c>
      <c r="L729">
        <v>1670</v>
      </c>
      <c r="M729" t="s">
        <v>492</v>
      </c>
      <c r="N729">
        <v>1</v>
      </c>
      <c r="O729">
        <v>2536.66</v>
      </c>
      <c r="P729">
        <v>780.52</v>
      </c>
      <c r="Q729" t="str">
        <f t="shared" si="11"/>
        <v>G5 - Large C&amp;I</v>
      </c>
    </row>
    <row r="730" spans="1:17" x14ac:dyDescent="0.25">
      <c r="A730">
        <v>49</v>
      </c>
      <c r="B730" t="s">
        <v>421</v>
      </c>
      <c r="C730">
        <v>2019</v>
      </c>
      <c r="D730">
        <v>6</v>
      </c>
      <c r="E730" t="s">
        <v>147</v>
      </c>
      <c r="F730">
        <v>1</v>
      </c>
      <c r="G730" t="s">
        <v>133</v>
      </c>
      <c r="H730">
        <v>400</v>
      </c>
      <c r="I730" t="s">
        <v>511</v>
      </c>
      <c r="J730">
        <v>1247</v>
      </c>
      <c r="K730" t="s">
        <v>146</v>
      </c>
      <c r="L730">
        <v>207</v>
      </c>
      <c r="M730" t="s">
        <v>152</v>
      </c>
      <c r="N730">
        <v>8</v>
      </c>
      <c r="O730">
        <v>341.44</v>
      </c>
      <c r="P730">
        <v>162.24</v>
      </c>
      <c r="Q730" t="str">
        <f t="shared" si="11"/>
        <v>G1 - Residential</v>
      </c>
    </row>
    <row r="731" spans="1:17" x14ac:dyDescent="0.25">
      <c r="A731">
        <v>49</v>
      </c>
      <c r="B731" t="s">
        <v>421</v>
      </c>
      <c r="C731">
        <v>2019</v>
      </c>
      <c r="D731">
        <v>6</v>
      </c>
      <c r="E731" t="s">
        <v>147</v>
      </c>
      <c r="F731">
        <v>10</v>
      </c>
      <c r="G731" t="s">
        <v>150</v>
      </c>
      <c r="H731">
        <v>402</v>
      </c>
      <c r="I731" t="s">
        <v>487</v>
      </c>
      <c r="J731">
        <v>1301</v>
      </c>
      <c r="K731" t="s">
        <v>146</v>
      </c>
      <c r="L731">
        <v>207</v>
      </c>
      <c r="M731" t="s">
        <v>152</v>
      </c>
      <c r="N731">
        <v>20942</v>
      </c>
      <c r="O731">
        <v>862877.28</v>
      </c>
      <c r="P731">
        <v>658780.03</v>
      </c>
      <c r="Q731" t="str">
        <f t="shared" si="11"/>
        <v>G2 - Low Income Residential</v>
      </c>
    </row>
    <row r="732" spans="1:17" x14ac:dyDescent="0.25">
      <c r="A732">
        <v>49</v>
      </c>
      <c r="B732" t="s">
        <v>421</v>
      </c>
      <c r="C732">
        <v>2019</v>
      </c>
      <c r="D732">
        <v>6</v>
      </c>
      <c r="E732" t="s">
        <v>147</v>
      </c>
      <c r="F732">
        <v>1</v>
      </c>
      <c r="G732" t="s">
        <v>133</v>
      </c>
      <c r="H732">
        <v>403</v>
      </c>
      <c r="I732" t="s">
        <v>513</v>
      </c>
      <c r="J732">
        <v>1101</v>
      </c>
      <c r="K732" t="s">
        <v>146</v>
      </c>
      <c r="L732">
        <v>200</v>
      </c>
      <c r="M732" t="s">
        <v>144</v>
      </c>
      <c r="N732">
        <v>553</v>
      </c>
      <c r="O732">
        <v>15256.64</v>
      </c>
      <c r="P732">
        <v>9760.5400000000009</v>
      </c>
      <c r="Q732" t="str">
        <f t="shared" si="11"/>
        <v>G2 - Low Income Residential</v>
      </c>
    </row>
    <row r="733" spans="1:17" x14ac:dyDescent="0.25">
      <c r="A733">
        <v>49</v>
      </c>
      <c r="B733" t="s">
        <v>421</v>
      </c>
      <c r="C733">
        <v>2019</v>
      </c>
      <c r="D733">
        <v>6</v>
      </c>
      <c r="E733" t="s">
        <v>147</v>
      </c>
      <c r="F733">
        <v>5</v>
      </c>
      <c r="G733" t="s">
        <v>141</v>
      </c>
      <c r="H733">
        <v>407</v>
      </c>
      <c r="I733" t="s">
        <v>497</v>
      </c>
      <c r="J733" t="s">
        <v>498</v>
      </c>
      <c r="K733" t="s">
        <v>146</v>
      </c>
      <c r="L733">
        <v>1670</v>
      </c>
      <c r="M733" t="s">
        <v>492</v>
      </c>
      <c r="N733">
        <v>5</v>
      </c>
      <c r="O733">
        <v>3559.81</v>
      </c>
      <c r="P733">
        <v>7932.53</v>
      </c>
      <c r="Q733" t="str">
        <f t="shared" si="11"/>
        <v>G4 - Medium C&amp;I</v>
      </c>
    </row>
    <row r="734" spans="1:17" x14ac:dyDescent="0.25">
      <c r="A734">
        <v>49</v>
      </c>
      <c r="B734" t="s">
        <v>421</v>
      </c>
      <c r="C734">
        <v>2019</v>
      </c>
      <c r="D734">
        <v>6</v>
      </c>
      <c r="E734" t="s">
        <v>147</v>
      </c>
      <c r="F734">
        <v>3</v>
      </c>
      <c r="G734" t="s">
        <v>136</v>
      </c>
      <c r="H734">
        <v>440</v>
      </c>
      <c r="I734" t="s">
        <v>523</v>
      </c>
      <c r="J734" t="s">
        <v>524</v>
      </c>
      <c r="K734" t="s">
        <v>146</v>
      </c>
      <c r="L734">
        <v>1672</v>
      </c>
      <c r="M734" t="s">
        <v>525</v>
      </c>
      <c r="N734">
        <v>1</v>
      </c>
      <c r="O734">
        <v>32210.11</v>
      </c>
      <c r="P734">
        <v>235888.54</v>
      </c>
      <c r="Q734" t="str">
        <f t="shared" si="11"/>
        <v>G5 - Large C&amp;I</v>
      </c>
    </row>
    <row r="735" spans="1:17" x14ac:dyDescent="0.25">
      <c r="A735">
        <v>49</v>
      </c>
      <c r="B735" t="s">
        <v>421</v>
      </c>
      <c r="C735">
        <v>2019</v>
      </c>
      <c r="D735">
        <v>6</v>
      </c>
      <c r="E735" t="s">
        <v>147</v>
      </c>
      <c r="F735">
        <v>3</v>
      </c>
      <c r="G735" t="s">
        <v>136</v>
      </c>
      <c r="H735">
        <v>410</v>
      </c>
      <c r="I735" t="s">
        <v>514</v>
      </c>
      <c r="J735">
        <v>3321</v>
      </c>
      <c r="K735" t="s">
        <v>146</v>
      </c>
      <c r="L735">
        <v>1670</v>
      </c>
      <c r="M735" t="s">
        <v>492</v>
      </c>
      <c r="N735">
        <v>202</v>
      </c>
      <c r="O735">
        <v>282321.19</v>
      </c>
      <c r="P735">
        <v>359824.66</v>
      </c>
      <c r="Q735" t="str">
        <f t="shared" si="11"/>
        <v>G5 - Large C&amp;I</v>
      </c>
    </row>
    <row r="736" spans="1:17" x14ac:dyDescent="0.25">
      <c r="A736">
        <v>49</v>
      </c>
      <c r="B736" t="s">
        <v>421</v>
      </c>
      <c r="C736">
        <v>2019</v>
      </c>
      <c r="D736">
        <v>6</v>
      </c>
      <c r="E736" t="s">
        <v>147</v>
      </c>
      <c r="F736">
        <v>5</v>
      </c>
      <c r="G736" t="s">
        <v>141</v>
      </c>
      <c r="H736">
        <v>410</v>
      </c>
      <c r="I736" t="s">
        <v>514</v>
      </c>
      <c r="J736">
        <v>3321</v>
      </c>
      <c r="K736" t="s">
        <v>146</v>
      </c>
      <c r="L736">
        <v>1670</v>
      </c>
      <c r="M736" t="s">
        <v>492</v>
      </c>
      <c r="N736">
        <v>17</v>
      </c>
      <c r="O736">
        <v>29730.17</v>
      </c>
      <c r="P736">
        <v>45128.82</v>
      </c>
      <c r="Q736" t="str">
        <f t="shared" si="11"/>
        <v>G5 - Large C&amp;I</v>
      </c>
    </row>
    <row r="737" spans="1:17" x14ac:dyDescent="0.25">
      <c r="A737">
        <v>49</v>
      </c>
      <c r="B737" t="s">
        <v>421</v>
      </c>
      <c r="C737">
        <v>2019</v>
      </c>
      <c r="D737">
        <v>6</v>
      </c>
      <c r="E737" t="s">
        <v>147</v>
      </c>
      <c r="F737">
        <v>3</v>
      </c>
      <c r="G737" t="s">
        <v>136</v>
      </c>
      <c r="H737">
        <v>414</v>
      </c>
      <c r="I737" t="s">
        <v>506</v>
      </c>
      <c r="J737">
        <v>3421</v>
      </c>
      <c r="K737" t="s">
        <v>146</v>
      </c>
      <c r="L737">
        <v>1670</v>
      </c>
      <c r="M737" t="s">
        <v>492</v>
      </c>
      <c r="N737">
        <v>1</v>
      </c>
      <c r="O737">
        <v>2389.7199999999998</v>
      </c>
      <c r="P737">
        <v>3049.16</v>
      </c>
      <c r="Q737" t="str">
        <f t="shared" si="11"/>
        <v>G5 - Large C&amp;I</v>
      </c>
    </row>
    <row r="738" spans="1:17" x14ac:dyDescent="0.25">
      <c r="A738">
        <v>49</v>
      </c>
      <c r="B738" t="s">
        <v>421</v>
      </c>
      <c r="C738">
        <v>2019</v>
      </c>
      <c r="D738">
        <v>6</v>
      </c>
      <c r="E738" t="s">
        <v>147</v>
      </c>
      <c r="F738">
        <v>5</v>
      </c>
      <c r="G738" t="s">
        <v>141</v>
      </c>
      <c r="H738">
        <v>404</v>
      </c>
      <c r="I738" t="s">
        <v>507</v>
      </c>
      <c r="J738">
        <v>2107</v>
      </c>
      <c r="K738" t="s">
        <v>146</v>
      </c>
      <c r="L738">
        <v>400</v>
      </c>
      <c r="M738" t="s">
        <v>141</v>
      </c>
      <c r="N738">
        <v>6</v>
      </c>
      <c r="O738">
        <v>340.25</v>
      </c>
      <c r="P738">
        <v>156.1</v>
      </c>
      <c r="Q738" t="str">
        <f t="shared" si="11"/>
        <v>G3 - Small C&amp;I</v>
      </c>
    </row>
    <row r="739" spans="1:17" x14ac:dyDescent="0.25">
      <c r="A739">
        <v>49</v>
      </c>
      <c r="B739" t="s">
        <v>421</v>
      </c>
      <c r="C739">
        <v>2019</v>
      </c>
      <c r="D739">
        <v>6</v>
      </c>
      <c r="E739" t="s">
        <v>147</v>
      </c>
      <c r="F739">
        <v>5</v>
      </c>
      <c r="G739" t="s">
        <v>141</v>
      </c>
      <c r="H739">
        <v>443</v>
      </c>
      <c r="I739" t="s">
        <v>495</v>
      </c>
      <c r="J739">
        <v>2121</v>
      </c>
      <c r="K739" t="s">
        <v>146</v>
      </c>
      <c r="L739">
        <v>1670</v>
      </c>
      <c r="M739" t="s">
        <v>492</v>
      </c>
      <c r="N739">
        <v>2</v>
      </c>
      <c r="O739">
        <v>75.349999999999994</v>
      </c>
      <c r="P739">
        <v>50.32</v>
      </c>
      <c r="Q739" t="str">
        <f t="shared" si="11"/>
        <v>G3 - Small C&amp;I</v>
      </c>
    </row>
    <row r="740" spans="1:17" x14ac:dyDescent="0.25">
      <c r="A740">
        <v>49</v>
      </c>
      <c r="B740" t="s">
        <v>421</v>
      </c>
      <c r="C740">
        <v>2019</v>
      </c>
      <c r="D740">
        <v>6</v>
      </c>
      <c r="E740" t="s">
        <v>147</v>
      </c>
      <c r="F740">
        <v>5</v>
      </c>
      <c r="G740" t="s">
        <v>141</v>
      </c>
      <c r="H740">
        <v>406</v>
      </c>
      <c r="I740" t="s">
        <v>504</v>
      </c>
      <c r="J740">
        <v>2221</v>
      </c>
      <c r="K740" t="s">
        <v>146</v>
      </c>
      <c r="L740">
        <v>1670</v>
      </c>
      <c r="M740" t="s">
        <v>492</v>
      </c>
      <c r="N740">
        <v>19</v>
      </c>
      <c r="O740">
        <v>14689.79</v>
      </c>
      <c r="P740">
        <v>28994.86</v>
      </c>
      <c r="Q740" t="str">
        <f t="shared" si="11"/>
        <v>G4 - Medium C&amp;I</v>
      </c>
    </row>
    <row r="741" spans="1:17" x14ac:dyDescent="0.25">
      <c r="A741">
        <v>49</v>
      </c>
      <c r="B741" t="s">
        <v>421</v>
      </c>
      <c r="C741">
        <v>2019</v>
      </c>
      <c r="D741">
        <v>6</v>
      </c>
      <c r="E741" t="s">
        <v>147</v>
      </c>
      <c r="F741">
        <v>3</v>
      </c>
      <c r="G741" t="s">
        <v>136</v>
      </c>
      <c r="H741">
        <v>408</v>
      </c>
      <c r="I741" t="s">
        <v>479</v>
      </c>
      <c r="J741">
        <v>2231</v>
      </c>
      <c r="K741" t="s">
        <v>146</v>
      </c>
      <c r="L741">
        <v>300</v>
      </c>
      <c r="M741" t="s">
        <v>137</v>
      </c>
      <c r="N741">
        <v>13</v>
      </c>
      <c r="O741">
        <v>7312.96</v>
      </c>
      <c r="P741">
        <v>5231.2700000000004</v>
      </c>
      <c r="Q741" t="str">
        <f t="shared" si="11"/>
        <v>G4 - Medium C&amp;I</v>
      </c>
    </row>
    <row r="742" spans="1:17" x14ac:dyDescent="0.25">
      <c r="A742">
        <v>49</v>
      </c>
      <c r="B742" t="s">
        <v>421</v>
      </c>
      <c r="C742">
        <v>2019</v>
      </c>
      <c r="D742">
        <v>6</v>
      </c>
      <c r="E742" t="s">
        <v>147</v>
      </c>
      <c r="F742">
        <v>5</v>
      </c>
      <c r="G742" t="s">
        <v>141</v>
      </c>
      <c r="H742">
        <v>419</v>
      </c>
      <c r="I742" t="s">
        <v>520</v>
      </c>
      <c r="J742" t="s">
        <v>521</v>
      </c>
      <c r="K742" t="s">
        <v>146</v>
      </c>
      <c r="L742">
        <v>1671</v>
      </c>
      <c r="M742" t="s">
        <v>485</v>
      </c>
      <c r="N742">
        <v>55</v>
      </c>
      <c r="O742">
        <v>112089.86</v>
      </c>
      <c r="P742">
        <v>296565.68</v>
      </c>
      <c r="Q742" t="str">
        <f t="shared" si="11"/>
        <v>G5 - Large C&amp;I</v>
      </c>
    </row>
    <row r="743" spans="1:17" x14ac:dyDescent="0.25">
      <c r="A743">
        <v>49</v>
      </c>
      <c r="B743" t="s">
        <v>421</v>
      </c>
      <c r="C743">
        <v>2019</v>
      </c>
      <c r="D743">
        <v>6</v>
      </c>
      <c r="E743" t="s">
        <v>147</v>
      </c>
      <c r="F743">
        <v>5</v>
      </c>
      <c r="G743" t="s">
        <v>141</v>
      </c>
      <c r="H743">
        <v>417</v>
      </c>
      <c r="I743" t="s">
        <v>500</v>
      </c>
      <c r="J743">
        <v>2367</v>
      </c>
      <c r="K743" t="s">
        <v>146</v>
      </c>
      <c r="L743">
        <v>400</v>
      </c>
      <c r="M743" t="s">
        <v>141</v>
      </c>
      <c r="N743">
        <v>31</v>
      </c>
      <c r="O743">
        <v>121781.43</v>
      </c>
      <c r="P743">
        <v>120016.66</v>
      </c>
      <c r="Q743" t="str">
        <f t="shared" si="11"/>
        <v>G5 - Large C&amp;I</v>
      </c>
    </row>
    <row r="744" spans="1:17" x14ac:dyDescent="0.25">
      <c r="A744">
        <v>49</v>
      </c>
      <c r="B744" t="s">
        <v>421</v>
      </c>
      <c r="C744">
        <v>2019</v>
      </c>
      <c r="D744">
        <v>6</v>
      </c>
      <c r="E744" t="s">
        <v>147</v>
      </c>
      <c r="F744">
        <v>5</v>
      </c>
      <c r="G744" t="s">
        <v>141</v>
      </c>
      <c r="H744">
        <v>422</v>
      </c>
      <c r="I744" t="s">
        <v>501</v>
      </c>
      <c r="J744">
        <v>2421</v>
      </c>
      <c r="K744" t="s">
        <v>146</v>
      </c>
      <c r="L744">
        <v>1671</v>
      </c>
      <c r="M744" t="s">
        <v>485</v>
      </c>
      <c r="N744">
        <v>12</v>
      </c>
      <c r="O744">
        <v>64396.1</v>
      </c>
      <c r="P744">
        <v>311345.84999999998</v>
      </c>
      <c r="Q744" t="str">
        <f t="shared" si="11"/>
        <v>G5 - Large C&amp;I</v>
      </c>
    </row>
    <row r="745" spans="1:17" x14ac:dyDescent="0.25">
      <c r="A745">
        <v>49</v>
      </c>
      <c r="B745" t="s">
        <v>421</v>
      </c>
      <c r="C745">
        <v>2019</v>
      </c>
      <c r="D745">
        <v>6</v>
      </c>
      <c r="E745" t="s">
        <v>147</v>
      </c>
      <c r="F745">
        <v>3</v>
      </c>
      <c r="G745" t="s">
        <v>136</v>
      </c>
      <c r="H745">
        <v>421</v>
      </c>
      <c r="I745" t="s">
        <v>486</v>
      </c>
      <c r="J745">
        <v>2496</v>
      </c>
      <c r="K745" t="s">
        <v>146</v>
      </c>
      <c r="L745">
        <v>300</v>
      </c>
      <c r="M745" t="s">
        <v>137</v>
      </c>
      <c r="N745">
        <v>2</v>
      </c>
      <c r="O745">
        <v>46532.32</v>
      </c>
      <c r="P745">
        <v>56978.97</v>
      </c>
      <c r="Q745" t="str">
        <f t="shared" si="11"/>
        <v>G5 - Large C&amp;I</v>
      </c>
    </row>
    <row r="746" spans="1:17" x14ac:dyDescent="0.25">
      <c r="A746">
        <v>49</v>
      </c>
      <c r="B746" t="s">
        <v>421</v>
      </c>
      <c r="C746">
        <v>2019</v>
      </c>
      <c r="D746">
        <v>6</v>
      </c>
      <c r="E746" t="s">
        <v>147</v>
      </c>
      <c r="F746">
        <v>5</v>
      </c>
      <c r="G746" t="s">
        <v>141</v>
      </c>
      <c r="H746">
        <v>412</v>
      </c>
      <c r="I746" t="s">
        <v>534</v>
      </c>
      <c r="J746">
        <v>3331</v>
      </c>
      <c r="K746" t="s">
        <v>146</v>
      </c>
      <c r="L746">
        <v>400</v>
      </c>
      <c r="M746" t="s">
        <v>141</v>
      </c>
      <c r="N746">
        <v>1</v>
      </c>
      <c r="O746">
        <v>580.94000000000005</v>
      </c>
      <c r="P746">
        <v>178.74</v>
      </c>
      <c r="Q746" t="str">
        <f t="shared" si="11"/>
        <v>G5 - Large C&amp;I</v>
      </c>
    </row>
    <row r="747" spans="1:17" x14ac:dyDescent="0.25">
      <c r="A747">
        <v>49</v>
      </c>
      <c r="B747" t="s">
        <v>421</v>
      </c>
      <c r="C747">
        <v>2019</v>
      </c>
      <c r="D747">
        <v>6</v>
      </c>
      <c r="E747" t="s">
        <v>147</v>
      </c>
      <c r="F747">
        <v>3</v>
      </c>
      <c r="G747" t="s">
        <v>136</v>
      </c>
      <c r="H747">
        <v>409</v>
      </c>
      <c r="I747" t="s">
        <v>518</v>
      </c>
      <c r="J747">
        <v>3367</v>
      </c>
      <c r="K747" t="s">
        <v>146</v>
      </c>
      <c r="L747">
        <v>300</v>
      </c>
      <c r="M747" t="s">
        <v>137</v>
      </c>
      <c r="N747">
        <v>102</v>
      </c>
      <c r="O747">
        <v>240931.24</v>
      </c>
      <c r="P747">
        <v>149496.51</v>
      </c>
      <c r="Q747" t="str">
        <f t="shared" si="11"/>
        <v>G5 - Large C&amp;I</v>
      </c>
    </row>
    <row r="748" spans="1:17" x14ac:dyDescent="0.25">
      <c r="A748">
        <v>49</v>
      </c>
      <c r="B748" t="s">
        <v>421</v>
      </c>
      <c r="C748">
        <v>2019</v>
      </c>
      <c r="D748">
        <v>6</v>
      </c>
      <c r="E748" t="s">
        <v>147</v>
      </c>
      <c r="F748">
        <v>3</v>
      </c>
      <c r="G748" t="s">
        <v>136</v>
      </c>
      <c r="H748">
        <v>413</v>
      </c>
      <c r="I748" t="s">
        <v>512</v>
      </c>
      <c r="J748">
        <v>3496</v>
      </c>
      <c r="K748" t="s">
        <v>146</v>
      </c>
      <c r="L748">
        <v>300</v>
      </c>
      <c r="M748" t="s">
        <v>137</v>
      </c>
      <c r="N748">
        <v>4</v>
      </c>
      <c r="O748">
        <v>26962.05</v>
      </c>
      <c r="P748">
        <v>22052.12</v>
      </c>
      <c r="Q748" t="str">
        <f t="shared" si="11"/>
        <v>G5 - Large C&amp;I</v>
      </c>
    </row>
    <row r="749" spans="1:17" x14ac:dyDescent="0.25">
      <c r="A749">
        <v>49</v>
      </c>
      <c r="B749" t="s">
        <v>421</v>
      </c>
      <c r="C749">
        <v>2019</v>
      </c>
      <c r="D749">
        <v>7</v>
      </c>
      <c r="E749" t="s">
        <v>159</v>
      </c>
      <c r="F749">
        <v>5</v>
      </c>
      <c r="G749" t="s">
        <v>141</v>
      </c>
      <c r="H749">
        <v>53</v>
      </c>
      <c r="I749" t="s">
        <v>436</v>
      </c>
      <c r="J749" t="s">
        <v>434</v>
      </c>
      <c r="K749" t="s">
        <v>435</v>
      </c>
      <c r="L749">
        <v>460</v>
      </c>
      <c r="M749" t="s">
        <v>142</v>
      </c>
      <c r="N749">
        <v>9</v>
      </c>
      <c r="O749">
        <v>17053.87</v>
      </c>
      <c r="P749">
        <v>83799</v>
      </c>
      <c r="Q749" t="str">
        <f t="shared" si="11"/>
        <v>E4 - Medium C&amp;I</v>
      </c>
    </row>
    <row r="750" spans="1:17" x14ac:dyDescent="0.25">
      <c r="A750">
        <v>49</v>
      </c>
      <c r="B750" t="s">
        <v>421</v>
      </c>
      <c r="C750">
        <v>2019</v>
      </c>
      <c r="D750">
        <v>7</v>
      </c>
      <c r="E750" t="s">
        <v>159</v>
      </c>
      <c r="F750">
        <v>1</v>
      </c>
      <c r="G750" t="s">
        <v>133</v>
      </c>
      <c r="H750">
        <v>5</v>
      </c>
      <c r="I750" t="s">
        <v>425</v>
      </c>
      <c r="J750" t="s">
        <v>426</v>
      </c>
      <c r="K750" t="s">
        <v>427</v>
      </c>
      <c r="L750">
        <v>200</v>
      </c>
      <c r="M750" t="s">
        <v>144</v>
      </c>
      <c r="N750">
        <v>670</v>
      </c>
      <c r="O750">
        <v>64705.91</v>
      </c>
      <c r="P750">
        <v>294799</v>
      </c>
      <c r="Q750" t="str">
        <f t="shared" si="11"/>
        <v>E3 - Small C&amp;I</v>
      </c>
    </row>
    <row r="751" spans="1:17" x14ac:dyDescent="0.25">
      <c r="A751">
        <v>49</v>
      </c>
      <c r="B751" t="s">
        <v>421</v>
      </c>
      <c r="C751">
        <v>2019</v>
      </c>
      <c r="D751">
        <v>7</v>
      </c>
      <c r="E751" t="s">
        <v>159</v>
      </c>
      <c r="F751">
        <v>3</v>
      </c>
      <c r="G751" t="s">
        <v>136</v>
      </c>
      <c r="H751">
        <v>950</v>
      </c>
      <c r="I751" t="s">
        <v>429</v>
      </c>
      <c r="J751" t="s">
        <v>426</v>
      </c>
      <c r="K751" t="s">
        <v>427</v>
      </c>
      <c r="L751">
        <v>4532</v>
      </c>
      <c r="M751" t="s">
        <v>143</v>
      </c>
      <c r="N751">
        <v>10070</v>
      </c>
      <c r="O751">
        <v>1324583.5</v>
      </c>
      <c r="P751">
        <v>12697289</v>
      </c>
      <c r="Q751" t="str">
        <f t="shared" si="11"/>
        <v>E3 - Small C&amp;I</v>
      </c>
    </row>
    <row r="752" spans="1:17" x14ac:dyDescent="0.25">
      <c r="A752">
        <v>49</v>
      </c>
      <c r="B752" t="s">
        <v>421</v>
      </c>
      <c r="C752">
        <v>2019</v>
      </c>
      <c r="D752">
        <v>7</v>
      </c>
      <c r="E752" t="s">
        <v>159</v>
      </c>
      <c r="F752">
        <v>5</v>
      </c>
      <c r="G752" t="s">
        <v>141</v>
      </c>
      <c r="H752">
        <v>711</v>
      </c>
      <c r="I752" t="s">
        <v>453</v>
      </c>
      <c r="J752" t="s">
        <v>439</v>
      </c>
      <c r="K752" t="s">
        <v>440</v>
      </c>
      <c r="L752">
        <v>4552</v>
      </c>
      <c r="M752" t="s">
        <v>157</v>
      </c>
      <c r="N752">
        <v>76</v>
      </c>
      <c r="O752">
        <v>1015889.31</v>
      </c>
      <c r="P752">
        <v>15055899</v>
      </c>
      <c r="Q752" t="str">
        <f t="shared" si="11"/>
        <v>E5 - Large C&amp;I</v>
      </c>
    </row>
    <row r="753" spans="1:17" x14ac:dyDescent="0.25">
      <c r="A753">
        <v>49</v>
      </c>
      <c r="B753" t="s">
        <v>421</v>
      </c>
      <c r="C753">
        <v>2019</v>
      </c>
      <c r="D753">
        <v>7</v>
      </c>
      <c r="E753" t="s">
        <v>159</v>
      </c>
      <c r="F753">
        <v>5</v>
      </c>
      <c r="G753" t="s">
        <v>141</v>
      </c>
      <c r="H753">
        <v>943</v>
      </c>
      <c r="I753" t="s">
        <v>465</v>
      </c>
      <c r="J753" t="s">
        <v>466</v>
      </c>
      <c r="K753" t="s">
        <v>467</v>
      </c>
      <c r="L753">
        <v>4552</v>
      </c>
      <c r="M753" t="s">
        <v>157</v>
      </c>
      <c r="N753">
        <v>2</v>
      </c>
      <c r="O753">
        <v>333.92</v>
      </c>
      <c r="P753">
        <v>0</v>
      </c>
      <c r="Q753" t="str">
        <f t="shared" si="11"/>
        <v>E6 - OTHER</v>
      </c>
    </row>
    <row r="754" spans="1:17" x14ac:dyDescent="0.25">
      <c r="A754">
        <v>49</v>
      </c>
      <c r="B754" t="s">
        <v>421</v>
      </c>
      <c r="C754">
        <v>2019</v>
      </c>
      <c r="D754">
        <v>7</v>
      </c>
      <c r="E754" t="s">
        <v>159</v>
      </c>
      <c r="F754">
        <v>6</v>
      </c>
      <c r="G754" t="s">
        <v>138</v>
      </c>
      <c r="H754">
        <v>610</v>
      </c>
      <c r="I754" t="s">
        <v>430</v>
      </c>
      <c r="J754" t="s">
        <v>431</v>
      </c>
      <c r="K754" t="s">
        <v>432</v>
      </c>
      <c r="L754">
        <v>700</v>
      </c>
      <c r="M754" t="s">
        <v>139</v>
      </c>
      <c r="N754">
        <v>8</v>
      </c>
      <c r="O754">
        <v>2732.36</v>
      </c>
      <c r="P754">
        <v>3788</v>
      </c>
      <c r="Q754" t="str">
        <f t="shared" si="11"/>
        <v>E6 - OTHER</v>
      </c>
    </row>
    <row r="755" spans="1:17" x14ac:dyDescent="0.25">
      <c r="A755">
        <v>49</v>
      </c>
      <c r="B755" t="s">
        <v>421</v>
      </c>
      <c r="C755">
        <v>2019</v>
      </c>
      <c r="D755">
        <v>7</v>
      </c>
      <c r="E755" t="s">
        <v>159</v>
      </c>
      <c r="F755">
        <v>1</v>
      </c>
      <c r="G755" t="s">
        <v>133</v>
      </c>
      <c r="H755">
        <v>628</v>
      </c>
      <c r="I755" t="s">
        <v>441</v>
      </c>
      <c r="J755" t="s">
        <v>442</v>
      </c>
      <c r="K755" t="s">
        <v>443</v>
      </c>
      <c r="L755">
        <v>200</v>
      </c>
      <c r="M755" t="s">
        <v>144</v>
      </c>
      <c r="N755">
        <v>247</v>
      </c>
      <c r="O755">
        <v>13007.19</v>
      </c>
      <c r="P755">
        <v>25082</v>
      </c>
      <c r="Q755" t="str">
        <f t="shared" si="11"/>
        <v>E6 - OTHER</v>
      </c>
    </row>
    <row r="756" spans="1:17" x14ac:dyDescent="0.25">
      <c r="A756">
        <v>49</v>
      </c>
      <c r="B756" t="s">
        <v>421</v>
      </c>
      <c r="C756">
        <v>2019</v>
      </c>
      <c r="D756">
        <v>7</v>
      </c>
      <c r="E756" t="s">
        <v>159</v>
      </c>
      <c r="F756">
        <v>3</v>
      </c>
      <c r="G756" t="s">
        <v>136</v>
      </c>
      <c r="H756">
        <v>605</v>
      </c>
      <c r="I756" t="s">
        <v>468</v>
      </c>
      <c r="J756" t="s">
        <v>442</v>
      </c>
      <c r="K756" t="s">
        <v>443</v>
      </c>
      <c r="L756">
        <v>300</v>
      </c>
      <c r="M756" t="s">
        <v>137</v>
      </c>
      <c r="N756">
        <v>15</v>
      </c>
      <c r="O756">
        <v>715.57</v>
      </c>
      <c r="P756">
        <v>2497</v>
      </c>
      <c r="Q756" t="str">
        <f t="shared" si="11"/>
        <v>E6 - OTHER</v>
      </c>
    </row>
    <row r="757" spans="1:17" x14ac:dyDescent="0.25">
      <c r="A757">
        <v>49</v>
      </c>
      <c r="B757" t="s">
        <v>421</v>
      </c>
      <c r="C757">
        <v>2019</v>
      </c>
      <c r="D757">
        <v>7</v>
      </c>
      <c r="E757" t="s">
        <v>159</v>
      </c>
      <c r="F757">
        <v>1</v>
      </c>
      <c r="G757" t="s">
        <v>133</v>
      </c>
      <c r="H757">
        <v>13</v>
      </c>
      <c r="I757" t="s">
        <v>433</v>
      </c>
      <c r="J757" t="s">
        <v>434</v>
      </c>
      <c r="K757" t="s">
        <v>435</v>
      </c>
      <c r="L757">
        <v>200</v>
      </c>
      <c r="M757" t="s">
        <v>144</v>
      </c>
      <c r="N757">
        <v>5</v>
      </c>
      <c r="O757">
        <v>3139.19</v>
      </c>
      <c r="P757">
        <v>14680</v>
      </c>
      <c r="Q757" t="str">
        <f t="shared" si="11"/>
        <v>E4 - Medium C&amp;I</v>
      </c>
    </row>
    <row r="758" spans="1:17" x14ac:dyDescent="0.25">
      <c r="A758">
        <v>49</v>
      </c>
      <c r="B758" t="s">
        <v>421</v>
      </c>
      <c r="C758">
        <v>2019</v>
      </c>
      <c r="D758">
        <v>7</v>
      </c>
      <c r="E758" t="s">
        <v>159</v>
      </c>
      <c r="F758">
        <v>3</v>
      </c>
      <c r="G758" t="s">
        <v>136</v>
      </c>
      <c r="H758">
        <v>54</v>
      </c>
      <c r="I758" t="s">
        <v>477</v>
      </c>
      <c r="J758" t="s">
        <v>459</v>
      </c>
      <c r="K758" t="s">
        <v>460</v>
      </c>
      <c r="L758">
        <v>300</v>
      </c>
      <c r="M758" t="s">
        <v>137</v>
      </c>
      <c r="N758">
        <v>1</v>
      </c>
      <c r="O758">
        <v>54.95</v>
      </c>
      <c r="P758">
        <v>251</v>
      </c>
      <c r="Q758" t="str">
        <f t="shared" si="11"/>
        <v>E3 - Small C&amp;I</v>
      </c>
    </row>
    <row r="759" spans="1:17" x14ac:dyDescent="0.25">
      <c r="A759">
        <v>49</v>
      </c>
      <c r="B759" t="s">
        <v>421</v>
      </c>
      <c r="C759">
        <v>2019</v>
      </c>
      <c r="D759">
        <v>7</v>
      </c>
      <c r="E759" t="s">
        <v>159</v>
      </c>
      <c r="F759">
        <v>3</v>
      </c>
      <c r="G759" t="s">
        <v>136</v>
      </c>
      <c r="H759">
        <v>951</v>
      </c>
      <c r="I759" t="s">
        <v>458</v>
      </c>
      <c r="J759" t="s">
        <v>459</v>
      </c>
      <c r="K759" t="s">
        <v>460</v>
      </c>
      <c r="L759">
        <v>4532</v>
      </c>
      <c r="M759" t="s">
        <v>143</v>
      </c>
      <c r="N759">
        <v>113</v>
      </c>
      <c r="O759">
        <v>8074.65</v>
      </c>
      <c r="P759">
        <v>64414</v>
      </c>
      <c r="Q759" t="str">
        <f t="shared" si="11"/>
        <v>E3 - Small C&amp;I</v>
      </c>
    </row>
    <row r="760" spans="1:17" x14ac:dyDescent="0.25">
      <c r="A760">
        <v>49</v>
      </c>
      <c r="B760" t="s">
        <v>421</v>
      </c>
      <c r="C760">
        <v>2019</v>
      </c>
      <c r="D760">
        <v>7</v>
      </c>
      <c r="E760" t="s">
        <v>159</v>
      </c>
      <c r="F760">
        <v>1</v>
      </c>
      <c r="G760" t="s">
        <v>133</v>
      </c>
      <c r="H760">
        <v>55</v>
      </c>
      <c r="I760" t="s">
        <v>428</v>
      </c>
      <c r="J760" t="s">
        <v>426</v>
      </c>
      <c r="K760" t="s">
        <v>427</v>
      </c>
      <c r="L760">
        <v>200</v>
      </c>
      <c r="M760" t="s">
        <v>144</v>
      </c>
      <c r="N760">
        <v>1</v>
      </c>
      <c r="O760">
        <v>22.61</v>
      </c>
      <c r="P760">
        <v>57</v>
      </c>
      <c r="Q760" t="str">
        <f t="shared" si="11"/>
        <v>E3 - Small C&amp;I</v>
      </c>
    </row>
    <row r="761" spans="1:17" x14ac:dyDescent="0.25">
      <c r="A761">
        <v>49</v>
      </c>
      <c r="B761" t="s">
        <v>421</v>
      </c>
      <c r="C761">
        <v>2019</v>
      </c>
      <c r="D761">
        <v>7</v>
      </c>
      <c r="E761" t="s">
        <v>159</v>
      </c>
      <c r="F761">
        <v>3</v>
      </c>
      <c r="G761" t="s">
        <v>136</v>
      </c>
      <c r="H761">
        <v>5</v>
      </c>
      <c r="I761" t="s">
        <v>425</v>
      </c>
      <c r="J761" t="s">
        <v>426</v>
      </c>
      <c r="K761" t="s">
        <v>427</v>
      </c>
      <c r="L761">
        <v>300</v>
      </c>
      <c r="M761" t="s">
        <v>137</v>
      </c>
      <c r="N761">
        <v>38899</v>
      </c>
      <c r="O761">
        <v>5765330.6200000001</v>
      </c>
      <c r="P761">
        <v>43332684</v>
      </c>
      <c r="Q761" t="str">
        <f t="shared" si="11"/>
        <v>E3 - Small C&amp;I</v>
      </c>
    </row>
    <row r="762" spans="1:17" x14ac:dyDescent="0.25">
      <c r="A762">
        <v>49</v>
      </c>
      <c r="B762" t="s">
        <v>421</v>
      </c>
      <c r="C762">
        <v>2019</v>
      </c>
      <c r="D762">
        <v>7</v>
      </c>
      <c r="E762" t="s">
        <v>159</v>
      </c>
      <c r="F762">
        <v>3</v>
      </c>
      <c r="G762" t="s">
        <v>136</v>
      </c>
      <c r="H762">
        <v>6</v>
      </c>
      <c r="I762" t="s">
        <v>422</v>
      </c>
      <c r="J762" t="s">
        <v>423</v>
      </c>
      <c r="K762" t="s">
        <v>424</v>
      </c>
      <c r="L762">
        <v>300</v>
      </c>
      <c r="M762" t="s">
        <v>137</v>
      </c>
      <c r="N762">
        <v>3</v>
      </c>
      <c r="O762">
        <v>142.19</v>
      </c>
      <c r="P762">
        <v>915</v>
      </c>
      <c r="Q762" t="str">
        <f t="shared" si="11"/>
        <v>E2 - Low Income Residential</v>
      </c>
    </row>
    <row r="763" spans="1:17" x14ac:dyDescent="0.25">
      <c r="A763">
        <v>49</v>
      </c>
      <c r="B763" t="s">
        <v>421</v>
      </c>
      <c r="C763">
        <v>2019</v>
      </c>
      <c r="D763">
        <v>7</v>
      </c>
      <c r="E763" t="s">
        <v>159</v>
      </c>
      <c r="F763">
        <v>3</v>
      </c>
      <c r="G763" t="s">
        <v>136</v>
      </c>
      <c r="H763">
        <v>117</v>
      </c>
      <c r="I763" t="s">
        <v>478</v>
      </c>
      <c r="J763" t="s">
        <v>462</v>
      </c>
      <c r="K763" t="s">
        <v>463</v>
      </c>
      <c r="L763">
        <v>300</v>
      </c>
      <c r="M763" t="s">
        <v>137</v>
      </c>
      <c r="N763">
        <v>3</v>
      </c>
      <c r="O763">
        <v>17512.11</v>
      </c>
      <c r="P763">
        <v>89834</v>
      </c>
      <c r="Q763" t="str">
        <f t="shared" si="11"/>
        <v>E5 - Large C&amp;I</v>
      </c>
    </row>
    <row r="764" spans="1:17" x14ac:dyDescent="0.25">
      <c r="A764">
        <v>49</v>
      </c>
      <c r="B764" t="s">
        <v>421</v>
      </c>
      <c r="C764">
        <v>2019</v>
      </c>
      <c r="D764">
        <v>7</v>
      </c>
      <c r="E764" t="s">
        <v>159</v>
      </c>
      <c r="F764">
        <v>3</v>
      </c>
      <c r="G764" t="s">
        <v>136</v>
      </c>
      <c r="H764">
        <v>122</v>
      </c>
      <c r="I764" t="s">
        <v>461</v>
      </c>
      <c r="J764" t="s">
        <v>462</v>
      </c>
      <c r="K764" t="s">
        <v>463</v>
      </c>
      <c r="L764">
        <v>300</v>
      </c>
      <c r="M764" t="s">
        <v>137</v>
      </c>
      <c r="N764">
        <v>1</v>
      </c>
      <c r="O764">
        <v>63511.42</v>
      </c>
      <c r="P764">
        <v>349669</v>
      </c>
      <c r="Q764" t="str">
        <f t="shared" si="11"/>
        <v>E5 - Large C&amp;I</v>
      </c>
    </row>
    <row r="765" spans="1:17" x14ac:dyDescent="0.25">
      <c r="A765">
        <v>49</v>
      </c>
      <c r="B765" t="s">
        <v>421</v>
      </c>
      <c r="C765">
        <v>2019</v>
      </c>
      <c r="D765">
        <v>7</v>
      </c>
      <c r="E765" t="s">
        <v>159</v>
      </c>
      <c r="F765">
        <v>5</v>
      </c>
      <c r="G765" t="s">
        <v>141</v>
      </c>
      <c r="H765">
        <v>122</v>
      </c>
      <c r="I765" t="s">
        <v>461</v>
      </c>
      <c r="J765" t="s">
        <v>462</v>
      </c>
      <c r="K765" t="s">
        <v>463</v>
      </c>
      <c r="L765">
        <v>460</v>
      </c>
      <c r="M765" t="s">
        <v>142</v>
      </c>
      <c r="N765">
        <v>1</v>
      </c>
      <c r="O765">
        <v>30030.36</v>
      </c>
      <c r="P765">
        <v>488609</v>
      </c>
      <c r="Q765" t="str">
        <f t="shared" si="11"/>
        <v>E5 - Large C&amp;I</v>
      </c>
    </row>
    <row r="766" spans="1:17" x14ac:dyDescent="0.25">
      <c r="A766">
        <v>49</v>
      </c>
      <c r="B766" t="s">
        <v>421</v>
      </c>
      <c r="C766">
        <v>2019</v>
      </c>
      <c r="D766">
        <v>7</v>
      </c>
      <c r="E766" t="s">
        <v>159</v>
      </c>
      <c r="F766">
        <v>5</v>
      </c>
      <c r="G766" t="s">
        <v>141</v>
      </c>
      <c r="H766">
        <v>5</v>
      </c>
      <c r="I766" t="s">
        <v>425</v>
      </c>
      <c r="J766" t="s">
        <v>426</v>
      </c>
      <c r="K766" t="s">
        <v>427</v>
      </c>
      <c r="L766">
        <v>460</v>
      </c>
      <c r="M766" t="s">
        <v>142</v>
      </c>
      <c r="N766">
        <v>811</v>
      </c>
      <c r="O766">
        <v>254853.13</v>
      </c>
      <c r="P766">
        <v>1304631</v>
      </c>
      <c r="Q766" t="str">
        <f t="shared" si="11"/>
        <v>E3 - Small C&amp;I</v>
      </c>
    </row>
    <row r="767" spans="1:17" x14ac:dyDescent="0.25">
      <c r="A767">
        <v>49</v>
      </c>
      <c r="B767" t="s">
        <v>421</v>
      </c>
      <c r="C767">
        <v>2019</v>
      </c>
      <c r="D767">
        <v>7</v>
      </c>
      <c r="E767" t="s">
        <v>159</v>
      </c>
      <c r="F767">
        <v>1</v>
      </c>
      <c r="G767" t="s">
        <v>133</v>
      </c>
      <c r="H767">
        <v>950</v>
      </c>
      <c r="I767" t="s">
        <v>429</v>
      </c>
      <c r="J767" t="s">
        <v>426</v>
      </c>
      <c r="K767" t="s">
        <v>427</v>
      </c>
      <c r="L767">
        <v>4512</v>
      </c>
      <c r="M767" t="s">
        <v>134</v>
      </c>
      <c r="N767">
        <v>80</v>
      </c>
      <c r="O767">
        <v>8413.4500000000007</v>
      </c>
      <c r="P767">
        <v>77646</v>
      </c>
      <c r="Q767" t="str">
        <f t="shared" si="11"/>
        <v>E3 - Small C&amp;I</v>
      </c>
    </row>
    <row r="768" spans="1:17" x14ac:dyDescent="0.25">
      <c r="A768">
        <v>49</v>
      </c>
      <c r="B768" t="s">
        <v>421</v>
      </c>
      <c r="C768">
        <v>2019</v>
      </c>
      <c r="D768">
        <v>7</v>
      </c>
      <c r="E768" t="s">
        <v>159</v>
      </c>
      <c r="F768">
        <v>6</v>
      </c>
      <c r="G768" t="s">
        <v>138</v>
      </c>
      <c r="H768">
        <v>617</v>
      </c>
      <c r="I768" t="s">
        <v>471</v>
      </c>
      <c r="J768" t="s">
        <v>431</v>
      </c>
      <c r="K768" t="s">
        <v>432</v>
      </c>
      <c r="L768">
        <v>4562</v>
      </c>
      <c r="M768" t="s">
        <v>145</v>
      </c>
      <c r="N768">
        <v>122</v>
      </c>
      <c r="O768">
        <v>452906.01</v>
      </c>
      <c r="P768">
        <v>1126120</v>
      </c>
      <c r="Q768" t="str">
        <f t="shared" si="11"/>
        <v>E6 - OTHER</v>
      </c>
    </row>
    <row r="769" spans="1:17" x14ac:dyDescent="0.25">
      <c r="A769">
        <v>49</v>
      </c>
      <c r="B769" t="s">
        <v>421</v>
      </c>
      <c r="C769">
        <v>2019</v>
      </c>
      <c r="D769">
        <v>7</v>
      </c>
      <c r="E769" t="s">
        <v>159</v>
      </c>
      <c r="F769">
        <v>6</v>
      </c>
      <c r="G769" t="s">
        <v>138</v>
      </c>
      <c r="H769">
        <v>605</v>
      </c>
      <c r="I769" t="s">
        <v>468</v>
      </c>
      <c r="J769" t="s">
        <v>442</v>
      </c>
      <c r="K769" t="s">
        <v>443</v>
      </c>
      <c r="L769">
        <v>700</v>
      </c>
      <c r="M769" t="s">
        <v>139</v>
      </c>
      <c r="N769">
        <v>16</v>
      </c>
      <c r="O769">
        <v>938.63</v>
      </c>
      <c r="P769">
        <v>3294</v>
      </c>
      <c r="Q769" t="str">
        <f t="shared" si="11"/>
        <v>E6 - OTHER</v>
      </c>
    </row>
    <row r="770" spans="1:17" x14ac:dyDescent="0.25">
      <c r="A770">
        <v>49</v>
      </c>
      <c r="B770" t="s">
        <v>421</v>
      </c>
      <c r="C770">
        <v>2019</v>
      </c>
      <c r="D770">
        <v>7</v>
      </c>
      <c r="E770" t="s">
        <v>159</v>
      </c>
      <c r="F770">
        <v>6</v>
      </c>
      <c r="G770" t="s">
        <v>138</v>
      </c>
      <c r="H770">
        <v>628</v>
      </c>
      <c r="I770" t="s">
        <v>441</v>
      </c>
      <c r="J770" t="s">
        <v>442</v>
      </c>
      <c r="K770" t="s">
        <v>443</v>
      </c>
      <c r="L770">
        <v>700</v>
      </c>
      <c r="M770" t="s">
        <v>139</v>
      </c>
      <c r="N770">
        <v>230</v>
      </c>
      <c r="O770">
        <v>13462.48</v>
      </c>
      <c r="P770">
        <v>50051</v>
      </c>
      <c r="Q770" t="str">
        <f t="shared" ref="Q770:Q833" si="12">VLOOKUP(J770,S:T,2,FALSE)</f>
        <v>E6 - OTHER</v>
      </c>
    </row>
    <row r="771" spans="1:17" x14ac:dyDescent="0.25">
      <c r="A771">
        <v>49</v>
      </c>
      <c r="B771" t="s">
        <v>421</v>
      </c>
      <c r="C771">
        <v>2019</v>
      </c>
      <c r="D771">
        <v>7</v>
      </c>
      <c r="E771" t="s">
        <v>159</v>
      </c>
      <c r="F771">
        <v>5</v>
      </c>
      <c r="G771" t="s">
        <v>141</v>
      </c>
      <c r="H771">
        <v>954</v>
      </c>
      <c r="I771" t="s">
        <v>437</v>
      </c>
      <c r="J771" t="s">
        <v>434</v>
      </c>
      <c r="K771" t="s">
        <v>435</v>
      </c>
      <c r="L771">
        <v>4552</v>
      </c>
      <c r="M771" t="s">
        <v>157</v>
      </c>
      <c r="N771">
        <v>177</v>
      </c>
      <c r="O771">
        <v>330778.25</v>
      </c>
      <c r="P771">
        <v>3818089</v>
      </c>
      <c r="Q771" t="str">
        <f t="shared" si="12"/>
        <v>E4 - Medium C&amp;I</v>
      </c>
    </row>
    <row r="772" spans="1:17" x14ac:dyDescent="0.25">
      <c r="A772">
        <v>49</v>
      </c>
      <c r="B772" t="s">
        <v>421</v>
      </c>
      <c r="C772">
        <v>2019</v>
      </c>
      <c r="D772">
        <v>7</v>
      </c>
      <c r="E772" t="s">
        <v>159</v>
      </c>
      <c r="F772">
        <v>5</v>
      </c>
      <c r="G772" t="s">
        <v>141</v>
      </c>
      <c r="H772">
        <v>950</v>
      </c>
      <c r="I772" t="s">
        <v>429</v>
      </c>
      <c r="J772" t="s">
        <v>426</v>
      </c>
      <c r="K772" t="s">
        <v>427</v>
      </c>
      <c r="L772">
        <v>4552</v>
      </c>
      <c r="M772" t="s">
        <v>157</v>
      </c>
      <c r="N772">
        <v>136</v>
      </c>
      <c r="O772">
        <v>44591.85</v>
      </c>
      <c r="P772">
        <v>450628</v>
      </c>
      <c r="Q772" t="str">
        <f t="shared" si="12"/>
        <v>E3 - Small C&amp;I</v>
      </c>
    </row>
    <row r="773" spans="1:17" x14ac:dyDescent="0.25">
      <c r="A773">
        <v>49</v>
      </c>
      <c r="B773" t="s">
        <v>421</v>
      </c>
      <c r="C773">
        <v>2019</v>
      </c>
      <c r="D773">
        <v>7</v>
      </c>
      <c r="E773" t="s">
        <v>159</v>
      </c>
      <c r="F773">
        <v>5</v>
      </c>
      <c r="G773" t="s">
        <v>141</v>
      </c>
      <c r="H773">
        <v>705</v>
      </c>
      <c r="I773" t="s">
        <v>438</v>
      </c>
      <c r="J773" t="s">
        <v>439</v>
      </c>
      <c r="K773" t="s">
        <v>440</v>
      </c>
      <c r="L773">
        <v>460</v>
      </c>
      <c r="M773" t="s">
        <v>142</v>
      </c>
      <c r="N773">
        <v>33</v>
      </c>
      <c r="O773">
        <v>347360.57</v>
      </c>
      <c r="P773">
        <v>2152568</v>
      </c>
      <c r="Q773" t="str">
        <f t="shared" si="12"/>
        <v>E5 - Large C&amp;I</v>
      </c>
    </row>
    <row r="774" spans="1:17" x14ac:dyDescent="0.25">
      <c r="A774">
        <v>49</v>
      </c>
      <c r="B774" t="s">
        <v>421</v>
      </c>
      <c r="C774">
        <v>2019</v>
      </c>
      <c r="D774">
        <v>7</v>
      </c>
      <c r="E774" t="s">
        <v>159</v>
      </c>
      <c r="F774">
        <v>6</v>
      </c>
      <c r="G774" t="s">
        <v>138</v>
      </c>
      <c r="H774">
        <v>631</v>
      </c>
      <c r="I774" t="s">
        <v>476</v>
      </c>
      <c r="J774" t="s">
        <v>158</v>
      </c>
      <c r="K774" t="s">
        <v>146</v>
      </c>
      <c r="L774">
        <v>700</v>
      </c>
      <c r="M774" t="s">
        <v>139</v>
      </c>
      <c r="N774">
        <v>11</v>
      </c>
      <c r="O774">
        <v>21889.01</v>
      </c>
      <c r="P774">
        <v>104601</v>
      </c>
      <c r="Q774" t="str">
        <f t="shared" si="12"/>
        <v>E6 - OTHER</v>
      </c>
    </row>
    <row r="775" spans="1:17" x14ac:dyDescent="0.25">
      <c r="A775">
        <v>49</v>
      </c>
      <c r="B775" t="s">
        <v>421</v>
      </c>
      <c r="C775">
        <v>2019</v>
      </c>
      <c r="D775">
        <v>7</v>
      </c>
      <c r="E775" t="s">
        <v>159</v>
      </c>
      <c r="F775">
        <v>6</v>
      </c>
      <c r="G775" t="s">
        <v>138</v>
      </c>
      <c r="H775">
        <v>627</v>
      </c>
      <c r="I775" t="s">
        <v>469</v>
      </c>
      <c r="J775" t="s">
        <v>85</v>
      </c>
      <c r="K775" t="s">
        <v>146</v>
      </c>
      <c r="L775">
        <v>700</v>
      </c>
      <c r="M775" t="s">
        <v>139</v>
      </c>
      <c r="N775">
        <v>1</v>
      </c>
      <c r="O775">
        <v>302.85000000000002</v>
      </c>
      <c r="P775">
        <v>81</v>
      </c>
      <c r="Q775" t="str">
        <f t="shared" si="12"/>
        <v>E6 - OTHER</v>
      </c>
    </row>
    <row r="776" spans="1:17" x14ac:dyDescent="0.25">
      <c r="A776">
        <v>49</v>
      </c>
      <c r="B776" t="s">
        <v>421</v>
      </c>
      <c r="C776">
        <v>2019</v>
      </c>
      <c r="D776">
        <v>7</v>
      </c>
      <c r="E776" t="s">
        <v>159</v>
      </c>
      <c r="F776">
        <v>3</v>
      </c>
      <c r="G776" t="s">
        <v>136</v>
      </c>
      <c r="H776">
        <v>616</v>
      </c>
      <c r="I776" t="s">
        <v>447</v>
      </c>
      <c r="J776" t="s">
        <v>442</v>
      </c>
      <c r="K776" t="s">
        <v>443</v>
      </c>
      <c r="L776">
        <v>4532</v>
      </c>
      <c r="M776" t="s">
        <v>143</v>
      </c>
      <c r="N776">
        <v>305</v>
      </c>
      <c r="O776">
        <v>14826.51</v>
      </c>
      <c r="P776">
        <v>75899</v>
      </c>
      <c r="Q776" t="str">
        <f t="shared" si="12"/>
        <v>E6 - OTHER</v>
      </c>
    </row>
    <row r="777" spans="1:17" x14ac:dyDescent="0.25">
      <c r="A777">
        <v>49</v>
      </c>
      <c r="B777" t="s">
        <v>421</v>
      </c>
      <c r="C777">
        <v>2019</v>
      </c>
      <c r="D777">
        <v>7</v>
      </c>
      <c r="E777" t="s">
        <v>159</v>
      </c>
      <c r="F777">
        <v>5</v>
      </c>
      <c r="G777" t="s">
        <v>141</v>
      </c>
      <c r="H777">
        <v>628</v>
      </c>
      <c r="I777" t="s">
        <v>441</v>
      </c>
      <c r="J777" t="s">
        <v>442</v>
      </c>
      <c r="K777" t="s">
        <v>443</v>
      </c>
      <c r="L777">
        <v>460</v>
      </c>
      <c r="M777" t="s">
        <v>142</v>
      </c>
      <c r="N777">
        <v>56</v>
      </c>
      <c r="O777">
        <v>6699.89</v>
      </c>
      <c r="P777">
        <v>24779</v>
      </c>
      <c r="Q777" t="str">
        <f t="shared" si="12"/>
        <v>E6 - OTHER</v>
      </c>
    </row>
    <row r="778" spans="1:17" x14ac:dyDescent="0.25">
      <c r="A778">
        <v>49</v>
      </c>
      <c r="B778" t="s">
        <v>421</v>
      </c>
      <c r="C778">
        <v>2019</v>
      </c>
      <c r="D778">
        <v>7</v>
      </c>
      <c r="E778" t="s">
        <v>159</v>
      </c>
      <c r="F778">
        <v>3</v>
      </c>
      <c r="G778" t="s">
        <v>136</v>
      </c>
      <c r="H778">
        <v>55</v>
      </c>
      <c r="I778" t="s">
        <v>428</v>
      </c>
      <c r="J778" t="s">
        <v>426</v>
      </c>
      <c r="K778" t="s">
        <v>427</v>
      </c>
      <c r="L778">
        <v>300</v>
      </c>
      <c r="M778" t="s">
        <v>137</v>
      </c>
      <c r="N778">
        <v>43</v>
      </c>
      <c r="O778">
        <v>-77052.27</v>
      </c>
      <c r="P778">
        <v>129431</v>
      </c>
      <c r="Q778" t="str">
        <f t="shared" si="12"/>
        <v>E3 - Small C&amp;I</v>
      </c>
    </row>
    <row r="779" spans="1:17" x14ac:dyDescent="0.25">
      <c r="A779">
        <v>49</v>
      </c>
      <c r="B779" t="s">
        <v>421</v>
      </c>
      <c r="C779">
        <v>2019</v>
      </c>
      <c r="D779">
        <v>7</v>
      </c>
      <c r="E779" t="s">
        <v>159</v>
      </c>
      <c r="F779">
        <v>1</v>
      </c>
      <c r="G779" t="s">
        <v>133</v>
      </c>
      <c r="H779">
        <v>1</v>
      </c>
      <c r="I779" t="s">
        <v>450</v>
      </c>
      <c r="J779" t="s">
        <v>451</v>
      </c>
      <c r="K779" t="s">
        <v>452</v>
      </c>
      <c r="L779">
        <v>200</v>
      </c>
      <c r="M779" t="s">
        <v>144</v>
      </c>
      <c r="N779">
        <v>341628</v>
      </c>
      <c r="O779">
        <v>48014731.670000002</v>
      </c>
      <c r="P779">
        <v>231903688</v>
      </c>
      <c r="Q779" t="str">
        <f t="shared" si="12"/>
        <v>E1 - Residential</v>
      </c>
    </row>
    <row r="780" spans="1:17" x14ac:dyDescent="0.25">
      <c r="A780">
        <v>49</v>
      </c>
      <c r="B780" t="s">
        <v>421</v>
      </c>
      <c r="C780">
        <v>2019</v>
      </c>
      <c r="D780">
        <v>7</v>
      </c>
      <c r="E780" t="s">
        <v>159</v>
      </c>
      <c r="F780">
        <v>3</v>
      </c>
      <c r="G780" t="s">
        <v>136</v>
      </c>
      <c r="H780">
        <v>924</v>
      </c>
      <c r="I780" t="s">
        <v>444</v>
      </c>
      <c r="J780" t="s">
        <v>445</v>
      </c>
      <c r="K780" t="s">
        <v>446</v>
      </c>
      <c r="L780">
        <v>4532</v>
      </c>
      <c r="M780" t="s">
        <v>143</v>
      </c>
      <c r="N780">
        <v>1</v>
      </c>
      <c r="O780">
        <v>162151.35999999999</v>
      </c>
      <c r="P780">
        <v>1880909</v>
      </c>
      <c r="Q780" t="str">
        <f t="shared" si="12"/>
        <v>E5 - Large C&amp;I</v>
      </c>
    </row>
    <row r="781" spans="1:17" x14ac:dyDescent="0.25">
      <c r="A781">
        <v>49</v>
      </c>
      <c r="B781" t="s">
        <v>421</v>
      </c>
      <c r="C781">
        <v>2019</v>
      </c>
      <c r="D781">
        <v>7</v>
      </c>
      <c r="E781" t="s">
        <v>159</v>
      </c>
      <c r="F781">
        <v>10</v>
      </c>
      <c r="G781" t="s">
        <v>150</v>
      </c>
      <c r="H781">
        <v>903</v>
      </c>
      <c r="I781" t="s">
        <v>454</v>
      </c>
      <c r="J781" t="s">
        <v>451</v>
      </c>
      <c r="K781" t="s">
        <v>452</v>
      </c>
      <c r="L781">
        <v>4513</v>
      </c>
      <c r="M781" t="s">
        <v>151</v>
      </c>
      <c r="N781">
        <v>1733</v>
      </c>
      <c r="O781">
        <v>134422.87</v>
      </c>
      <c r="P781">
        <v>1230728</v>
      </c>
      <c r="Q781" t="str">
        <f t="shared" si="12"/>
        <v>E1 - Residential</v>
      </c>
    </row>
    <row r="782" spans="1:17" x14ac:dyDescent="0.25">
      <c r="A782">
        <v>49</v>
      </c>
      <c r="B782" t="s">
        <v>421</v>
      </c>
      <c r="C782">
        <v>2019</v>
      </c>
      <c r="D782">
        <v>7</v>
      </c>
      <c r="E782" t="s">
        <v>159</v>
      </c>
      <c r="F782">
        <v>3</v>
      </c>
      <c r="G782" t="s">
        <v>136</v>
      </c>
      <c r="H782">
        <v>710</v>
      </c>
      <c r="I782" t="s">
        <v>449</v>
      </c>
      <c r="J782" t="s">
        <v>439</v>
      </c>
      <c r="K782" t="s">
        <v>440</v>
      </c>
      <c r="L782">
        <v>4532</v>
      </c>
      <c r="M782" t="s">
        <v>143</v>
      </c>
      <c r="N782">
        <v>295</v>
      </c>
      <c r="O782">
        <v>4224914.74</v>
      </c>
      <c r="P782">
        <v>65271861</v>
      </c>
      <c r="Q782" t="str">
        <f t="shared" si="12"/>
        <v>E5 - Large C&amp;I</v>
      </c>
    </row>
    <row r="783" spans="1:17" x14ac:dyDescent="0.25">
      <c r="A783">
        <v>49</v>
      </c>
      <c r="B783" t="s">
        <v>421</v>
      </c>
      <c r="C783">
        <v>2019</v>
      </c>
      <c r="D783">
        <v>7</v>
      </c>
      <c r="E783" t="s">
        <v>159</v>
      </c>
      <c r="F783">
        <v>6</v>
      </c>
      <c r="G783" t="s">
        <v>138</v>
      </c>
      <c r="H783">
        <v>619</v>
      </c>
      <c r="I783" t="s">
        <v>475</v>
      </c>
      <c r="J783" t="s">
        <v>158</v>
      </c>
      <c r="K783" t="s">
        <v>146</v>
      </c>
      <c r="L783">
        <v>4562</v>
      </c>
      <c r="M783" t="s">
        <v>145</v>
      </c>
      <c r="N783">
        <v>93</v>
      </c>
      <c r="O783">
        <v>71134.31</v>
      </c>
      <c r="P783">
        <v>807929</v>
      </c>
      <c r="Q783" t="str">
        <f t="shared" si="12"/>
        <v>E6 - OTHER</v>
      </c>
    </row>
    <row r="784" spans="1:17" x14ac:dyDescent="0.25">
      <c r="A784">
        <v>49</v>
      </c>
      <c r="B784" t="s">
        <v>421</v>
      </c>
      <c r="C784">
        <v>2019</v>
      </c>
      <c r="D784">
        <v>7</v>
      </c>
      <c r="E784" t="s">
        <v>159</v>
      </c>
      <c r="F784">
        <v>3</v>
      </c>
      <c r="G784" t="s">
        <v>136</v>
      </c>
      <c r="H784">
        <v>629</v>
      </c>
      <c r="I784" t="s">
        <v>470</v>
      </c>
      <c r="J784" t="s">
        <v>431</v>
      </c>
      <c r="K784" t="s">
        <v>432</v>
      </c>
      <c r="L784">
        <v>300</v>
      </c>
      <c r="M784" t="s">
        <v>137</v>
      </c>
      <c r="N784">
        <v>10</v>
      </c>
      <c r="O784">
        <v>1255.97</v>
      </c>
      <c r="P784">
        <v>4397</v>
      </c>
      <c r="Q784" t="str">
        <f t="shared" si="12"/>
        <v>E6 - OTHER</v>
      </c>
    </row>
    <row r="785" spans="1:17" x14ac:dyDescent="0.25">
      <c r="A785">
        <v>49</v>
      </c>
      <c r="B785" t="s">
        <v>421</v>
      </c>
      <c r="C785">
        <v>2019</v>
      </c>
      <c r="D785">
        <v>7</v>
      </c>
      <c r="E785" t="s">
        <v>159</v>
      </c>
      <c r="F785">
        <v>1</v>
      </c>
      <c r="G785" t="s">
        <v>133</v>
      </c>
      <c r="H785">
        <v>616</v>
      </c>
      <c r="I785" t="s">
        <v>447</v>
      </c>
      <c r="J785" t="s">
        <v>442</v>
      </c>
      <c r="K785" t="s">
        <v>443</v>
      </c>
      <c r="L785">
        <v>4512</v>
      </c>
      <c r="M785" t="s">
        <v>134</v>
      </c>
      <c r="N785">
        <v>46</v>
      </c>
      <c r="O785">
        <v>3674.87</v>
      </c>
      <c r="P785">
        <v>12798</v>
      </c>
      <c r="Q785" t="str">
        <f t="shared" si="12"/>
        <v>E6 - OTHER</v>
      </c>
    </row>
    <row r="786" spans="1:17" x14ac:dyDescent="0.25">
      <c r="A786">
        <v>49</v>
      </c>
      <c r="B786" t="s">
        <v>421</v>
      </c>
      <c r="C786">
        <v>2019</v>
      </c>
      <c r="D786">
        <v>7</v>
      </c>
      <c r="E786" t="s">
        <v>159</v>
      </c>
      <c r="F786">
        <v>3</v>
      </c>
      <c r="G786" t="s">
        <v>136</v>
      </c>
      <c r="H786">
        <v>700</v>
      </c>
      <c r="I786" t="s">
        <v>448</v>
      </c>
      <c r="J786" t="s">
        <v>439</v>
      </c>
      <c r="K786" t="s">
        <v>440</v>
      </c>
      <c r="L786">
        <v>300</v>
      </c>
      <c r="M786" t="s">
        <v>137</v>
      </c>
      <c r="N786">
        <v>81</v>
      </c>
      <c r="O786">
        <v>1388886.54</v>
      </c>
      <c r="P786">
        <v>9434827</v>
      </c>
      <c r="Q786" t="str">
        <f t="shared" si="12"/>
        <v>E5 - Large C&amp;I</v>
      </c>
    </row>
    <row r="787" spans="1:17" x14ac:dyDescent="0.25">
      <c r="A787">
        <v>49</v>
      </c>
      <c r="B787" t="s">
        <v>421</v>
      </c>
      <c r="C787">
        <v>2019</v>
      </c>
      <c r="D787">
        <v>7</v>
      </c>
      <c r="E787" t="s">
        <v>159</v>
      </c>
      <c r="F787">
        <v>1</v>
      </c>
      <c r="G787" t="s">
        <v>133</v>
      </c>
      <c r="H787">
        <v>954</v>
      </c>
      <c r="I787" t="s">
        <v>437</v>
      </c>
      <c r="J787" t="s">
        <v>434</v>
      </c>
      <c r="K787" t="s">
        <v>435</v>
      </c>
      <c r="L787">
        <v>4512</v>
      </c>
      <c r="M787" t="s">
        <v>134</v>
      </c>
      <c r="N787">
        <v>1</v>
      </c>
      <c r="O787">
        <v>943.81</v>
      </c>
      <c r="P787">
        <v>11261</v>
      </c>
      <c r="Q787" t="str">
        <f t="shared" si="12"/>
        <v>E4 - Medium C&amp;I</v>
      </c>
    </row>
    <row r="788" spans="1:17" x14ac:dyDescent="0.25">
      <c r="A788">
        <v>49</v>
      </c>
      <c r="B788" t="s">
        <v>421</v>
      </c>
      <c r="C788">
        <v>2019</v>
      </c>
      <c r="D788">
        <v>7</v>
      </c>
      <c r="E788" t="s">
        <v>159</v>
      </c>
      <c r="F788">
        <v>3</v>
      </c>
      <c r="G788" t="s">
        <v>136</v>
      </c>
      <c r="H788">
        <v>954</v>
      </c>
      <c r="I788" t="s">
        <v>437</v>
      </c>
      <c r="J788" t="s">
        <v>434</v>
      </c>
      <c r="K788" t="s">
        <v>435</v>
      </c>
      <c r="L788">
        <v>4532</v>
      </c>
      <c r="M788" t="s">
        <v>143</v>
      </c>
      <c r="N788">
        <v>3470</v>
      </c>
      <c r="O788">
        <v>5009089.4800000004</v>
      </c>
      <c r="P788">
        <v>62530242</v>
      </c>
      <c r="Q788" t="str">
        <f t="shared" si="12"/>
        <v>E4 - Medium C&amp;I</v>
      </c>
    </row>
    <row r="789" spans="1:17" x14ac:dyDescent="0.25">
      <c r="A789">
        <v>49</v>
      </c>
      <c r="B789" t="s">
        <v>421</v>
      </c>
      <c r="C789">
        <v>2019</v>
      </c>
      <c r="D789">
        <v>7</v>
      </c>
      <c r="E789" t="s">
        <v>159</v>
      </c>
      <c r="F789">
        <v>3</v>
      </c>
      <c r="G789" t="s">
        <v>136</v>
      </c>
      <c r="H789">
        <v>53</v>
      </c>
      <c r="I789" t="s">
        <v>436</v>
      </c>
      <c r="J789" t="s">
        <v>434</v>
      </c>
      <c r="K789" t="s">
        <v>435</v>
      </c>
      <c r="L789">
        <v>300</v>
      </c>
      <c r="M789" t="s">
        <v>137</v>
      </c>
      <c r="N789">
        <v>166</v>
      </c>
      <c r="O789">
        <v>404860.7</v>
      </c>
      <c r="P789">
        <v>2341638</v>
      </c>
      <c r="Q789" t="str">
        <f t="shared" si="12"/>
        <v>E4 - Medium C&amp;I</v>
      </c>
    </row>
    <row r="790" spans="1:17" x14ac:dyDescent="0.25">
      <c r="A790">
        <v>49</v>
      </c>
      <c r="B790" t="s">
        <v>421</v>
      </c>
      <c r="C790">
        <v>2019</v>
      </c>
      <c r="D790">
        <v>7</v>
      </c>
      <c r="E790" t="s">
        <v>159</v>
      </c>
      <c r="F790">
        <v>6</v>
      </c>
      <c r="G790" t="s">
        <v>138</v>
      </c>
      <c r="H790">
        <v>34</v>
      </c>
      <c r="I790" t="s">
        <v>464</v>
      </c>
      <c r="J790" t="s">
        <v>459</v>
      </c>
      <c r="K790" t="s">
        <v>460</v>
      </c>
      <c r="L790">
        <v>700</v>
      </c>
      <c r="M790" t="s">
        <v>139</v>
      </c>
      <c r="N790">
        <v>152</v>
      </c>
      <c r="O790">
        <v>19340.419999999998</v>
      </c>
      <c r="P790">
        <v>91738</v>
      </c>
      <c r="Q790" t="str">
        <f t="shared" si="12"/>
        <v>E3 - Small C&amp;I</v>
      </c>
    </row>
    <row r="791" spans="1:17" x14ac:dyDescent="0.25">
      <c r="A791">
        <v>49</v>
      </c>
      <c r="B791" t="s">
        <v>421</v>
      </c>
      <c r="C791">
        <v>2019</v>
      </c>
      <c r="D791">
        <v>7</v>
      </c>
      <c r="E791" t="s">
        <v>159</v>
      </c>
      <c r="F791">
        <v>1</v>
      </c>
      <c r="G791" t="s">
        <v>133</v>
      </c>
      <c r="H791">
        <v>905</v>
      </c>
      <c r="I791" t="s">
        <v>455</v>
      </c>
      <c r="J791" t="s">
        <v>423</v>
      </c>
      <c r="K791" t="s">
        <v>424</v>
      </c>
      <c r="L791">
        <v>4512</v>
      </c>
      <c r="M791" t="s">
        <v>134</v>
      </c>
      <c r="N791">
        <v>5378</v>
      </c>
      <c r="O791">
        <v>115714.14</v>
      </c>
      <c r="P791">
        <v>2646668</v>
      </c>
      <c r="Q791" t="str">
        <f t="shared" si="12"/>
        <v>E2 - Low Income Residential</v>
      </c>
    </row>
    <row r="792" spans="1:17" x14ac:dyDescent="0.25">
      <c r="A792">
        <v>49</v>
      </c>
      <c r="B792" t="s">
        <v>421</v>
      </c>
      <c r="C792">
        <v>2019</v>
      </c>
      <c r="D792">
        <v>7</v>
      </c>
      <c r="E792" t="s">
        <v>159</v>
      </c>
      <c r="F792">
        <v>5</v>
      </c>
      <c r="G792" t="s">
        <v>141</v>
      </c>
      <c r="H792">
        <v>1</v>
      </c>
      <c r="I792" t="s">
        <v>450</v>
      </c>
      <c r="J792" t="s">
        <v>451</v>
      </c>
      <c r="K792" t="s">
        <v>452</v>
      </c>
      <c r="L792">
        <v>460</v>
      </c>
      <c r="M792" t="s">
        <v>142</v>
      </c>
      <c r="N792">
        <v>1</v>
      </c>
      <c r="O792">
        <v>114.53</v>
      </c>
      <c r="P792">
        <v>540</v>
      </c>
      <c r="Q792" t="str">
        <f t="shared" si="12"/>
        <v>E1 - Residential</v>
      </c>
    </row>
    <row r="793" spans="1:17" x14ac:dyDescent="0.25">
      <c r="A793">
        <v>49</v>
      </c>
      <c r="B793" t="s">
        <v>421</v>
      </c>
      <c r="C793">
        <v>2019</v>
      </c>
      <c r="D793">
        <v>7</v>
      </c>
      <c r="E793" t="s">
        <v>159</v>
      </c>
      <c r="F793">
        <v>10</v>
      </c>
      <c r="G793" t="s">
        <v>150</v>
      </c>
      <c r="H793">
        <v>628</v>
      </c>
      <c r="I793" t="s">
        <v>441</v>
      </c>
      <c r="J793" t="s">
        <v>442</v>
      </c>
      <c r="K793" t="s">
        <v>443</v>
      </c>
      <c r="L793">
        <v>207</v>
      </c>
      <c r="M793" t="s">
        <v>152</v>
      </c>
      <c r="N793">
        <v>7</v>
      </c>
      <c r="O793">
        <v>137.65</v>
      </c>
      <c r="P793">
        <v>446</v>
      </c>
      <c r="Q793" t="str">
        <f t="shared" si="12"/>
        <v>E6 - OTHER</v>
      </c>
    </row>
    <row r="794" spans="1:17" x14ac:dyDescent="0.25">
      <c r="A794">
        <v>49</v>
      </c>
      <c r="B794" t="s">
        <v>421</v>
      </c>
      <c r="C794">
        <v>2019</v>
      </c>
      <c r="D794">
        <v>7</v>
      </c>
      <c r="E794" t="s">
        <v>159</v>
      </c>
      <c r="F794">
        <v>5</v>
      </c>
      <c r="G794" t="s">
        <v>141</v>
      </c>
      <c r="H794">
        <v>13</v>
      </c>
      <c r="I794" t="s">
        <v>433</v>
      </c>
      <c r="J794" t="s">
        <v>434</v>
      </c>
      <c r="K794" t="s">
        <v>435</v>
      </c>
      <c r="L794">
        <v>460</v>
      </c>
      <c r="M794" t="s">
        <v>142</v>
      </c>
      <c r="N794">
        <v>317</v>
      </c>
      <c r="O794">
        <v>677901.74</v>
      </c>
      <c r="P794">
        <v>3898775</v>
      </c>
      <c r="Q794" t="str">
        <f t="shared" si="12"/>
        <v>E4 - Medium C&amp;I</v>
      </c>
    </row>
    <row r="795" spans="1:17" x14ac:dyDescent="0.25">
      <c r="A795">
        <v>49</v>
      </c>
      <c r="B795" t="s">
        <v>421</v>
      </c>
      <c r="C795">
        <v>2019</v>
      </c>
      <c r="D795">
        <v>7</v>
      </c>
      <c r="E795" t="s">
        <v>159</v>
      </c>
      <c r="F795">
        <v>1</v>
      </c>
      <c r="G795" t="s">
        <v>133</v>
      </c>
      <c r="H795">
        <v>34</v>
      </c>
      <c r="I795" t="s">
        <v>464</v>
      </c>
      <c r="J795" t="s">
        <v>459</v>
      </c>
      <c r="K795" t="s">
        <v>460</v>
      </c>
      <c r="L795">
        <v>200</v>
      </c>
      <c r="M795" t="s">
        <v>144</v>
      </c>
      <c r="N795">
        <v>1</v>
      </c>
      <c r="O795">
        <v>14.25</v>
      </c>
      <c r="P795">
        <v>15</v>
      </c>
      <c r="Q795" t="str">
        <f t="shared" si="12"/>
        <v>E3 - Small C&amp;I</v>
      </c>
    </row>
    <row r="796" spans="1:17" x14ac:dyDescent="0.25">
      <c r="A796">
        <v>49</v>
      </c>
      <c r="B796" t="s">
        <v>421</v>
      </c>
      <c r="C796">
        <v>2019</v>
      </c>
      <c r="D796">
        <v>7</v>
      </c>
      <c r="E796" t="s">
        <v>159</v>
      </c>
      <c r="F796">
        <v>3</v>
      </c>
      <c r="G796" t="s">
        <v>136</v>
      </c>
      <c r="H796">
        <v>1</v>
      </c>
      <c r="I796" t="s">
        <v>450</v>
      </c>
      <c r="J796" t="s">
        <v>451</v>
      </c>
      <c r="K796" t="s">
        <v>452</v>
      </c>
      <c r="L796">
        <v>300</v>
      </c>
      <c r="M796" t="s">
        <v>137</v>
      </c>
      <c r="N796">
        <v>744</v>
      </c>
      <c r="O796">
        <v>204863.05</v>
      </c>
      <c r="P796">
        <v>988134</v>
      </c>
      <c r="Q796" t="str">
        <f t="shared" si="12"/>
        <v>E1 - Residential</v>
      </c>
    </row>
    <row r="797" spans="1:17" x14ac:dyDescent="0.25">
      <c r="A797">
        <v>49</v>
      </c>
      <c r="B797" t="s">
        <v>421</v>
      </c>
      <c r="C797">
        <v>2019</v>
      </c>
      <c r="D797">
        <v>7</v>
      </c>
      <c r="E797" t="s">
        <v>159</v>
      </c>
      <c r="F797">
        <v>1</v>
      </c>
      <c r="G797" t="s">
        <v>133</v>
      </c>
      <c r="H797">
        <v>903</v>
      </c>
      <c r="I797" t="s">
        <v>454</v>
      </c>
      <c r="J797" t="s">
        <v>451</v>
      </c>
      <c r="K797" t="s">
        <v>452</v>
      </c>
      <c r="L797">
        <v>4512</v>
      </c>
      <c r="M797" t="s">
        <v>134</v>
      </c>
      <c r="N797">
        <v>40652</v>
      </c>
      <c r="O797">
        <v>2886606.65</v>
      </c>
      <c r="P797">
        <v>26086716</v>
      </c>
      <c r="Q797" t="str">
        <f t="shared" si="12"/>
        <v>E1 - Residential</v>
      </c>
    </row>
    <row r="798" spans="1:17" x14ac:dyDescent="0.25">
      <c r="A798">
        <v>49</v>
      </c>
      <c r="B798" t="s">
        <v>421</v>
      </c>
      <c r="C798">
        <v>2019</v>
      </c>
      <c r="D798">
        <v>7</v>
      </c>
      <c r="E798" t="s">
        <v>159</v>
      </c>
      <c r="F798">
        <v>5</v>
      </c>
      <c r="G798" t="s">
        <v>141</v>
      </c>
      <c r="H798">
        <v>710</v>
      </c>
      <c r="I798" t="s">
        <v>449</v>
      </c>
      <c r="J798" t="s">
        <v>439</v>
      </c>
      <c r="K798" t="s">
        <v>440</v>
      </c>
      <c r="L798">
        <v>4552</v>
      </c>
      <c r="M798" t="s">
        <v>157</v>
      </c>
      <c r="N798">
        <v>93</v>
      </c>
      <c r="O798">
        <v>1829682.17</v>
      </c>
      <c r="P798">
        <v>27679507</v>
      </c>
      <c r="Q798" t="str">
        <f t="shared" si="12"/>
        <v>E5 - Large C&amp;I</v>
      </c>
    </row>
    <row r="799" spans="1:17" x14ac:dyDescent="0.25">
      <c r="A799">
        <v>49</v>
      </c>
      <c r="B799" t="s">
        <v>421</v>
      </c>
      <c r="C799">
        <v>2019</v>
      </c>
      <c r="D799">
        <v>7</v>
      </c>
      <c r="E799" t="s">
        <v>159</v>
      </c>
      <c r="F799">
        <v>3</v>
      </c>
      <c r="G799" t="s">
        <v>136</v>
      </c>
      <c r="H799">
        <v>705</v>
      </c>
      <c r="I799" t="s">
        <v>438</v>
      </c>
      <c r="J799" t="s">
        <v>439</v>
      </c>
      <c r="K799" t="s">
        <v>440</v>
      </c>
      <c r="L799">
        <v>300</v>
      </c>
      <c r="M799" t="s">
        <v>137</v>
      </c>
      <c r="N799">
        <v>95</v>
      </c>
      <c r="O799">
        <v>1577451.58</v>
      </c>
      <c r="P799">
        <v>9659201</v>
      </c>
      <c r="Q799" t="str">
        <f t="shared" si="12"/>
        <v>E5 - Large C&amp;I</v>
      </c>
    </row>
    <row r="800" spans="1:17" x14ac:dyDescent="0.25">
      <c r="A800">
        <v>49</v>
      </c>
      <c r="B800" t="s">
        <v>421</v>
      </c>
      <c r="C800">
        <v>2019</v>
      </c>
      <c r="D800">
        <v>7</v>
      </c>
      <c r="E800" t="s">
        <v>159</v>
      </c>
      <c r="F800">
        <v>5</v>
      </c>
      <c r="G800" t="s">
        <v>141</v>
      </c>
      <c r="H800">
        <v>700</v>
      </c>
      <c r="I800" t="s">
        <v>448</v>
      </c>
      <c r="J800" t="s">
        <v>439</v>
      </c>
      <c r="K800" t="s">
        <v>440</v>
      </c>
      <c r="L800">
        <v>460</v>
      </c>
      <c r="M800" t="s">
        <v>142</v>
      </c>
      <c r="N800">
        <v>48</v>
      </c>
      <c r="O800">
        <v>803201.56</v>
      </c>
      <c r="P800">
        <v>5248960</v>
      </c>
      <c r="Q800" t="str">
        <f t="shared" si="12"/>
        <v>E5 - Large C&amp;I</v>
      </c>
    </row>
    <row r="801" spans="1:17" x14ac:dyDescent="0.25">
      <c r="A801">
        <v>49</v>
      </c>
      <c r="B801" t="s">
        <v>421</v>
      </c>
      <c r="C801">
        <v>2019</v>
      </c>
      <c r="D801">
        <v>7</v>
      </c>
      <c r="E801" t="s">
        <v>159</v>
      </c>
      <c r="F801">
        <v>6</v>
      </c>
      <c r="G801" t="s">
        <v>138</v>
      </c>
      <c r="H801">
        <v>629</v>
      </c>
      <c r="I801" t="s">
        <v>470</v>
      </c>
      <c r="J801" t="s">
        <v>431</v>
      </c>
      <c r="K801" t="s">
        <v>432</v>
      </c>
      <c r="L801">
        <v>700</v>
      </c>
      <c r="M801" t="s">
        <v>139</v>
      </c>
      <c r="N801">
        <v>155</v>
      </c>
      <c r="O801">
        <v>79038.75</v>
      </c>
      <c r="P801">
        <v>166881</v>
      </c>
      <c r="Q801" t="str">
        <f t="shared" si="12"/>
        <v>E6 - OTHER</v>
      </c>
    </row>
    <row r="802" spans="1:17" x14ac:dyDescent="0.25">
      <c r="A802">
        <v>49</v>
      </c>
      <c r="B802" t="s">
        <v>421</v>
      </c>
      <c r="C802">
        <v>2019</v>
      </c>
      <c r="D802">
        <v>7</v>
      </c>
      <c r="E802" t="s">
        <v>159</v>
      </c>
      <c r="F802">
        <v>3</v>
      </c>
      <c r="G802" t="s">
        <v>136</v>
      </c>
      <c r="H802">
        <v>628</v>
      </c>
      <c r="I802" t="s">
        <v>441</v>
      </c>
      <c r="J802" t="s">
        <v>442</v>
      </c>
      <c r="K802" t="s">
        <v>443</v>
      </c>
      <c r="L802">
        <v>300</v>
      </c>
      <c r="M802" t="s">
        <v>137</v>
      </c>
      <c r="N802">
        <v>1139</v>
      </c>
      <c r="O802">
        <v>59693.87</v>
      </c>
      <c r="P802">
        <v>232069</v>
      </c>
      <c r="Q802" t="str">
        <f t="shared" si="12"/>
        <v>E6 - OTHER</v>
      </c>
    </row>
    <row r="803" spans="1:17" x14ac:dyDescent="0.25">
      <c r="A803">
        <v>49</v>
      </c>
      <c r="B803" t="s">
        <v>421</v>
      </c>
      <c r="C803">
        <v>2019</v>
      </c>
      <c r="D803">
        <v>7</v>
      </c>
      <c r="E803" t="s">
        <v>159</v>
      </c>
      <c r="F803">
        <v>6</v>
      </c>
      <c r="G803" t="s">
        <v>138</v>
      </c>
      <c r="H803">
        <v>616</v>
      </c>
      <c r="I803" t="s">
        <v>447</v>
      </c>
      <c r="J803" t="s">
        <v>442</v>
      </c>
      <c r="K803" t="s">
        <v>443</v>
      </c>
      <c r="L803">
        <v>4562</v>
      </c>
      <c r="M803" t="s">
        <v>145</v>
      </c>
      <c r="N803">
        <v>70</v>
      </c>
      <c r="O803">
        <v>3873.92</v>
      </c>
      <c r="P803">
        <v>20847</v>
      </c>
      <c r="Q803" t="str">
        <f t="shared" si="12"/>
        <v>E6 - OTHER</v>
      </c>
    </row>
    <row r="804" spans="1:17" x14ac:dyDescent="0.25">
      <c r="A804">
        <v>49</v>
      </c>
      <c r="B804" t="s">
        <v>421</v>
      </c>
      <c r="C804">
        <v>2019</v>
      </c>
      <c r="D804">
        <v>7</v>
      </c>
      <c r="E804" t="s">
        <v>159</v>
      </c>
      <c r="F804">
        <v>3</v>
      </c>
      <c r="G804" t="s">
        <v>136</v>
      </c>
      <c r="H804">
        <v>13</v>
      </c>
      <c r="I804" t="s">
        <v>433</v>
      </c>
      <c r="J804" t="s">
        <v>434</v>
      </c>
      <c r="K804" t="s">
        <v>435</v>
      </c>
      <c r="L804">
        <v>300</v>
      </c>
      <c r="M804" t="s">
        <v>137</v>
      </c>
      <c r="N804">
        <v>4019</v>
      </c>
      <c r="O804">
        <v>7044075.5899999999</v>
      </c>
      <c r="P804">
        <v>42387755</v>
      </c>
      <c r="Q804" t="str">
        <f t="shared" si="12"/>
        <v>E4 - Medium C&amp;I</v>
      </c>
    </row>
    <row r="805" spans="1:17" x14ac:dyDescent="0.25">
      <c r="A805">
        <v>49</v>
      </c>
      <c r="B805" t="s">
        <v>421</v>
      </c>
      <c r="C805">
        <v>2019</v>
      </c>
      <c r="D805">
        <v>7</v>
      </c>
      <c r="E805" t="s">
        <v>159</v>
      </c>
      <c r="F805">
        <v>1</v>
      </c>
      <c r="G805" t="s">
        <v>133</v>
      </c>
      <c r="H805">
        <v>6</v>
      </c>
      <c r="I805" t="s">
        <v>422</v>
      </c>
      <c r="J805" t="s">
        <v>423</v>
      </c>
      <c r="K805" t="s">
        <v>424</v>
      </c>
      <c r="L805">
        <v>200</v>
      </c>
      <c r="M805" t="s">
        <v>144</v>
      </c>
      <c r="N805">
        <v>27368</v>
      </c>
      <c r="O805">
        <v>2512843.36</v>
      </c>
      <c r="P805">
        <v>16814394</v>
      </c>
      <c r="Q805" t="str">
        <f t="shared" si="12"/>
        <v>E2 - Low Income Residential</v>
      </c>
    </row>
    <row r="806" spans="1:17" x14ac:dyDescent="0.25">
      <c r="A806">
        <v>49</v>
      </c>
      <c r="B806" t="s">
        <v>421</v>
      </c>
      <c r="C806">
        <v>2019</v>
      </c>
      <c r="D806">
        <v>7</v>
      </c>
      <c r="E806" t="s">
        <v>159</v>
      </c>
      <c r="F806">
        <v>10</v>
      </c>
      <c r="G806" t="s">
        <v>150</v>
      </c>
      <c r="H806">
        <v>6</v>
      </c>
      <c r="I806" t="s">
        <v>422</v>
      </c>
      <c r="J806" t="s">
        <v>423</v>
      </c>
      <c r="K806" t="s">
        <v>424</v>
      </c>
      <c r="L806">
        <v>207</v>
      </c>
      <c r="M806" t="s">
        <v>152</v>
      </c>
      <c r="N806">
        <v>1055</v>
      </c>
      <c r="O806">
        <v>101224.99</v>
      </c>
      <c r="P806">
        <v>677212</v>
      </c>
      <c r="Q806" t="str">
        <f t="shared" si="12"/>
        <v>E2 - Low Income Residential</v>
      </c>
    </row>
    <row r="807" spans="1:17" x14ac:dyDescent="0.25">
      <c r="A807">
        <v>49</v>
      </c>
      <c r="B807" t="s">
        <v>421</v>
      </c>
      <c r="C807">
        <v>2019</v>
      </c>
      <c r="D807">
        <v>7</v>
      </c>
      <c r="E807" t="s">
        <v>159</v>
      </c>
      <c r="F807">
        <v>10</v>
      </c>
      <c r="G807" t="s">
        <v>150</v>
      </c>
      <c r="H807">
        <v>905</v>
      </c>
      <c r="I807" t="s">
        <v>455</v>
      </c>
      <c r="J807" t="s">
        <v>423</v>
      </c>
      <c r="K807" t="s">
        <v>424</v>
      </c>
      <c r="L807">
        <v>4513</v>
      </c>
      <c r="M807" t="s">
        <v>151</v>
      </c>
      <c r="N807">
        <v>140</v>
      </c>
      <c r="O807">
        <v>3169.55</v>
      </c>
      <c r="P807">
        <v>72304</v>
      </c>
      <c r="Q807" t="str">
        <f t="shared" si="12"/>
        <v>E2 - Low Income Residential</v>
      </c>
    </row>
    <row r="808" spans="1:17" x14ac:dyDescent="0.25">
      <c r="A808">
        <v>49</v>
      </c>
      <c r="B808" t="s">
        <v>421</v>
      </c>
      <c r="C808">
        <v>2019</v>
      </c>
      <c r="D808">
        <v>7</v>
      </c>
      <c r="E808" t="s">
        <v>159</v>
      </c>
      <c r="F808">
        <v>10</v>
      </c>
      <c r="G808" t="s">
        <v>150</v>
      </c>
      <c r="H808">
        <v>1</v>
      </c>
      <c r="I808" t="s">
        <v>450</v>
      </c>
      <c r="J808" t="s">
        <v>451</v>
      </c>
      <c r="K808" t="s">
        <v>452</v>
      </c>
      <c r="L808">
        <v>207</v>
      </c>
      <c r="M808" t="s">
        <v>152</v>
      </c>
      <c r="N808">
        <v>14768</v>
      </c>
      <c r="O808">
        <v>2082112.02</v>
      </c>
      <c r="P808">
        <v>10103847</v>
      </c>
      <c r="Q808" t="str">
        <f t="shared" si="12"/>
        <v>E1 - Residential</v>
      </c>
    </row>
    <row r="809" spans="1:17" x14ac:dyDescent="0.25">
      <c r="A809">
        <v>49</v>
      </c>
      <c r="B809" t="s">
        <v>421</v>
      </c>
      <c r="C809">
        <v>2019</v>
      </c>
      <c r="D809">
        <v>7</v>
      </c>
      <c r="E809" t="s">
        <v>159</v>
      </c>
      <c r="F809">
        <v>5</v>
      </c>
      <c r="G809" t="s">
        <v>141</v>
      </c>
      <c r="H809">
        <v>944</v>
      </c>
      <c r="I809" t="s">
        <v>472</v>
      </c>
      <c r="J809" t="s">
        <v>473</v>
      </c>
      <c r="K809" t="s">
        <v>474</v>
      </c>
      <c r="L809">
        <v>4552</v>
      </c>
      <c r="M809" t="s">
        <v>157</v>
      </c>
      <c r="N809">
        <v>1</v>
      </c>
      <c r="O809">
        <v>7665.69</v>
      </c>
      <c r="P809">
        <v>338935</v>
      </c>
      <c r="Q809" t="str">
        <f t="shared" si="12"/>
        <v>E6 - OTHER</v>
      </c>
    </row>
    <row r="810" spans="1:17" x14ac:dyDescent="0.25">
      <c r="A810">
        <v>49</v>
      </c>
      <c r="B810" t="s">
        <v>421</v>
      </c>
      <c r="C810">
        <v>2019</v>
      </c>
      <c r="D810">
        <v>7</v>
      </c>
      <c r="E810" t="s">
        <v>159</v>
      </c>
      <c r="F810">
        <v>6</v>
      </c>
      <c r="G810" t="s">
        <v>138</v>
      </c>
      <c r="H810">
        <v>626</v>
      </c>
      <c r="I810" t="s">
        <v>457</v>
      </c>
      <c r="J810" t="s">
        <v>85</v>
      </c>
      <c r="K810" t="s">
        <v>146</v>
      </c>
      <c r="L810">
        <v>700</v>
      </c>
      <c r="M810" t="s">
        <v>139</v>
      </c>
      <c r="N810">
        <v>1</v>
      </c>
      <c r="O810">
        <v>467.45</v>
      </c>
      <c r="P810">
        <v>219</v>
      </c>
      <c r="Q810" t="str">
        <f t="shared" si="12"/>
        <v>E6 - OTHER</v>
      </c>
    </row>
    <row r="811" spans="1:17" x14ac:dyDescent="0.25">
      <c r="A811">
        <v>49</v>
      </c>
      <c r="B811" t="s">
        <v>421</v>
      </c>
      <c r="C811">
        <v>2019</v>
      </c>
      <c r="D811">
        <v>7</v>
      </c>
      <c r="E811" t="s">
        <v>159</v>
      </c>
      <c r="F811">
        <v>3</v>
      </c>
      <c r="G811" t="s">
        <v>136</v>
      </c>
      <c r="H811">
        <v>34</v>
      </c>
      <c r="I811" t="s">
        <v>464</v>
      </c>
      <c r="J811" t="s">
        <v>459</v>
      </c>
      <c r="K811" t="s">
        <v>460</v>
      </c>
      <c r="L811">
        <v>300</v>
      </c>
      <c r="M811" t="s">
        <v>137</v>
      </c>
      <c r="N811">
        <v>131</v>
      </c>
      <c r="O811">
        <v>14164.3</v>
      </c>
      <c r="P811">
        <v>66002</v>
      </c>
      <c r="Q811" t="str">
        <f t="shared" si="12"/>
        <v>E3 - Small C&amp;I</v>
      </c>
    </row>
    <row r="812" spans="1:17" x14ac:dyDescent="0.25">
      <c r="A812">
        <v>49</v>
      </c>
      <c r="B812" t="s">
        <v>421</v>
      </c>
      <c r="C812">
        <v>2019</v>
      </c>
      <c r="D812">
        <v>7</v>
      </c>
      <c r="E812" t="s">
        <v>159</v>
      </c>
      <c r="F812">
        <v>6</v>
      </c>
      <c r="G812" t="s">
        <v>138</v>
      </c>
      <c r="H812">
        <v>951</v>
      </c>
      <c r="I812" t="s">
        <v>458</v>
      </c>
      <c r="J812" t="s">
        <v>459</v>
      </c>
      <c r="K812" t="s">
        <v>460</v>
      </c>
      <c r="L812">
        <v>4562</v>
      </c>
      <c r="M812" t="s">
        <v>145</v>
      </c>
      <c r="N812">
        <v>216</v>
      </c>
      <c r="O812">
        <v>8976.5499999999993</v>
      </c>
      <c r="P812">
        <v>67567</v>
      </c>
      <c r="Q812" t="str">
        <f t="shared" si="12"/>
        <v>E3 - Small C&amp;I</v>
      </c>
    </row>
    <row r="813" spans="1:17" x14ac:dyDescent="0.25">
      <c r="A813">
        <v>49</v>
      </c>
      <c r="B813" t="s">
        <v>421</v>
      </c>
      <c r="C813">
        <v>2019</v>
      </c>
      <c r="D813">
        <v>7</v>
      </c>
      <c r="E813" t="s">
        <v>159</v>
      </c>
      <c r="F813">
        <v>3</v>
      </c>
      <c r="G813" t="s">
        <v>136</v>
      </c>
      <c r="H813">
        <v>903</v>
      </c>
      <c r="I813" t="s">
        <v>454</v>
      </c>
      <c r="J813" t="s">
        <v>451</v>
      </c>
      <c r="K813" t="s">
        <v>452</v>
      </c>
      <c r="L813">
        <v>4532</v>
      </c>
      <c r="M813" t="s">
        <v>143</v>
      </c>
      <c r="N813">
        <v>94</v>
      </c>
      <c r="O813">
        <v>23870</v>
      </c>
      <c r="P813">
        <v>229196</v>
      </c>
      <c r="Q813" t="str">
        <f t="shared" si="12"/>
        <v>E1 - Residential</v>
      </c>
    </row>
    <row r="814" spans="1:17" x14ac:dyDescent="0.25">
      <c r="A814">
        <v>49</v>
      </c>
      <c r="B814" t="s">
        <v>421</v>
      </c>
      <c r="C814">
        <v>2019</v>
      </c>
      <c r="D814">
        <v>7</v>
      </c>
      <c r="E814" t="s">
        <v>159</v>
      </c>
      <c r="F814">
        <v>3</v>
      </c>
      <c r="G814" t="s">
        <v>136</v>
      </c>
      <c r="H814">
        <v>711</v>
      </c>
      <c r="I814" t="s">
        <v>453</v>
      </c>
      <c r="J814" t="s">
        <v>439</v>
      </c>
      <c r="K814" t="s">
        <v>440</v>
      </c>
      <c r="L814">
        <v>4532</v>
      </c>
      <c r="M814" t="s">
        <v>143</v>
      </c>
      <c r="N814">
        <v>321</v>
      </c>
      <c r="O814">
        <v>4816884.38</v>
      </c>
      <c r="P814">
        <v>76265215</v>
      </c>
      <c r="Q814" t="str">
        <f t="shared" si="12"/>
        <v>E5 - Large C&amp;I</v>
      </c>
    </row>
    <row r="815" spans="1:17" x14ac:dyDescent="0.25">
      <c r="A815">
        <v>49</v>
      </c>
      <c r="B815" t="s">
        <v>421</v>
      </c>
      <c r="C815">
        <v>2019</v>
      </c>
      <c r="D815">
        <v>7</v>
      </c>
      <c r="E815" t="s">
        <v>159</v>
      </c>
      <c r="F815">
        <v>6</v>
      </c>
      <c r="G815" t="s">
        <v>138</v>
      </c>
      <c r="H815">
        <v>630</v>
      </c>
      <c r="I815" t="s">
        <v>456</v>
      </c>
      <c r="J815" t="s">
        <v>158</v>
      </c>
      <c r="K815" t="s">
        <v>146</v>
      </c>
      <c r="L815">
        <v>700</v>
      </c>
      <c r="M815" t="s">
        <v>139</v>
      </c>
      <c r="N815">
        <v>1</v>
      </c>
      <c r="O815">
        <v>8387.9599999999991</v>
      </c>
      <c r="P815">
        <v>40552</v>
      </c>
      <c r="Q815" t="str">
        <f t="shared" si="12"/>
        <v>E6 - OTHER</v>
      </c>
    </row>
    <row r="816" spans="1:17" x14ac:dyDescent="0.25">
      <c r="A816">
        <v>49</v>
      </c>
      <c r="B816" t="s">
        <v>421</v>
      </c>
      <c r="C816">
        <v>2019</v>
      </c>
      <c r="D816">
        <v>7</v>
      </c>
      <c r="E816" t="s">
        <v>159</v>
      </c>
      <c r="F816">
        <v>5</v>
      </c>
      <c r="G816" t="s">
        <v>141</v>
      </c>
      <c r="H816">
        <v>616</v>
      </c>
      <c r="I816" t="s">
        <v>447</v>
      </c>
      <c r="J816" t="s">
        <v>442</v>
      </c>
      <c r="K816" t="s">
        <v>443</v>
      </c>
      <c r="L816">
        <v>4552</v>
      </c>
      <c r="M816" t="s">
        <v>157</v>
      </c>
      <c r="N816">
        <v>20</v>
      </c>
      <c r="O816">
        <v>2106.7399999999998</v>
      </c>
      <c r="P816">
        <v>10250</v>
      </c>
      <c r="Q816" t="str">
        <f t="shared" si="12"/>
        <v>E6 - OTHER</v>
      </c>
    </row>
    <row r="817" spans="1:17" x14ac:dyDescent="0.25">
      <c r="A817">
        <v>49</v>
      </c>
      <c r="B817" t="s">
        <v>421</v>
      </c>
      <c r="C817">
        <v>2019</v>
      </c>
      <c r="D817">
        <v>7</v>
      </c>
      <c r="E817" t="s">
        <v>159</v>
      </c>
      <c r="F817">
        <v>5</v>
      </c>
      <c r="G817" t="s">
        <v>141</v>
      </c>
      <c r="H817">
        <v>443</v>
      </c>
      <c r="I817" t="s">
        <v>495</v>
      </c>
      <c r="J817">
        <v>2121</v>
      </c>
      <c r="K817" t="s">
        <v>146</v>
      </c>
      <c r="L817">
        <v>1670</v>
      </c>
      <c r="M817" t="s">
        <v>492</v>
      </c>
      <c r="N817">
        <v>2</v>
      </c>
      <c r="O817">
        <v>52.54</v>
      </c>
      <c r="P817">
        <v>2.0499999999999998</v>
      </c>
      <c r="Q817" t="str">
        <f t="shared" si="12"/>
        <v>G3 - Small C&amp;I</v>
      </c>
    </row>
    <row r="818" spans="1:17" x14ac:dyDescent="0.25">
      <c r="A818">
        <v>49</v>
      </c>
      <c r="B818" t="s">
        <v>421</v>
      </c>
      <c r="C818">
        <v>2019</v>
      </c>
      <c r="D818">
        <v>7</v>
      </c>
      <c r="E818" t="s">
        <v>159</v>
      </c>
      <c r="F818">
        <v>3</v>
      </c>
      <c r="G818" t="s">
        <v>136</v>
      </c>
      <c r="H818">
        <v>440</v>
      </c>
      <c r="I818" t="s">
        <v>523</v>
      </c>
      <c r="J818" t="s">
        <v>524</v>
      </c>
      <c r="K818" t="s">
        <v>146</v>
      </c>
      <c r="L818">
        <v>1672</v>
      </c>
      <c r="M818" t="s">
        <v>525</v>
      </c>
      <c r="N818">
        <v>1</v>
      </c>
      <c r="O818">
        <v>21610.71</v>
      </c>
      <c r="P818">
        <v>156729.44</v>
      </c>
      <c r="Q818" t="str">
        <f t="shared" si="12"/>
        <v>G5 - Large C&amp;I</v>
      </c>
    </row>
    <row r="819" spans="1:17" x14ac:dyDescent="0.25">
      <c r="A819">
        <v>49</v>
      </c>
      <c r="B819" t="s">
        <v>421</v>
      </c>
      <c r="C819">
        <v>2019</v>
      </c>
      <c r="D819">
        <v>7</v>
      </c>
      <c r="E819" t="s">
        <v>159</v>
      </c>
      <c r="F819">
        <v>5</v>
      </c>
      <c r="G819" t="s">
        <v>141</v>
      </c>
      <c r="H819">
        <v>410</v>
      </c>
      <c r="I819" t="s">
        <v>514</v>
      </c>
      <c r="J819">
        <v>3321</v>
      </c>
      <c r="K819" t="s">
        <v>146</v>
      </c>
      <c r="L819">
        <v>1670</v>
      </c>
      <c r="M819" t="s">
        <v>492</v>
      </c>
      <c r="N819">
        <v>17</v>
      </c>
      <c r="O819">
        <v>23436.78</v>
      </c>
      <c r="P819">
        <v>21985.55</v>
      </c>
      <c r="Q819" t="str">
        <f t="shared" si="12"/>
        <v>G5 - Large C&amp;I</v>
      </c>
    </row>
    <row r="820" spans="1:17" x14ac:dyDescent="0.25">
      <c r="A820">
        <v>49</v>
      </c>
      <c r="B820" t="s">
        <v>421</v>
      </c>
      <c r="C820">
        <v>2019</v>
      </c>
      <c r="D820">
        <v>7</v>
      </c>
      <c r="E820" t="s">
        <v>159</v>
      </c>
      <c r="F820">
        <v>5</v>
      </c>
      <c r="G820" t="s">
        <v>141</v>
      </c>
      <c r="H820">
        <v>422</v>
      </c>
      <c r="I820" t="s">
        <v>501</v>
      </c>
      <c r="J820">
        <v>2421</v>
      </c>
      <c r="K820" t="s">
        <v>146</v>
      </c>
      <c r="L820">
        <v>1671</v>
      </c>
      <c r="M820" t="s">
        <v>485</v>
      </c>
      <c r="N820">
        <v>13</v>
      </c>
      <c r="O820">
        <v>88678.47</v>
      </c>
      <c r="P820">
        <v>424406.56</v>
      </c>
      <c r="Q820" t="str">
        <f t="shared" si="12"/>
        <v>G5 - Large C&amp;I</v>
      </c>
    </row>
    <row r="821" spans="1:17" x14ac:dyDescent="0.25">
      <c r="A821">
        <v>49</v>
      </c>
      <c r="B821" t="s">
        <v>421</v>
      </c>
      <c r="C821">
        <v>2019</v>
      </c>
      <c r="D821">
        <v>7</v>
      </c>
      <c r="E821" t="s">
        <v>159</v>
      </c>
      <c r="F821">
        <v>1</v>
      </c>
      <c r="G821" t="s">
        <v>133</v>
      </c>
      <c r="H821">
        <v>401</v>
      </c>
      <c r="I821" t="s">
        <v>526</v>
      </c>
      <c r="J821">
        <v>1012</v>
      </c>
      <c r="K821" t="s">
        <v>146</v>
      </c>
      <c r="L821">
        <v>200</v>
      </c>
      <c r="M821" t="s">
        <v>144</v>
      </c>
      <c r="N821">
        <v>17396</v>
      </c>
      <c r="O821">
        <v>458309.47</v>
      </c>
      <c r="P821">
        <v>164286.60999999999</v>
      </c>
      <c r="Q821" t="str">
        <f t="shared" si="12"/>
        <v>G1 - Residential</v>
      </c>
    </row>
    <row r="822" spans="1:17" x14ac:dyDescent="0.25">
      <c r="A822">
        <v>49</v>
      </c>
      <c r="B822" t="s">
        <v>421</v>
      </c>
      <c r="C822">
        <v>2019</v>
      </c>
      <c r="D822">
        <v>7</v>
      </c>
      <c r="E822" t="s">
        <v>159</v>
      </c>
      <c r="F822">
        <v>3</v>
      </c>
      <c r="G822" t="s">
        <v>136</v>
      </c>
      <c r="H822">
        <v>444</v>
      </c>
      <c r="I822" t="s">
        <v>496</v>
      </c>
      <c r="J822">
        <v>2131</v>
      </c>
      <c r="K822" t="s">
        <v>146</v>
      </c>
      <c r="L822">
        <v>300</v>
      </c>
      <c r="M822" t="s">
        <v>137</v>
      </c>
      <c r="N822">
        <v>10</v>
      </c>
      <c r="O822">
        <v>1923.59</v>
      </c>
      <c r="P822">
        <v>1391.57</v>
      </c>
      <c r="Q822" t="str">
        <f t="shared" si="12"/>
        <v>G3 - Small C&amp;I</v>
      </c>
    </row>
    <row r="823" spans="1:17" x14ac:dyDescent="0.25">
      <c r="A823">
        <v>49</v>
      </c>
      <c r="B823" t="s">
        <v>421</v>
      </c>
      <c r="C823">
        <v>2019</v>
      </c>
      <c r="D823">
        <v>7</v>
      </c>
      <c r="E823" t="s">
        <v>159</v>
      </c>
      <c r="F823">
        <v>5</v>
      </c>
      <c r="G823" t="s">
        <v>141</v>
      </c>
      <c r="H823">
        <v>414</v>
      </c>
      <c r="I823" t="s">
        <v>506</v>
      </c>
      <c r="J823">
        <v>3421</v>
      </c>
      <c r="K823" t="s">
        <v>146</v>
      </c>
      <c r="L823">
        <v>1670</v>
      </c>
      <c r="M823" t="s">
        <v>492</v>
      </c>
      <c r="N823">
        <v>1</v>
      </c>
      <c r="O823">
        <v>2466.65</v>
      </c>
      <c r="P823">
        <v>0</v>
      </c>
      <c r="Q823" t="str">
        <f t="shared" si="12"/>
        <v>G5 - Large C&amp;I</v>
      </c>
    </row>
    <row r="824" spans="1:17" x14ac:dyDescent="0.25">
      <c r="A824">
        <v>49</v>
      </c>
      <c r="B824" t="s">
        <v>421</v>
      </c>
      <c r="C824">
        <v>2019</v>
      </c>
      <c r="D824">
        <v>7</v>
      </c>
      <c r="E824" t="s">
        <v>159</v>
      </c>
      <c r="F824">
        <v>5</v>
      </c>
      <c r="G824" t="s">
        <v>141</v>
      </c>
      <c r="H824">
        <v>418</v>
      </c>
      <c r="I824" t="s">
        <v>529</v>
      </c>
      <c r="J824">
        <v>2321</v>
      </c>
      <c r="K824" t="s">
        <v>146</v>
      </c>
      <c r="L824">
        <v>1671</v>
      </c>
      <c r="M824" t="s">
        <v>485</v>
      </c>
      <c r="N824">
        <v>55</v>
      </c>
      <c r="O824">
        <v>91979.39</v>
      </c>
      <c r="P824">
        <v>202976.01</v>
      </c>
      <c r="Q824" t="str">
        <f t="shared" si="12"/>
        <v>G5 - Large C&amp;I</v>
      </c>
    </row>
    <row r="825" spans="1:17" x14ac:dyDescent="0.25">
      <c r="A825">
        <v>49</v>
      </c>
      <c r="B825" t="s">
        <v>421</v>
      </c>
      <c r="C825">
        <v>2019</v>
      </c>
      <c r="D825">
        <v>7</v>
      </c>
      <c r="E825" t="s">
        <v>159</v>
      </c>
      <c r="F825">
        <v>3</v>
      </c>
      <c r="G825" t="s">
        <v>136</v>
      </c>
      <c r="H825">
        <v>423</v>
      </c>
      <c r="I825" t="s">
        <v>483</v>
      </c>
      <c r="J825" t="s">
        <v>484</v>
      </c>
      <c r="K825" t="s">
        <v>146</v>
      </c>
      <c r="L825">
        <v>1671</v>
      </c>
      <c r="M825" t="s">
        <v>485</v>
      </c>
      <c r="N825">
        <v>12</v>
      </c>
      <c r="O825">
        <v>143421.81</v>
      </c>
      <c r="P825">
        <v>997801.32</v>
      </c>
      <c r="Q825" t="str">
        <f t="shared" si="12"/>
        <v>G5 - Large C&amp;I</v>
      </c>
    </row>
    <row r="826" spans="1:17" x14ac:dyDescent="0.25">
      <c r="A826">
        <v>49</v>
      </c>
      <c r="B826" t="s">
        <v>421</v>
      </c>
      <c r="C826">
        <v>2019</v>
      </c>
      <c r="D826">
        <v>7</v>
      </c>
      <c r="E826" t="s">
        <v>159</v>
      </c>
      <c r="F826">
        <v>3</v>
      </c>
      <c r="G826" t="s">
        <v>136</v>
      </c>
      <c r="H826">
        <v>425</v>
      </c>
      <c r="I826" t="s">
        <v>480</v>
      </c>
      <c r="J826" t="s">
        <v>481</v>
      </c>
      <c r="K826" t="s">
        <v>146</v>
      </c>
      <c r="L826">
        <v>1675</v>
      </c>
      <c r="M826" t="s">
        <v>482</v>
      </c>
      <c r="N826">
        <v>3</v>
      </c>
      <c r="O826">
        <v>3816.59</v>
      </c>
      <c r="P826">
        <v>1344.34</v>
      </c>
      <c r="Q826" t="str">
        <f t="shared" si="12"/>
        <v>G5 - Large C&amp;I</v>
      </c>
    </row>
    <row r="827" spans="1:17" x14ac:dyDescent="0.25">
      <c r="A827">
        <v>49</v>
      </c>
      <c r="B827" t="s">
        <v>421</v>
      </c>
      <c r="C827">
        <v>2019</v>
      </c>
      <c r="D827">
        <v>7</v>
      </c>
      <c r="E827" t="s">
        <v>159</v>
      </c>
      <c r="F827">
        <v>3</v>
      </c>
      <c r="G827" t="s">
        <v>136</v>
      </c>
      <c r="H827">
        <v>431</v>
      </c>
      <c r="I827" t="s">
        <v>515</v>
      </c>
      <c r="J827" t="s">
        <v>516</v>
      </c>
      <c r="K827" t="s">
        <v>146</v>
      </c>
      <c r="L827">
        <v>1673</v>
      </c>
      <c r="M827" t="s">
        <v>517</v>
      </c>
      <c r="N827">
        <v>4</v>
      </c>
      <c r="O827">
        <v>17683.07</v>
      </c>
      <c r="P827">
        <v>0</v>
      </c>
      <c r="Q827" t="str">
        <f t="shared" si="12"/>
        <v>G6 - OTHER</v>
      </c>
    </row>
    <row r="828" spans="1:17" x14ac:dyDescent="0.25">
      <c r="A828">
        <v>49</v>
      </c>
      <c r="B828" t="s">
        <v>421</v>
      </c>
      <c r="C828">
        <v>2019</v>
      </c>
      <c r="D828">
        <v>7</v>
      </c>
      <c r="E828" t="s">
        <v>159</v>
      </c>
      <c r="F828">
        <v>3</v>
      </c>
      <c r="G828" t="s">
        <v>136</v>
      </c>
      <c r="H828">
        <v>406</v>
      </c>
      <c r="I828" t="s">
        <v>504</v>
      </c>
      <c r="J828">
        <v>2221</v>
      </c>
      <c r="K828" t="s">
        <v>146</v>
      </c>
      <c r="L828">
        <v>1670</v>
      </c>
      <c r="M828" t="s">
        <v>492</v>
      </c>
      <c r="N828">
        <v>1435</v>
      </c>
      <c r="O828">
        <v>451324.72</v>
      </c>
      <c r="P828">
        <v>511654.76</v>
      </c>
      <c r="Q828" t="str">
        <f t="shared" si="12"/>
        <v>G4 - Medium C&amp;I</v>
      </c>
    </row>
    <row r="829" spans="1:17" x14ac:dyDescent="0.25">
      <c r="A829">
        <v>49</v>
      </c>
      <c r="B829" t="s">
        <v>421</v>
      </c>
      <c r="C829">
        <v>2019</v>
      </c>
      <c r="D829">
        <v>7</v>
      </c>
      <c r="E829" t="s">
        <v>159</v>
      </c>
      <c r="F829">
        <v>3</v>
      </c>
      <c r="G829" t="s">
        <v>136</v>
      </c>
      <c r="H829">
        <v>404</v>
      </c>
      <c r="I829" t="s">
        <v>507</v>
      </c>
      <c r="J829">
        <v>2107</v>
      </c>
      <c r="K829" t="s">
        <v>146</v>
      </c>
      <c r="L829">
        <v>300</v>
      </c>
      <c r="M829" t="s">
        <v>137</v>
      </c>
      <c r="N829">
        <v>17707</v>
      </c>
      <c r="O829">
        <v>932725.4</v>
      </c>
      <c r="P829">
        <v>398465.01</v>
      </c>
      <c r="Q829" t="str">
        <f t="shared" si="12"/>
        <v>G3 - Small C&amp;I</v>
      </c>
    </row>
    <row r="830" spans="1:17" x14ac:dyDescent="0.25">
      <c r="A830">
        <v>49</v>
      </c>
      <c r="B830" t="s">
        <v>421</v>
      </c>
      <c r="C830">
        <v>2019</v>
      </c>
      <c r="D830">
        <v>7</v>
      </c>
      <c r="E830" t="s">
        <v>159</v>
      </c>
      <c r="F830">
        <v>5</v>
      </c>
      <c r="G830" t="s">
        <v>141</v>
      </c>
      <c r="H830">
        <v>404</v>
      </c>
      <c r="I830" t="s">
        <v>507</v>
      </c>
      <c r="J830">
        <v>2107</v>
      </c>
      <c r="K830" t="s">
        <v>146</v>
      </c>
      <c r="L830">
        <v>400</v>
      </c>
      <c r="M830" t="s">
        <v>141</v>
      </c>
      <c r="N830">
        <v>7</v>
      </c>
      <c r="O830">
        <v>1407.83</v>
      </c>
      <c r="P830">
        <v>1025.95</v>
      </c>
      <c r="Q830" t="str">
        <f t="shared" si="12"/>
        <v>G3 - Small C&amp;I</v>
      </c>
    </row>
    <row r="831" spans="1:17" x14ac:dyDescent="0.25">
      <c r="A831">
        <v>49</v>
      </c>
      <c r="B831" t="s">
        <v>421</v>
      </c>
      <c r="C831">
        <v>2019</v>
      </c>
      <c r="D831">
        <v>7</v>
      </c>
      <c r="E831" t="s">
        <v>159</v>
      </c>
      <c r="F831">
        <v>3</v>
      </c>
      <c r="G831" t="s">
        <v>136</v>
      </c>
      <c r="H831">
        <v>442</v>
      </c>
      <c r="I831" t="s">
        <v>532</v>
      </c>
      <c r="J831" t="s">
        <v>533</v>
      </c>
      <c r="K831" t="s">
        <v>146</v>
      </c>
      <c r="L831">
        <v>1672</v>
      </c>
      <c r="M831" t="s">
        <v>525</v>
      </c>
      <c r="N831">
        <v>8</v>
      </c>
      <c r="O831">
        <v>166744.57</v>
      </c>
      <c r="P831">
        <v>1368943.74</v>
      </c>
      <c r="Q831" t="str">
        <f t="shared" si="12"/>
        <v>G5 - Large C&amp;I</v>
      </c>
    </row>
    <row r="832" spans="1:17" x14ac:dyDescent="0.25">
      <c r="A832">
        <v>49</v>
      </c>
      <c r="B832" t="s">
        <v>421</v>
      </c>
      <c r="C832">
        <v>2019</v>
      </c>
      <c r="D832">
        <v>7</v>
      </c>
      <c r="E832" t="s">
        <v>159</v>
      </c>
      <c r="F832">
        <v>3</v>
      </c>
      <c r="G832" t="s">
        <v>136</v>
      </c>
      <c r="H832">
        <v>418</v>
      </c>
      <c r="I832" t="s">
        <v>529</v>
      </c>
      <c r="J832">
        <v>2321</v>
      </c>
      <c r="K832" t="s">
        <v>146</v>
      </c>
      <c r="L832">
        <v>1671</v>
      </c>
      <c r="M832" t="s">
        <v>485</v>
      </c>
      <c r="N832">
        <v>37</v>
      </c>
      <c r="O832">
        <v>59295.66</v>
      </c>
      <c r="P832">
        <v>131573.97</v>
      </c>
      <c r="Q832" t="str">
        <f t="shared" si="12"/>
        <v>G5 - Large C&amp;I</v>
      </c>
    </row>
    <row r="833" spans="1:17" x14ac:dyDescent="0.25">
      <c r="A833">
        <v>49</v>
      </c>
      <c r="B833" t="s">
        <v>421</v>
      </c>
      <c r="C833">
        <v>2019</v>
      </c>
      <c r="D833">
        <v>7</v>
      </c>
      <c r="E833" t="s">
        <v>159</v>
      </c>
      <c r="F833">
        <v>3</v>
      </c>
      <c r="G833" t="s">
        <v>136</v>
      </c>
      <c r="H833">
        <v>422</v>
      </c>
      <c r="I833" t="s">
        <v>501</v>
      </c>
      <c r="J833">
        <v>2421</v>
      </c>
      <c r="K833" t="s">
        <v>146</v>
      </c>
      <c r="L833">
        <v>1671</v>
      </c>
      <c r="M833" t="s">
        <v>485</v>
      </c>
      <c r="N833">
        <v>3</v>
      </c>
      <c r="O833">
        <v>8866.86</v>
      </c>
      <c r="P833">
        <v>20634.48</v>
      </c>
      <c r="Q833" t="str">
        <f t="shared" si="12"/>
        <v>G5 - Large C&amp;I</v>
      </c>
    </row>
    <row r="834" spans="1:17" x14ac:dyDescent="0.25">
      <c r="A834">
        <v>49</v>
      </c>
      <c r="B834" t="s">
        <v>421</v>
      </c>
      <c r="C834">
        <v>2019</v>
      </c>
      <c r="D834">
        <v>7</v>
      </c>
      <c r="E834" t="s">
        <v>159</v>
      </c>
      <c r="F834">
        <v>1</v>
      </c>
      <c r="G834" t="s">
        <v>133</v>
      </c>
      <c r="H834">
        <v>403</v>
      </c>
      <c r="I834" t="s">
        <v>513</v>
      </c>
      <c r="J834">
        <v>1101</v>
      </c>
      <c r="K834" t="s">
        <v>146</v>
      </c>
      <c r="L834">
        <v>200</v>
      </c>
      <c r="M834" t="s">
        <v>144</v>
      </c>
      <c r="N834">
        <v>561</v>
      </c>
      <c r="O834">
        <v>12247.74</v>
      </c>
      <c r="P834">
        <v>6805.46</v>
      </c>
      <c r="Q834" t="str">
        <f t="shared" ref="Q834:Q897" si="13">VLOOKUP(J834,S:T,2,FALSE)</f>
        <v>G2 - Low Income Residential</v>
      </c>
    </row>
    <row r="835" spans="1:17" x14ac:dyDescent="0.25">
      <c r="A835">
        <v>49</v>
      </c>
      <c r="B835" t="s">
        <v>421</v>
      </c>
      <c r="C835">
        <v>2019</v>
      </c>
      <c r="D835">
        <v>7</v>
      </c>
      <c r="E835" t="s">
        <v>159</v>
      </c>
      <c r="F835">
        <v>3</v>
      </c>
      <c r="G835" t="s">
        <v>136</v>
      </c>
      <c r="H835">
        <v>408</v>
      </c>
      <c r="I835" t="s">
        <v>479</v>
      </c>
      <c r="J835">
        <v>2231</v>
      </c>
      <c r="K835" t="s">
        <v>146</v>
      </c>
      <c r="L835">
        <v>300</v>
      </c>
      <c r="M835" t="s">
        <v>137</v>
      </c>
      <c r="N835">
        <v>13</v>
      </c>
      <c r="O835">
        <v>6084.23</v>
      </c>
      <c r="P835">
        <v>4144.67</v>
      </c>
      <c r="Q835" t="str">
        <f t="shared" si="13"/>
        <v>G4 - Medium C&amp;I</v>
      </c>
    </row>
    <row r="836" spans="1:17" x14ac:dyDescent="0.25">
      <c r="A836">
        <v>49</v>
      </c>
      <c r="B836" t="s">
        <v>421</v>
      </c>
      <c r="C836">
        <v>2019</v>
      </c>
      <c r="D836">
        <v>7</v>
      </c>
      <c r="E836" t="s">
        <v>159</v>
      </c>
      <c r="F836">
        <v>3</v>
      </c>
      <c r="G836" t="s">
        <v>136</v>
      </c>
      <c r="H836">
        <v>446</v>
      </c>
      <c r="I836" t="s">
        <v>522</v>
      </c>
      <c r="J836">
        <v>8011</v>
      </c>
      <c r="K836" t="s">
        <v>146</v>
      </c>
      <c r="L836">
        <v>300</v>
      </c>
      <c r="M836" t="s">
        <v>137</v>
      </c>
      <c r="N836">
        <v>23</v>
      </c>
      <c r="O836">
        <v>1845.69</v>
      </c>
      <c r="P836">
        <v>0</v>
      </c>
      <c r="Q836" t="str">
        <f t="shared" si="13"/>
        <v>G6 - OTHER</v>
      </c>
    </row>
    <row r="837" spans="1:17" x14ac:dyDescent="0.25">
      <c r="A837">
        <v>49</v>
      </c>
      <c r="B837" t="s">
        <v>421</v>
      </c>
      <c r="C837">
        <v>2019</v>
      </c>
      <c r="D837">
        <v>7</v>
      </c>
      <c r="E837" t="s">
        <v>159</v>
      </c>
      <c r="F837">
        <v>3</v>
      </c>
      <c r="G837" t="s">
        <v>136</v>
      </c>
      <c r="H837">
        <v>410</v>
      </c>
      <c r="I837" t="s">
        <v>514</v>
      </c>
      <c r="J837">
        <v>3321</v>
      </c>
      <c r="K837" t="s">
        <v>146</v>
      </c>
      <c r="L837">
        <v>1670</v>
      </c>
      <c r="M837" t="s">
        <v>492</v>
      </c>
      <c r="N837">
        <v>200</v>
      </c>
      <c r="O837">
        <v>229935.79</v>
      </c>
      <c r="P837">
        <v>161208.49</v>
      </c>
      <c r="Q837" t="str">
        <f t="shared" si="13"/>
        <v>G5 - Large C&amp;I</v>
      </c>
    </row>
    <row r="838" spans="1:17" x14ac:dyDescent="0.25">
      <c r="A838">
        <v>49</v>
      </c>
      <c r="B838" t="s">
        <v>421</v>
      </c>
      <c r="C838">
        <v>2019</v>
      </c>
      <c r="D838">
        <v>7</v>
      </c>
      <c r="E838" t="s">
        <v>159</v>
      </c>
      <c r="F838">
        <v>10</v>
      </c>
      <c r="G838" t="s">
        <v>150</v>
      </c>
      <c r="H838">
        <v>402</v>
      </c>
      <c r="I838" t="s">
        <v>487</v>
      </c>
      <c r="J838">
        <v>1301</v>
      </c>
      <c r="K838" t="s">
        <v>146</v>
      </c>
      <c r="L838">
        <v>207</v>
      </c>
      <c r="M838" t="s">
        <v>152</v>
      </c>
      <c r="N838">
        <v>20901</v>
      </c>
      <c r="O838">
        <v>614688.54</v>
      </c>
      <c r="P838">
        <v>412620.87</v>
      </c>
      <c r="Q838" t="str">
        <f t="shared" si="13"/>
        <v>G2 - Low Income Residential</v>
      </c>
    </row>
    <row r="839" spans="1:17" x14ac:dyDescent="0.25">
      <c r="A839">
        <v>49</v>
      </c>
      <c r="B839" t="s">
        <v>421</v>
      </c>
      <c r="C839">
        <v>2019</v>
      </c>
      <c r="D839">
        <v>7</v>
      </c>
      <c r="E839" t="s">
        <v>159</v>
      </c>
      <c r="F839">
        <v>3</v>
      </c>
      <c r="G839" t="s">
        <v>136</v>
      </c>
      <c r="H839">
        <v>430</v>
      </c>
      <c r="I839" t="s">
        <v>493</v>
      </c>
      <c r="J839" t="s">
        <v>494</v>
      </c>
      <c r="K839" t="s">
        <v>146</v>
      </c>
      <c r="L839">
        <v>300</v>
      </c>
      <c r="M839" t="s">
        <v>137</v>
      </c>
      <c r="N839">
        <v>1</v>
      </c>
      <c r="O839">
        <v>-56248.89</v>
      </c>
      <c r="P839">
        <v>-3</v>
      </c>
      <c r="Q839" t="str">
        <f t="shared" si="13"/>
        <v>E6 - OTHER</v>
      </c>
    </row>
    <row r="840" spans="1:17" x14ac:dyDescent="0.25">
      <c r="A840">
        <v>49</v>
      </c>
      <c r="B840" t="s">
        <v>421</v>
      </c>
      <c r="C840">
        <v>2019</v>
      </c>
      <c r="D840">
        <v>7</v>
      </c>
      <c r="E840" t="s">
        <v>159</v>
      </c>
      <c r="F840">
        <v>10</v>
      </c>
      <c r="G840" t="s">
        <v>150</v>
      </c>
      <c r="H840">
        <v>404</v>
      </c>
      <c r="I840" t="s">
        <v>507</v>
      </c>
      <c r="J840">
        <v>0</v>
      </c>
      <c r="K840" t="s">
        <v>146</v>
      </c>
      <c r="L840">
        <v>0</v>
      </c>
      <c r="M840" t="s">
        <v>146</v>
      </c>
      <c r="N840">
        <v>1</v>
      </c>
      <c r="O840">
        <v>39.32</v>
      </c>
      <c r="P840">
        <v>11.29</v>
      </c>
      <c r="Q840" t="str">
        <f t="shared" si="13"/>
        <v>G6 - OTHER</v>
      </c>
    </row>
    <row r="841" spans="1:17" x14ac:dyDescent="0.25">
      <c r="A841">
        <v>49</v>
      </c>
      <c r="B841" t="s">
        <v>421</v>
      </c>
      <c r="C841">
        <v>2019</v>
      </c>
      <c r="D841">
        <v>7</v>
      </c>
      <c r="E841" t="s">
        <v>159</v>
      </c>
      <c r="F841">
        <v>3</v>
      </c>
      <c r="G841" t="s">
        <v>136</v>
      </c>
      <c r="H841">
        <v>432</v>
      </c>
      <c r="I841" t="s">
        <v>508</v>
      </c>
      <c r="J841" t="s">
        <v>509</v>
      </c>
      <c r="K841" t="s">
        <v>146</v>
      </c>
      <c r="L841">
        <v>1674</v>
      </c>
      <c r="M841" t="s">
        <v>510</v>
      </c>
      <c r="N841">
        <v>4</v>
      </c>
      <c r="O841">
        <v>423827.62</v>
      </c>
      <c r="P841">
        <v>0</v>
      </c>
      <c r="Q841" t="str">
        <f t="shared" si="13"/>
        <v>G6 - OTHER</v>
      </c>
    </row>
    <row r="842" spans="1:17" x14ac:dyDescent="0.25">
      <c r="A842">
        <v>49</v>
      </c>
      <c r="B842" t="s">
        <v>421</v>
      </c>
      <c r="C842">
        <v>2019</v>
      </c>
      <c r="D842">
        <v>7</v>
      </c>
      <c r="E842" t="s">
        <v>159</v>
      </c>
      <c r="F842">
        <v>5</v>
      </c>
      <c r="G842" t="s">
        <v>141</v>
      </c>
      <c r="H842">
        <v>406</v>
      </c>
      <c r="I842" t="s">
        <v>504</v>
      </c>
      <c r="J842">
        <v>2221</v>
      </c>
      <c r="K842" t="s">
        <v>146</v>
      </c>
      <c r="L842">
        <v>1670</v>
      </c>
      <c r="M842" t="s">
        <v>492</v>
      </c>
      <c r="N842">
        <v>19</v>
      </c>
      <c r="O842">
        <v>13270.33</v>
      </c>
      <c r="P842">
        <v>24052.71</v>
      </c>
      <c r="Q842" t="str">
        <f t="shared" si="13"/>
        <v>G4 - Medium C&amp;I</v>
      </c>
    </row>
    <row r="843" spans="1:17" x14ac:dyDescent="0.25">
      <c r="A843">
        <v>49</v>
      </c>
      <c r="B843" t="s">
        <v>421</v>
      </c>
      <c r="C843">
        <v>2019</v>
      </c>
      <c r="D843">
        <v>7</v>
      </c>
      <c r="E843" t="s">
        <v>159</v>
      </c>
      <c r="F843">
        <v>3</v>
      </c>
      <c r="G843" t="s">
        <v>136</v>
      </c>
      <c r="H843">
        <v>405</v>
      </c>
      <c r="I843" t="s">
        <v>505</v>
      </c>
      <c r="J843">
        <v>2237</v>
      </c>
      <c r="K843" t="s">
        <v>146</v>
      </c>
      <c r="L843">
        <v>300</v>
      </c>
      <c r="M843" t="s">
        <v>137</v>
      </c>
      <c r="N843">
        <v>3332</v>
      </c>
      <c r="O843">
        <v>1514726.94</v>
      </c>
      <c r="P843">
        <v>901512.1</v>
      </c>
      <c r="Q843" t="str">
        <f t="shared" si="13"/>
        <v>G4 - Medium C&amp;I</v>
      </c>
    </row>
    <row r="844" spans="1:17" x14ac:dyDescent="0.25">
      <c r="A844">
        <v>49</v>
      </c>
      <c r="B844" t="s">
        <v>421</v>
      </c>
      <c r="C844">
        <v>2019</v>
      </c>
      <c r="D844">
        <v>7</v>
      </c>
      <c r="E844" t="s">
        <v>159</v>
      </c>
      <c r="F844">
        <v>3</v>
      </c>
      <c r="G844" t="s">
        <v>136</v>
      </c>
      <c r="H844">
        <v>412</v>
      </c>
      <c r="I844" t="s">
        <v>534</v>
      </c>
      <c r="J844">
        <v>3331</v>
      </c>
      <c r="K844" t="s">
        <v>146</v>
      </c>
      <c r="L844">
        <v>300</v>
      </c>
      <c r="M844" t="s">
        <v>137</v>
      </c>
      <c r="N844">
        <v>2</v>
      </c>
      <c r="O844">
        <v>3681.96</v>
      </c>
      <c r="P844">
        <v>1634.78</v>
      </c>
      <c r="Q844" t="str">
        <f t="shared" si="13"/>
        <v>G5 - Large C&amp;I</v>
      </c>
    </row>
    <row r="845" spans="1:17" x14ac:dyDescent="0.25">
      <c r="A845">
        <v>49</v>
      </c>
      <c r="B845" t="s">
        <v>421</v>
      </c>
      <c r="C845">
        <v>2019</v>
      </c>
      <c r="D845">
        <v>7</v>
      </c>
      <c r="E845" t="s">
        <v>159</v>
      </c>
      <c r="F845">
        <v>3</v>
      </c>
      <c r="G845" t="s">
        <v>136</v>
      </c>
      <c r="H845">
        <v>417</v>
      </c>
      <c r="I845" t="s">
        <v>500</v>
      </c>
      <c r="J845">
        <v>2367</v>
      </c>
      <c r="K845" t="s">
        <v>146</v>
      </c>
      <c r="L845">
        <v>300</v>
      </c>
      <c r="M845" t="s">
        <v>137</v>
      </c>
      <c r="N845">
        <v>26</v>
      </c>
      <c r="O845">
        <v>70466.16</v>
      </c>
      <c r="P845">
        <v>64451.67</v>
      </c>
      <c r="Q845" t="str">
        <f t="shared" si="13"/>
        <v>G5 - Large C&amp;I</v>
      </c>
    </row>
    <row r="846" spans="1:17" x14ac:dyDescent="0.25">
      <c r="A846">
        <v>49</v>
      </c>
      <c r="B846" t="s">
        <v>421</v>
      </c>
      <c r="C846">
        <v>2019</v>
      </c>
      <c r="D846">
        <v>7</v>
      </c>
      <c r="E846" t="s">
        <v>159</v>
      </c>
      <c r="F846">
        <v>5</v>
      </c>
      <c r="G846" t="s">
        <v>141</v>
      </c>
      <c r="H846">
        <v>423</v>
      </c>
      <c r="I846" t="s">
        <v>483</v>
      </c>
      <c r="J846" t="s">
        <v>484</v>
      </c>
      <c r="K846" t="s">
        <v>146</v>
      </c>
      <c r="L846">
        <v>1671</v>
      </c>
      <c r="M846" t="s">
        <v>485</v>
      </c>
      <c r="N846">
        <v>52</v>
      </c>
      <c r="O846">
        <v>582116.22</v>
      </c>
      <c r="P846">
        <v>3223584.5</v>
      </c>
      <c r="Q846" t="str">
        <f t="shared" si="13"/>
        <v>G5 - Large C&amp;I</v>
      </c>
    </row>
    <row r="847" spans="1:17" x14ac:dyDescent="0.25">
      <c r="A847">
        <v>49</v>
      </c>
      <c r="B847" t="s">
        <v>421</v>
      </c>
      <c r="C847">
        <v>2019</v>
      </c>
      <c r="D847">
        <v>7</v>
      </c>
      <c r="E847" t="s">
        <v>159</v>
      </c>
      <c r="F847">
        <v>3</v>
      </c>
      <c r="G847" t="s">
        <v>136</v>
      </c>
      <c r="H847">
        <v>421</v>
      </c>
      <c r="I847" t="s">
        <v>486</v>
      </c>
      <c r="J847">
        <v>2496</v>
      </c>
      <c r="K847" t="s">
        <v>146</v>
      </c>
      <c r="L847">
        <v>300</v>
      </c>
      <c r="M847" t="s">
        <v>137</v>
      </c>
      <c r="N847">
        <v>2</v>
      </c>
      <c r="O847">
        <v>44624.29</v>
      </c>
      <c r="P847">
        <v>54273.86</v>
      </c>
      <c r="Q847" t="str">
        <f t="shared" si="13"/>
        <v>G5 - Large C&amp;I</v>
      </c>
    </row>
    <row r="848" spans="1:17" x14ac:dyDescent="0.25">
      <c r="A848">
        <v>49</v>
      </c>
      <c r="B848" t="s">
        <v>421</v>
      </c>
      <c r="C848">
        <v>2019</v>
      </c>
      <c r="D848">
        <v>7</v>
      </c>
      <c r="E848" t="s">
        <v>159</v>
      </c>
      <c r="F848">
        <v>10</v>
      </c>
      <c r="G848" t="s">
        <v>150</v>
      </c>
      <c r="H848">
        <v>400</v>
      </c>
      <c r="I848" t="s">
        <v>511</v>
      </c>
      <c r="J848">
        <v>1247</v>
      </c>
      <c r="K848" t="s">
        <v>146</v>
      </c>
      <c r="L848">
        <v>207</v>
      </c>
      <c r="M848" t="s">
        <v>152</v>
      </c>
      <c r="N848">
        <v>202584</v>
      </c>
      <c r="O848">
        <v>7751595.3700000001</v>
      </c>
      <c r="P848">
        <v>3753502.9</v>
      </c>
      <c r="Q848" t="str">
        <f t="shared" si="13"/>
        <v>G1 - Residential</v>
      </c>
    </row>
    <row r="849" spans="1:17" x14ac:dyDescent="0.25">
      <c r="A849">
        <v>49</v>
      </c>
      <c r="B849" t="s">
        <v>421</v>
      </c>
      <c r="C849">
        <v>2019</v>
      </c>
      <c r="D849">
        <v>7</v>
      </c>
      <c r="E849" t="s">
        <v>159</v>
      </c>
      <c r="F849">
        <v>5</v>
      </c>
      <c r="G849" t="s">
        <v>141</v>
      </c>
      <c r="H849">
        <v>407</v>
      </c>
      <c r="I849" t="s">
        <v>497</v>
      </c>
      <c r="J849" t="s">
        <v>498</v>
      </c>
      <c r="K849" t="s">
        <v>146</v>
      </c>
      <c r="L849">
        <v>1670</v>
      </c>
      <c r="M849" t="s">
        <v>492</v>
      </c>
      <c r="N849">
        <v>5</v>
      </c>
      <c r="O849">
        <v>3714.63</v>
      </c>
      <c r="P849">
        <v>8469.65</v>
      </c>
      <c r="Q849" t="str">
        <f t="shared" si="13"/>
        <v>G4 - Medium C&amp;I</v>
      </c>
    </row>
    <row r="850" spans="1:17" x14ac:dyDescent="0.25">
      <c r="A850">
        <v>49</v>
      </c>
      <c r="B850" t="s">
        <v>421</v>
      </c>
      <c r="C850">
        <v>2019</v>
      </c>
      <c r="D850">
        <v>7</v>
      </c>
      <c r="E850" t="s">
        <v>159</v>
      </c>
      <c r="F850">
        <v>5</v>
      </c>
      <c r="G850" t="s">
        <v>141</v>
      </c>
      <c r="H850">
        <v>412</v>
      </c>
      <c r="I850" t="s">
        <v>534</v>
      </c>
      <c r="J850">
        <v>3331</v>
      </c>
      <c r="K850" t="s">
        <v>146</v>
      </c>
      <c r="L850">
        <v>400</v>
      </c>
      <c r="M850" t="s">
        <v>141</v>
      </c>
      <c r="N850">
        <v>1</v>
      </c>
      <c r="O850">
        <v>836.46</v>
      </c>
      <c r="P850">
        <v>169.17</v>
      </c>
      <c r="Q850" t="str">
        <f t="shared" si="13"/>
        <v>G5 - Large C&amp;I</v>
      </c>
    </row>
    <row r="851" spans="1:17" x14ac:dyDescent="0.25">
      <c r="A851">
        <v>49</v>
      </c>
      <c r="B851" t="s">
        <v>421</v>
      </c>
      <c r="C851">
        <v>2019</v>
      </c>
      <c r="D851">
        <v>7</v>
      </c>
      <c r="E851" t="s">
        <v>159</v>
      </c>
      <c r="F851">
        <v>3</v>
      </c>
      <c r="G851" t="s">
        <v>136</v>
      </c>
      <c r="H851">
        <v>414</v>
      </c>
      <c r="I851" t="s">
        <v>506</v>
      </c>
      <c r="J851">
        <v>3421</v>
      </c>
      <c r="K851" t="s">
        <v>146</v>
      </c>
      <c r="L851">
        <v>1670</v>
      </c>
      <c r="M851" t="s">
        <v>492</v>
      </c>
      <c r="N851">
        <v>1</v>
      </c>
      <c r="O851">
        <v>2216.19</v>
      </c>
      <c r="P851">
        <v>1114.29</v>
      </c>
      <c r="Q851" t="str">
        <f t="shared" si="13"/>
        <v>G5 - Large C&amp;I</v>
      </c>
    </row>
    <row r="852" spans="1:17" x14ac:dyDescent="0.25">
      <c r="A852">
        <v>49</v>
      </c>
      <c r="B852" t="s">
        <v>421</v>
      </c>
      <c r="C852">
        <v>2019</v>
      </c>
      <c r="D852">
        <v>7</v>
      </c>
      <c r="E852" t="s">
        <v>159</v>
      </c>
      <c r="F852">
        <v>5</v>
      </c>
      <c r="G852" t="s">
        <v>141</v>
      </c>
      <c r="H852">
        <v>419</v>
      </c>
      <c r="I852" t="s">
        <v>520</v>
      </c>
      <c r="J852" t="s">
        <v>521</v>
      </c>
      <c r="K852" t="s">
        <v>146</v>
      </c>
      <c r="L852">
        <v>1671</v>
      </c>
      <c r="M852" t="s">
        <v>485</v>
      </c>
      <c r="N852">
        <v>55</v>
      </c>
      <c r="O852">
        <v>112734.61</v>
      </c>
      <c r="P852">
        <v>299055.13</v>
      </c>
      <c r="Q852" t="str">
        <f t="shared" si="13"/>
        <v>G5 - Large C&amp;I</v>
      </c>
    </row>
    <row r="853" spans="1:17" x14ac:dyDescent="0.25">
      <c r="A853">
        <v>49</v>
      </c>
      <c r="B853" t="s">
        <v>421</v>
      </c>
      <c r="C853">
        <v>2019</v>
      </c>
      <c r="D853">
        <v>7</v>
      </c>
      <c r="E853" t="s">
        <v>159</v>
      </c>
      <c r="F853">
        <v>3</v>
      </c>
      <c r="G853" t="s">
        <v>136</v>
      </c>
      <c r="H853">
        <v>411</v>
      </c>
      <c r="I853" t="s">
        <v>490</v>
      </c>
      <c r="J853" t="s">
        <v>491</v>
      </c>
      <c r="K853" t="s">
        <v>146</v>
      </c>
      <c r="L853">
        <v>1670</v>
      </c>
      <c r="M853" t="s">
        <v>492</v>
      </c>
      <c r="N853">
        <v>110</v>
      </c>
      <c r="O853">
        <v>137768.51999999999</v>
      </c>
      <c r="P853">
        <v>143595.5</v>
      </c>
      <c r="Q853" t="str">
        <f t="shared" si="13"/>
        <v>G5 - Large C&amp;I</v>
      </c>
    </row>
    <row r="854" spans="1:17" x14ac:dyDescent="0.25">
      <c r="A854">
        <v>49</v>
      </c>
      <c r="B854" t="s">
        <v>421</v>
      </c>
      <c r="C854">
        <v>2019</v>
      </c>
      <c r="D854">
        <v>7</v>
      </c>
      <c r="E854" t="s">
        <v>159</v>
      </c>
      <c r="F854">
        <v>3</v>
      </c>
      <c r="G854" t="s">
        <v>136</v>
      </c>
      <c r="H854">
        <v>428</v>
      </c>
      <c r="I854" t="s">
        <v>530</v>
      </c>
      <c r="J854" t="s">
        <v>531</v>
      </c>
      <c r="K854" t="s">
        <v>146</v>
      </c>
      <c r="L854">
        <v>1675</v>
      </c>
      <c r="M854" t="s">
        <v>482</v>
      </c>
      <c r="N854">
        <v>1</v>
      </c>
      <c r="O854">
        <v>13427.71</v>
      </c>
      <c r="P854">
        <v>11744.77</v>
      </c>
      <c r="Q854" t="str">
        <f t="shared" si="13"/>
        <v>G5 - Large C&amp;I</v>
      </c>
    </row>
    <row r="855" spans="1:17" x14ac:dyDescent="0.25">
      <c r="A855">
        <v>49</v>
      </c>
      <c r="B855" t="s">
        <v>421</v>
      </c>
      <c r="C855">
        <v>2019</v>
      </c>
      <c r="D855">
        <v>7</v>
      </c>
      <c r="E855" t="s">
        <v>159</v>
      </c>
      <c r="F855">
        <v>3</v>
      </c>
      <c r="G855" t="s">
        <v>136</v>
      </c>
      <c r="H855">
        <v>439</v>
      </c>
      <c r="I855" t="s">
        <v>488</v>
      </c>
      <c r="J855" t="s">
        <v>489</v>
      </c>
      <c r="K855" t="s">
        <v>146</v>
      </c>
      <c r="L855">
        <v>300</v>
      </c>
      <c r="M855" t="s">
        <v>137</v>
      </c>
      <c r="N855">
        <v>1</v>
      </c>
      <c r="O855">
        <v>644.35</v>
      </c>
      <c r="P855">
        <v>0</v>
      </c>
      <c r="Q855" t="str">
        <f t="shared" si="13"/>
        <v>G5 - Large C&amp;I</v>
      </c>
    </row>
    <row r="856" spans="1:17" x14ac:dyDescent="0.25">
      <c r="A856">
        <v>49</v>
      </c>
      <c r="B856" t="s">
        <v>421</v>
      </c>
      <c r="C856">
        <v>2019</v>
      </c>
      <c r="D856">
        <v>7</v>
      </c>
      <c r="E856" t="s">
        <v>159</v>
      </c>
      <c r="F856">
        <v>5</v>
      </c>
      <c r="G856" t="s">
        <v>141</v>
      </c>
      <c r="H856">
        <v>417</v>
      </c>
      <c r="I856" t="s">
        <v>500</v>
      </c>
      <c r="J856">
        <v>2367</v>
      </c>
      <c r="K856" t="s">
        <v>146</v>
      </c>
      <c r="L856">
        <v>400</v>
      </c>
      <c r="M856" t="s">
        <v>141</v>
      </c>
      <c r="N856">
        <v>31</v>
      </c>
      <c r="O856">
        <v>107328.71</v>
      </c>
      <c r="P856">
        <v>102607.67999999999</v>
      </c>
      <c r="Q856" t="str">
        <f t="shared" si="13"/>
        <v>G5 - Large C&amp;I</v>
      </c>
    </row>
    <row r="857" spans="1:17" x14ac:dyDescent="0.25">
      <c r="A857">
        <v>49</v>
      </c>
      <c r="B857" t="s">
        <v>421</v>
      </c>
      <c r="C857">
        <v>2019</v>
      </c>
      <c r="D857">
        <v>7</v>
      </c>
      <c r="E857" t="s">
        <v>159</v>
      </c>
      <c r="F857">
        <v>3</v>
      </c>
      <c r="G857" t="s">
        <v>136</v>
      </c>
      <c r="H857">
        <v>441</v>
      </c>
      <c r="I857" t="s">
        <v>527</v>
      </c>
      <c r="J857" t="s">
        <v>528</v>
      </c>
      <c r="K857" t="s">
        <v>146</v>
      </c>
      <c r="L857">
        <v>300</v>
      </c>
      <c r="M857" t="s">
        <v>137</v>
      </c>
      <c r="N857">
        <v>1</v>
      </c>
      <c r="O857">
        <v>19742.849999999999</v>
      </c>
      <c r="P857">
        <v>50591.040000000001</v>
      </c>
      <c r="Q857" t="str">
        <f t="shared" si="13"/>
        <v>G5 - Large C&amp;I</v>
      </c>
    </row>
    <row r="858" spans="1:17" x14ac:dyDescent="0.25">
      <c r="A858">
        <v>49</v>
      </c>
      <c r="B858" t="s">
        <v>421</v>
      </c>
      <c r="C858">
        <v>2019</v>
      </c>
      <c r="D858">
        <v>7</v>
      </c>
      <c r="E858" t="s">
        <v>159</v>
      </c>
      <c r="F858">
        <v>10</v>
      </c>
      <c r="G858" t="s">
        <v>150</v>
      </c>
      <c r="H858">
        <v>401</v>
      </c>
      <c r="I858" t="s">
        <v>526</v>
      </c>
      <c r="J858">
        <v>1012</v>
      </c>
      <c r="K858" t="s">
        <v>146</v>
      </c>
      <c r="L858">
        <v>200</v>
      </c>
      <c r="M858" t="s">
        <v>144</v>
      </c>
      <c r="N858">
        <v>6</v>
      </c>
      <c r="O858">
        <v>303.14</v>
      </c>
      <c r="P858">
        <v>169.44</v>
      </c>
      <c r="Q858" t="str">
        <f t="shared" si="13"/>
        <v>G1 - Residential</v>
      </c>
    </row>
    <row r="859" spans="1:17" x14ac:dyDescent="0.25">
      <c r="A859">
        <v>49</v>
      </c>
      <c r="B859" t="s">
        <v>421</v>
      </c>
      <c r="C859">
        <v>2019</v>
      </c>
      <c r="D859">
        <v>7</v>
      </c>
      <c r="E859" t="s">
        <v>159</v>
      </c>
      <c r="F859">
        <v>3</v>
      </c>
      <c r="G859" t="s">
        <v>136</v>
      </c>
      <c r="H859">
        <v>407</v>
      </c>
      <c r="I859" t="s">
        <v>497</v>
      </c>
      <c r="J859" t="s">
        <v>498</v>
      </c>
      <c r="K859" t="s">
        <v>146</v>
      </c>
      <c r="L859">
        <v>1670</v>
      </c>
      <c r="M859" t="s">
        <v>492</v>
      </c>
      <c r="N859">
        <v>324</v>
      </c>
      <c r="O859">
        <v>135350.31</v>
      </c>
      <c r="P859">
        <v>207138.69</v>
      </c>
      <c r="Q859" t="str">
        <f t="shared" si="13"/>
        <v>G4 - Medium C&amp;I</v>
      </c>
    </row>
    <row r="860" spans="1:17" x14ac:dyDescent="0.25">
      <c r="A860">
        <v>49</v>
      </c>
      <c r="B860" t="s">
        <v>421</v>
      </c>
      <c r="C860">
        <v>2019</v>
      </c>
      <c r="D860">
        <v>7</v>
      </c>
      <c r="E860" t="s">
        <v>159</v>
      </c>
      <c r="F860">
        <v>3</v>
      </c>
      <c r="G860" t="s">
        <v>136</v>
      </c>
      <c r="H860">
        <v>443</v>
      </c>
      <c r="I860" t="s">
        <v>495</v>
      </c>
      <c r="J860">
        <v>2121</v>
      </c>
      <c r="K860" t="s">
        <v>146</v>
      </c>
      <c r="L860">
        <v>1670</v>
      </c>
      <c r="M860" t="s">
        <v>492</v>
      </c>
      <c r="N860">
        <v>734</v>
      </c>
      <c r="O860">
        <v>35356.53</v>
      </c>
      <c r="P860">
        <v>35178.449999999997</v>
      </c>
      <c r="Q860" t="str">
        <f t="shared" si="13"/>
        <v>G3 - Small C&amp;I</v>
      </c>
    </row>
    <row r="861" spans="1:17" x14ac:dyDescent="0.25">
      <c r="A861">
        <v>49</v>
      </c>
      <c r="B861" t="s">
        <v>421</v>
      </c>
      <c r="C861">
        <v>2019</v>
      </c>
      <c r="D861">
        <v>7</v>
      </c>
      <c r="E861" t="s">
        <v>159</v>
      </c>
      <c r="F861">
        <v>3</v>
      </c>
      <c r="G861" t="s">
        <v>136</v>
      </c>
      <c r="H861">
        <v>409</v>
      </c>
      <c r="I861" t="s">
        <v>518</v>
      </c>
      <c r="J861">
        <v>3367</v>
      </c>
      <c r="K861" t="s">
        <v>146</v>
      </c>
      <c r="L861">
        <v>300</v>
      </c>
      <c r="M861" t="s">
        <v>137</v>
      </c>
      <c r="N861">
        <v>104</v>
      </c>
      <c r="O861">
        <v>-169535.01</v>
      </c>
      <c r="P861">
        <v>-226911.52</v>
      </c>
      <c r="Q861" t="str">
        <f t="shared" si="13"/>
        <v>G5 - Large C&amp;I</v>
      </c>
    </row>
    <row r="862" spans="1:17" x14ac:dyDescent="0.25">
      <c r="A862">
        <v>49</v>
      </c>
      <c r="B862" t="s">
        <v>421</v>
      </c>
      <c r="C862">
        <v>2019</v>
      </c>
      <c r="D862">
        <v>7</v>
      </c>
      <c r="E862" t="s">
        <v>159</v>
      </c>
      <c r="F862">
        <v>5</v>
      </c>
      <c r="G862" t="s">
        <v>141</v>
      </c>
      <c r="H862">
        <v>409</v>
      </c>
      <c r="I862" t="s">
        <v>518</v>
      </c>
      <c r="J862">
        <v>3367</v>
      </c>
      <c r="K862" t="s">
        <v>146</v>
      </c>
      <c r="L862">
        <v>400</v>
      </c>
      <c r="M862" t="s">
        <v>141</v>
      </c>
      <c r="N862">
        <v>8</v>
      </c>
      <c r="O862">
        <v>11383.86</v>
      </c>
      <c r="P862">
        <v>4778.63</v>
      </c>
      <c r="Q862" t="str">
        <f t="shared" si="13"/>
        <v>G5 - Large C&amp;I</v>
      </c>
    </row>
    <row r="863" spans="1:17" x14ac:dyDescent="0.25">
      <c r="A863">
        <v>49</v>
      </c>
      <c r="B863" t="s">
        <v>421</v>
      </c>
      <c r="C863">
        <v>2019</v>
      </c>
      <c r="D863">
        <v>7</v>
      </c>
      <c r="E863" t="s">
        <v>159</v>
      </c>
      <c r="F863">
        <v>3</v>
      </c>
      <c r="G863" t="s">
        <v>136</v>
      </c>
      <c r="H863">
        <v>415</v>
      </c>
      <c r="I863" t="s">
        <v>502</v>
      </c>
      <c r="J863" t="s">
        <v>503</v>
      </c>
      <c r="K863" t="s">
        <v>146</v>
      </c>
      <c r="L863">
        <v>1670</v>
      </c>
      <c r="M863" t="s">
        <v>492</v>
      </c>
      <c r="N863">
        <v>26</v>
      </c>
      <c r="O863">
        <v>136248.73000000001</v>
      </c>
      <c r="P863">
        <v>218597.32</v>
      </c>
      <c r="Q863" t="str">
        <f t="shared" si="13"/>
        <v>G5 - Large C&amp;I</v>
      </c>
    </row>
    <row r="864" spans="1:17" x14ac:dyDescent="0.25">
      <c r="A864">
        <v>49</v>
      </c>
      <c r="B864" t="s">
        <v>421</v>
      </c>
      <c r="C864">
        <v>2019</v>
      </c>
      <c r="D864">
        <v>7</v>
      </c>
      <c r="E864" t="s">
        <v>159</v>
      </c>
      <c r="F864">
        <v>5</v>
      </c>
      <c r="G864" t="s">
        <v>141</v>
      </c>
      <c r="H864">
        <v>415</v>
      </c>
      <c r="I864" t="s">
        <v>502</v>
      </c>
      <c r="J864" t="s">
        <v>503</v>
      </c>
      <c r="K864" t="s">
        <v>146</v>
      </c>
      <c r="L864">
        <v>1670</v>
      </c>
      <c r="M864" t="s">
        <v>492</v>
      </c>
      <c r="N864">
        <v>3</v>
      </c>
      <c r="O864">
        <v>11198.31</v>
      </c>
      <c r="P864">
        <v>35833.050000000003</v>
      </c>
      <c r="Q864" t="str">
        <f t="shared" si="13"/>
        <v>G5 - Large C&amp;I</v>
      </c>
    </row>
    <row r="865" spans="1:17" x14ac:dyDescent="0.25">
      <c r="A865">
        <v>49</v>
      </c>
      <c r="B865" t="s">
        <v>421</v>
      </c>
      <c r="C865">
        <v>2019</v>
      </c>
      <c r="D865">
        <v>7</v>
      </c>
      <c r="E865" t="s">
        <v>159</v>
      </c>
      <c r="F865">
        <v>3</v>
      </c>
      <c r="G865" t="s">
        <v>136</v>
      </c>
      <c r="H865">
        <v>413</v>
      </c>
      <c r="I865" t="s">
        <v>512</v>
      </c>
      <c r="J865">
        <v>3496</v>
      </c>
      <c r="K865" t="s">
        <v>146</v>
      </c>
      <c r="L865">
        <v>300</v>
      </c>
      <c r="M865" t="s">
        <v>137</v>
      </c>
      <c r="N865">
        <v>4</v>
      </c>
      <c r="O865">
        <v>13787.76</v>
      </c>
      <c r="P865">
        <v>5898.57</v>
      </c>
      <c r="Q865" t="str">
        <f t="shared" si="13"/>
        <v>G5 - Large C&amp;I</v>
      </c>
    </row>
    <row r="866" spans="1:17" x14ac:dyDescent="0.25">
      <c r="A866">
        <v>49</v>
      </c>
      <c r="B866" t="s">
        <v>421</v>
      </c>
      <c r="C866">
        <v>2019</v>
      </c>
      <c r="D866">
        <v>7</v>
      </c>
      <c r="E866" t="s">
        <v>159</v>
      </c>
      <c r="F866">
        <v>5</v>
      </c>
      <c r="G866" t="s">
        <v>141</v>
      </c>
      <c r="H866">
        <v>405</v>
      </c>
      <c r="I866" t="s">
        <v>505</v>
      </c>
      <c r="J866">
        <v>2237</v>
      </c>
      <c r="K866" t="s">
        <v>146</v>
      </c>
      <c r="L866">
        <v>400</v>
      </c>
      <c r="M866" t="s">
        <v>141</v>
      </c>
      <c r="N866">
        <v>16</v>
      </c>
      <c r="O866">
        <v>25413.84</v>
      </c>
      <c r="P866">
        <v>20680.080000000002</v>
      </c>
      <c r="Q866" t="str">
        <f t="shared" si="13"/>
        <v>G4 - Medium C&amp;I</v>
      </c>
    </row>
    <row r="867" spans="1:17" x14ac:dyDescent="0.25">
      <c r="A867">
        <v>49</v>
      </c>
      <c r="B867" t="s">
        <v>421</v>
      </c>
      <c r="C867">
        <v>2019</v>
      </c>
      <c r="D867">
        <v>7</v>
      </c>
      <c r="E867" t="s">
        <v>159</v>
      </c>
      <c r="F867">
        <v>3</v>
      </c>
      <c r="G867" t="s">
        <v>136</v>
      </c>
      <c r="H867">
        <v>419</v>
      </c>
      <c r="I867" t="s">
        <v>520</v>
      </c>
      <c r="J867" t="s">
        <v>521</v>
      </c>
      <c r="K867" t="s">
        <v>146</v>
      </c>
      <c r="L867">
        <v>1671</v>
      </c>
      <c r="M867" t="s">
        <v>485</v>
      </c>
      <c r="N867">
        <v>9</v>
      </c>
      <c r="O867">
        <v>13463.92</v>
      </c>
      <c r="P867">
        <v>38701.43</v>
      </c>
      <c r="Q867" t="str">
        <f t="shared" si="13"/>
        <v>G5 - Large C&amp;I</v>
      </c>
    </row>
    <row r="868" spans="1:17" x14ac:dyDescent="0.25">
      <c r="A868">
        <v>49</v>
      </c>
      <c r="B868" t="s">
        <v>421</v>
      </c>
      <c r="C868">
        <v>2019</v>
      </c>
      <c r="D868">
        <v>7</v>
      </c>
      <c r="E868" t="s">
        <v>159</v>
      </c>
      <c r="F868">
        <v>5</v>
      </c>
      <c r="G868" t="s">
        <v>141</v>
      </c>
      <c r="H868">
        <v>411</v>
      </c>
      <c r="I868" t="s">
        <v>490</v>
      </c>
      <c r="J868" t="s">
        <v>491</v>
      </c>
      <c r="K868" t="s">
        <v>146</v>
      </c>
      <c r="L868">
        <v>1670</v>
      </c>
      <c r="M868" t="s">
        <v>492</v>
      </c>
      <c r="N868">
        <v>7</v>
      </c>
      <c r="O868">
        <v>10015.549999999999</v>
      </c>
      <c r="P868">
        <v>12557.11</v>
      </c>
      <c r="Q868" t="str">
        <f t="shared" si="13"/>
        <v>G5 - Large C&amp;I</v>
      </c>
    </row>
    <row r="869" spans="1:17" x14ac:dyDescent="0.25">
      <c r="A869">
        <v>49</v>
      </c>
      <c r="B869" t="s">
        <v>421</v>
      </c>
      <c r="C869">
        <v>2019</v>
      </c>
      <c r="D869">
        <v>7</v>
      </c>
      <c r="E869" t="s">
        <v>159</v>
      </c>
      <c r="F869">
        <v>5</v>
      </c>
      <c r="G869" t="s">
        <v>141</v>
      </c>
      <c r="H869">
        <v>421</v>
      </c>
      <c r="I869" t="s">
        <v>486</v>
      </c>
      <c r="J869">
        <v>2496</v>
      </c>
      <c r="K869" t="s">
        <v>146</v>
      </c>
      <c r="L869">
        <v>400</v>
      </c>
      <c r="M869" t="s">
        <v>141</v>
      </c>
      <c r="N869">
        <v>3</v>
      </c>
      <c r="O869">
        <v>36221.26</v>
      </c>
      <c r="P869">
        <v>31966.400000000001</v>
      </c>
      <c r="Q869" t="str">
        <f t="shared" si="13"/>
        <v>G5 - Large C&amp;I</v>
      </c>
    </row>
    <row r="870" spans="1:17" x14ac:dyDescent="0.25">
      <c r="A870">
        <v>49</v>
      </c>
      <c r="B870" t="s">
        <v>421</v>
      </c>
      <c r="C870">
        <v>2019</v>
      </c>
      <c r="D870">
        <v>7</v>
      </c>
      <c r="E870" t="s">
        <v>159</v>
      </c>
      <c r="F870">
        <v>1</v>
      </c>
      <c r="G870" t="s">
        <v>133</v>
      </c>
      <c r="H870">
        <v>400</v>
      </c>
      <c r="I870" t="s">
        <v>511</v>
      </c>
      <c r="J870">
        <v>1247</v>
      </c>
      <c r="K870" t="s">
        <v>146</v>
      </c>
      <c r="L870">
        <v>207</v>
      </c>
      <c r="M870" t="s">
        <v>152</v>
      </c>
      <c r="N870">
        <v>8</v>
      </c>
      <c r="O870">
        <v>219.55</v>
      </c>
      <c r="P870">
        <v>80.09</v>
      </c>
      <c r="Q870" t="str">
        <f t="shared" si="13"/>
        <v>G1 - Residential</v>
      </c>
    </row>
    <row r="871" spans="1:17" x14ac:dyDescent="0.25">
      <c r="A871">
        <v>49</v>
      </c>
      <c r="B871" t="s">
        <v>421</v>
      </c>
      <c r="C871">
        <v>2019</v>
      </c>
      <c r="D871">
        <v>8</v>
      </c>
      <c r="E871" t="s">
        <v>140</v>
      </c>
      <c r="F871">
        <v>6</v>
      </c>
      <c r="G871" t="s">
        <v>138</v>
      </c>
      <c r="H871">
        <v>610</v>
      </c>
      <c r="I871" t="s">
        <v>430</v>
      </c>
      <c r="J871" t="s">
        <v>431</v>
      </c>
      <c r="K871" t="s">
        <v>432</v>
      </c>
      <c r="L871">
        <v>700</v>
      </c>
      <c r="M871" t="s">
        <v>139</v>
      </c>
      <c r="N871">
        <v>8</v>
      </c>
      <c r="O871">
        <v>2872.93</v>
      </c>
      <c r="P871">
        <v>4338</v>
      </c>
      <c r="Q871" t="str">
        <f t="shared" si="13"/>
        <v>E6 - OTHER</v>
      </c>
    </row>
    <row r="872" spans="1:17" x14ac:dyDescent="0.25">
      <c r="A872">
        <v>49</v>
      </c>
      <c r="B872" t="s">
        <v>421</v>
      </c>
      <c r="C872">
        <v>2019</v>
      </c>
      <c r="D872">
        <v>8</v>
      </c>
      <c r="E872" t="s">
        <v>140</v>
      </c>
      <c r="F872">
        <v>10</v>
      </c>
      <c r="G872" t="s">
        <v>150</v>
      </c>
      <c r="H872">
        <v>903</v>
      </c>
      <c r="I872" t="s">
        <v>454</v>
      </c>
      <c r="J872" t="s">
        <v>451</v>
      </c>
      <c r="K872" t="s">
        <v>452</v>
      </c>
      <c r="L872">
        <v>4513</v>
      </c>
      <c r="M872" t="s">
        <v>151</v>
      </c>
      <c r="N872">
        <v>1760</v>
      </c>
      <c r="O872">
        <v>153545.88</v>
      </c>
      <c r="P872">
        <v>1433413</v>
      </c>
      <c r="Q872" t="str">
        <f t="shared" si="13"/>
        <v>E1 - Residential</v>
      </c>
    </row>
    <row r="873" spans="1:17" x14ac:dyDescent="0.25">
      <c r="A873">
        <v>49</v>
      </c>
      <c r="B873" t="s">
        <v>421</v>
      </c>
      <c r="C873">
        <v>2019</v>
      </c>
      <c r="D873">
        <v>8</v>
      </c>
      <c r="E873" t="s">
        <v>140</v>
      </c>
      <c r="F873">
        <v>3</v>
      </c>
      <c r="G873" t="s">
        <v>136</v>
      </c>
      <c r="H873">
        <v>903</v>
      </c>
      <c r="I873" t="s">
        <v>454</v>
      </c>
      <c r="J873" t="s">
        <v>451</v>
      </c>
      <c r="K873" t="s">
        <v>452</v>
      </c>
      <c r="L873">
        <v>4532</v>
      </c>
      <c r="M873" t="s">
        <v>143</v>
      </c>
      <c r="N873">
        <v>93</v>
      </c>
      <c r="O873">
        <v>29217.85</v>
      </c>
      <c r="P873">
        <v>285946</v>
      </c>
      <c r="Q873" t="str">
        <f t="shared" si="13"/>
        <v>E1 - Residential</v>
      </c>
    </row>
    <row r="874" spans="1:17" x14ac:dyDescent="0.25">
      <c r="A874">
        <v>49</v>
      </c>
      <c r="B874" t="s">
        <v>421</v>
      </c>
      <c r="C874">
        <v>2019</v>
      </c>
      <c r="D874">
        <v>8</v>
      </c>
      <c r="E874" t="s">
        <v>140</v>
      </c>
      <c r="F874">
        <v>5</v>
      </c>
      <c r="G874" t="s">
        <v>141</v>
      </c>
      <c r="H874">
        <v>5</v>
      </c>
      <c r="I874" t="s">
        <v>425</v>
      </c>
      <c r="J874" t="s">
        <v>426</v>
      </c>
      <c r="K874" t="s">
        <v>427</v>
      </c>
      <c r="L874">
        <v>460</v>
      </c>
      <c r="M874" t="s">
        <v>142</v>
      </c>
      <c r="N874">
        <v>815</v>
      </c>
      <c r="O874">
        <v>294233.27</v>
      </c>
      <c r="P874">
        <v>1517183</v>
      </c>
      <c r="Q874" t="str">
        <f t="shared" si="13"/>
        <v>E3 - Small C&amp;I</v>
      </c>
    </row>
    <row r="875" spans="1:17" x14ac:dyDescent="0.25">
      <c r="A875">
        <v>49</v>
      </c>
      <c r="B875" t="s">
        <v>421</v>
      </c>
      <c r="C875">
        <v>2019</v>
      </c>
      <c r="D875">
        <v>8</v>
      </c>
      <c r="E875" t="s">
        <v>140</v>
      </c>
      <c r="F875">
        <v>1</v>
      </c>
      <c r="G875" t="s">
        <v>133</v>
      </c>
      <c r="H875">
        <v>950</v>
      </c>
      <c r="I875" t="s">
        <v>429</v>
      </c>
      <c r="J875" t="s">
        <v>426</v>
      </c>
      <c r="K875" t="s">
        <v>427</v>
      </c>
      <c r="L875">
        <v>4512</v>
      </c>
      <c r="M875" t="s">
        <v>134</v>
      </c>
      <c r="N875">
        <v>82</v>
      </c>
      <c r="O875">
        <v>9887.07</v>
      </c>
      <c r="P875">
        <v>93659</v>
      </c>
      <c r="Q875" t="str">
        <f t="shared" si="13"/>
        <v>E3 - Small C&amp;I</v>
      </c>
    </row>
    <row r="876" spans="1:17" x14ac:dyDescent="0.25">
      <c r="A876">
        <v>49</v>
      </c>
      <c r="B876" t="s">
        <v>421</v>
      </c>
      <c r="C876">
        <v>2019</v>
      </c>
      <c r="D876">
        <v>8</v>
      </c>
      <c r="E876" t="s">
        <v>140</v>
      </c>
      <c r="F876">
        <v>1</v>
      </c>
      <c r="G876" t="s">
        <v>133</v>
      </c>
      <c r="H876">
        <v>34</v>
      </c>
      <c r="I876" t="s">
        <v>464</v>
      </c>
      <c r="J876" t="s">
        <v>459</v>
      </c>
      <c r="K876" t="s">
        <v>460</v>
      </c>
      <c r="L876">
        <v>200</v>
      </c>
      <c r="M876" t="s">
        <v>144</v>
      </c>
      <c r="N876">
        <v>1</v>
      </c>
      <c r="O876">
        <v>13.47</v>
      </c>
      <c r="P876">
        <v>11</v>
      </c>
      <c r="Q876" t="str">
        <f t="shared" si="13"/>
        <v>E3 - Small C&amp;I</v>
      </c>
    </row>
    <row r="877" spans="1:17" x14ac:dyDescent="0.25">
      <c r="A877">
        <v>49</v>
      </c>
      <c r="B877" t="s">
        <v>421</v>
      </c>
      <c r="C877">
        <v>2019</v>
      </c>
      <c r="D877">
        <v>8</v>
      </c>
      <c r="E877" t="s">
        <v>140</v>
      </c>
      <c r="F877">
        <v>5</v>
      </c>
      <c r="G877" t="s">
        <v>141</v>
      </c>
      <c r="H877">
        <v>122</v>
      </c>
      <c r="I877" t="s">
        <v>461</v>
      </c>
      <c r="J877" t="s">
        <v>462</v>
      </c>
      <c r="K877" t="s">
        <v>463</v>
      </c>
      <c r="L877">
        <v>460</v>
      </c>
      <c r="M877" t="s">
        <v>142</v>
      </c>
      <c r="N877">
        <v>1</v>
      </c>
      <c r="O877">
        <v>32465.7</v>
      </c>
      <c r="P877">
        <v>581064</v>
      </c>
      <c r="Q877" t="str">
        <f t="shared" si="13"/>
        <v>E5 - Large C&amp;I</v>
      </c>
    </row>
    <row r="878" spans="1:17" x14ac:dyDescent="0.25">
      <c r="A878">
        <v>49</v>
      </c>
      <c r="B878" t="s">
        <v>421</v>
      </c>
      <c r="C878">
        <v>2019</v>
      </c>
      <c r="D878">
        <v>8</v>
      </c>
      <c r="E878" t="s">
        <v>140</v>
      </c>
      <c r="F878">
        <v>6</v>
      </c>
      <c r="G878" t="s">
        <v>138</v>
      </c>
      <c r="H878">
        <v>616</v>
      </c>
      <c r="I878" t="s">
        <v>447</v>
      </c>
      <c r="J878" t="s">
        <v>442</v>
      </c>
      <c r="K878" t="s">
        <v>443</v>
      </c>
      <c r="L878">
        <v>4562</v>
      </c>
      <c r="M878" t="s">
        <v>145</v>
      </c>
      <c r="N878">
        <v>71</v>
      </c>
      <c r="O878">
        <v>4126.37</v>
      </c>
      <c r="P878">
        <v>24057</v>
      </c>
      <c r="Q878" t="str">
        <f t="shared" si="13"/>
        <v>E6 - OTHER</v>
      </c>
    </row>
    <row r="879" spans="1:17" x14ac:dyDescent="0.25">
      <c r="A879">
        <v>49</v>
      </c>
      <c r="B879" t="s">
        <v>421</v>
      </c>
      <c r="C879">
        <v>2019</v>
      </c>
      <c r="D879">
        <v>8</v>
      </c>
      <c r="E879" t="s">
        <v>140</v>
      </c>
      <c r="F879">
        <v>10</v>
      </c>
      <c r="G879" t="s">
        <v>150</v>
      </c>
      <c r="H879">
        <v>628</v>
      </c>
      <c r="I879" t="s">
        <v>441</v>
      </c>
      <c r="J879" t="s">
        <v>442</v>
      </c>
      <c r="K879" t="s">
        <v>443</v>
      </c>
      <c r="L879">
        <v>207</v>
      </c>
      <c r="M879" t="s">
        <v>152</v>
      </c>
      <c r="N879">
        <v>7</v>
      </c>
      <c r="O879">
        <v>149.15</v>
      </c>
      <c r="P879">
        <v>518</v>
      </c>
      <c r="Q879" t="str">
        <f t="shared" si="13"/>
        <v>E6 - OTHER</v>
      </c>
    </row>
    <row r="880" spans="1:17" x14ac:dyDescent="0.25">
      <c r="A880">
        <v>49</v>
      </c>
      <c r="B880" t="s">
        <v>421</v>
      </c>
      <c r="C880">
        <v>2019</v>
      </c>
      <c r="D880">
        <v>8</v>
      </c>
      <c r="E880" t="s">
        <v>140</v>
      </c>
      <c r="F880">
        <v>6</v>
      </c>
      <c r="G880" t="s">
        <v>138</v>
      </c>
      <c r="H880">
        <v>629</v>
      </c>
      <c r="I880" t="s">
        <v>470</v>
      </c>
      <c r="J880" t="s">
        <v>431</v>
      </c>
      <c r="K880" t="s">
        <v>432</v>
      </c>
      <c r="L880">
        <v>700</v>
      </c>
      <c r="M880" t="s">
        <v>139</v>
      </c>
      <c r="N880">
        <v>144</v>
      </c>
      <c r="O880">
        <v>80377.84</v>
      </c>
      <c r="P880">
        <v>183781</v>
      </c>
      <c r="Q880" t="str">
        <f t="shared" si="13"/>
        <v>E6 - OTHER</v>
      </c>
    </row>
    <row r="881" spans="1:17" x14ac:dyDescent="0.25">
      <c r="A881">
        <v>49</v>
      </c>
      <c r="B881" t="s">
        <v>421</v>
      </c>
      <c r="C881">
        <v>2019</v>
      </c>
      <c r="D881">
        <v>8</v>
      </c>
      <c r="E881" t="s">
        <v>140</v>
      </c>
      <c r="F881">
        <v>5</v>
      </c>
      <c r="G881" t="s">
        <v>141</v>
      </c>
      <c r="H881">
        <v>950</v>
      </c>
      <c r="I881" t="s">
        <v>429</v>
      </c>
      <c r="J881" t="s">
        <v>426</v>
      </c>
      <c r="K881" t="s">
        <v>427</v>
      </c>
      <c r="L881">
        <v>4552</v>
      </c>
      <c r="M881" t="s">
        <v>157</v>
      </c>
      <c r="N881">
        <v>137</v>
      </c>
      <c r="O881">
        <v>37022.339999999997</v>
      </c>
      <c r="P881">
        <v>376940</v>
      </c>
      <c r="Q881" t="str">
        <f t="shared" si="13"/>
        <v>E3 - Small C&amp;I</v>
      </c>
    </row>
    <row r="882" spans="1:17" x14ac:dyDescent="0.25">
      <c r="A882">
        <v>49</v>
      </c>
      <c r="B882" t="s">
        <v>421</v>
      </c>
      <c r="C882">
        <v>2019</v>
      </c>
      <c r="D882">
        <v>8</v>
      </c>
      <c r="E882" t="s">
        <v>140</v>
      </c>
      <c r="F882">
        <v>5</v>
      </c>
      <c r="G882" t="s">
        <v>141</v>
      </c>
      <c r="H882">
        <v>13</v>
      </c>
      <c r="I882" t="s">
        <v>433</v>
      </c>
      <c r="J882" t="s">
        <v>434</v>
      </c>
      <c r="K882" t="s">
        <v>435</v>
      </c>
      <c r="L882">
        <v>460</v>
      </c>
      <c r="M882" t="s">
        <v>142</v>
      </c>
      <c r="N882">
        <v>310</v>
      </c>
      <c r="O882">
        <v>712352.5</v>
      </c>
      <c r="P882">
        <v>4233082</v>
      </c>
      <c r="Q882" t="str">
        <f t="shared" si="13"/>
        <v>E4 - Medium C&amp;I</v>
      </c>
    </row>
    <row r="883" spans="1:17" x14ac:dyDescent="0.25">
      <c r="A883">
        <v>49</v>
      </c>
      <c r="B883" t="s">
        <v>421</v>
      </c>
      <c r="C883">
        <v>2019</v>
      </c>
      <c r="D883">
        <v>8</v>
      </c>
      <c r="E883" t="s">
        <v>140</v>
      </c>
      <c r="F883">
        <v>5</v>
      </c>
      <c r="G883" t="s">
        <v>141</v>
      </c>
      <c r="H883">
        <v>53</v>
      </c>
      <c r="I883" t="s">
        <v>436</v>
      </c>
      <c r="J883" t="s">
        <v>434</v>
      </c>
      <c r="K883" t="s">
        <v>435</v>
      </c>
      <c r="L883">
        <v>460</v>
      </c>
      <c r="M883" t="s">
        <v>142</v>
      </c>
      <c r="N883">
        <v>9</v>
      </c>
      <c r="O883">
        <v>18819.63</v>
      </c>
      <c r="P883">
        <v>97542</v>
      </c>
      <c r="Q883" t="str">
        <f t="shared" si="13"/>
        <v>E4 - Medium C&amp;I</v>
      </c>
    </row>
    <row r="884" spans="1:17" x14ac:dyDescent="0.25">
      <c r="A884">
        <v>49</v>
      </c>
      <c r="B884" t="s">
        <v>421</v>
      </c>
      <c r="C884">
        <v>2019</v>
      </c>
      <c r="D884">
        <v>8</v>
      </c>
      <c r="E884" t="s">
        <v>140</v>
      </c>
      <c r="F884">
        <v>6</v>
      </c>
      <c r="G884" t="s">
        <v>138</v>
      </c>
      <c r="H884">
        <v>630</v>
      </c>
      <c r="I884" t="s">
        <v>456</v>
      </c>
      <c r="J884" t="s">
        <v>158</v>
      </c>
      <c r="K884" t="s">
        <v>146</v>
      </c>
      <c r="L884">
        <v>700</v>
      </c>
      <c r="M884" t="s">
        <v>139</v>
      </c>
      <c r="N884">
        <v>1</v>
      </c>
      <c r="O884">
        <v>530.15</v>
      </c>
      <c r="P884">
        <v>3086</v>
      </c>
      <c r="Q884" t="str">
        <f t="shared" si="13"/>
        <v>E6 - OTHER</v>
      </c>
    </row>
    <row r="885" spans="1:17" x14ac:dyDescent="0.25">
      <c r="A885">
        <v>49</v>
      </c>
      <c r="B885" t="s">
        <v>421</v>
      </c>
      <c r="C885">
        <v>2019</v>
      </c>
      <c r="D885">
        <v>8</v>
      </c>
      <c r="E885" t="s">
        <v>140</v>
      </c>
      <c r="F885">
        <v>6</v>
      </c>
      <c r="G885" t="s">
        <v>138</v>
      </c>
      <c r="H885">
        <v>628</v>
      </c>
      <c r="I885" t="s">
        <v>441</v>
      </c>
      <c r="J885" t="s">
        <v>442</v>
      </c>
      <c r="K885" t="s">
        <v>443</v>
      </c>
      <c r="L885">
        <v>700</v>
      </c>
      <c r="M885" t="s">
        <v>139</v>
      </c>
      <c r="N885">
        <v>224</v>
      </c>
      <c r="O885">
        <v>14085.03</v>
      </c>
      <c r="P885">
        <v>55292</v>
      </c>
      <c r="Q885" t="str">
        <f t="shared" si="13"/>
        <v>E6 - OTHER</v>
      </c>
    </row>
    <row r="886" spans="1:17" x14ac:dyDescent="0.25">
      <c r="A886">
        <v>49</v>
      </c>
      <c r="B886" t="s">
        <v>421</v>
      </c>
      <c r="C886">
        <v>2019</v>
      </c>
      <c r="D886">
        <v>8</v>
      </c>
      <c r="E886" t="s">
        <v>140</v>
      </c>
      <c r="F886">
        <v>3</v>
      </c>
      <c r="G886" t="s">
        <v>136</v>
      </c>
      <c r="H886">
        <v>629</v>
      </c>
      <c r="I886" t="s">
        <v>470</v>
      </c>
      <c r="J886" t="s">
        <v>431</v>
      </c>
      <c r="K886" t="s">
        <v>432</v>
      </c>
      <c r="L886">
        <v>300</v>
      </c>
      <c r="M886" t="s">
        <v>137</v>
      </c>
      <c r="N886">
        <v>9</v>
      </c>
      <c r="O886">
        <v>1328.7</v>
      </c>
      <c r="P886">
        <v>4968</v>
      </c>
      <c r="Q886" t="str">
        <f t="shared" si="13"/>
        <v>E6 - OTHER</v>
      </c>
    </row>
    <row r="887" spans="1:17" x14ac:dyDescent="0.25">
      <c r="A887">
        <v>49</v>
      </c>
      <c r="B887" t="s">
        <v>421</v>
      </c>
      <c r="C887">
        <v>2019</v>
      </c>
      <c r="D887">
        <v>8</v>
      </c>
      <c r="E887" t="s">
        <v>140</v>
      </c>
      <c r="F887">
        <v>5</v>
      </c>
      <c r="G887" t="s">
        <v>141</v>
      </c>
      <c r="H887">
        <v>616</v>
      </c>
      <c r="I887" t="s">
        <v>447</v>
      </c>
      <c r="J887" t="s">
        <v>442</v>
      </c>
      <c r="K887" t="s">
        <v>443</v>
      </c>
      <c r="L887">
        <v>4552</v>
      </c>
      <c r="M887" t="s">
        <v>157</v>
      </c>
      <c r="N887">
        <v>20</v>
      </c>
      <c r="O887">
        <v>2217.39</v>
      </c>
      <c r="P887">
        <v>11740</v>
      </c>
      <c r="Q887" t="str">
        <f t="shared" si="13"/>
        <v>E6 - OTHER</v>
      </c>
    </row>
    <row r="888" spans="1:17" x14ac:dyDescent="0.25">
      <c r="A888">
        <v>49</v>
      </c>
      <c r="B888" t="s">
        <v>421</v>
      </c>
      <c r="C888">
        <v>2019</v>
      </c>
      <c r="D888">
        <v>8</v>
      </c>
      <c r="E888" t="s">
        <v>140</v>
      </c>
      <c r="F888">
        <v>10</v>
      </c>
      <c r="G888" t="s">
        <v>150</v>
      </c>
      <c r="H888">
        <v>6</v>
      </c>
      <c r="I888" t="s">
        <v>422</v>
      </c>
      <c r="J888" t="s">
        <v>423</v>
      </c>
      <c r="K888" t="s">
        <v>424</v>
      </c>
      <c r="L888">
        <v>207</v>
      </c>
      <c r="M888" t="s">
        <v>152</v>
      </c>
      <c r="N888">
        <v>1055</v>
      </c>
      <c r="O888">
        <v>116178.31</v>
      </c>
      <c r="P888">
        <v>783499</v>
      </c>
      <c r="Q888" t="str">
        <f t="shared" si="13"/>
        <v>E2 - Low Income Residential</v>
      </c>
    </row>
    <row r="889" spans="1:17" x14ac:dyDescent="0.25">
      <c r="A889">
        <v>49</v>
      </c>
      <c r="B889" t="s">
        <v>421</v>
      </c>
      <c r="C889">
        <v>2019</v>
      </c>
      <c r="D889">
        <v>8</v>
      </c>
      <c r="E889" t="s">
        <v>140</v>
      </c>
      <c r="F889">
        <v>10</v>
      </c>
      <c r="G889" t="s">
        <v>150</v>
      </c>
      <c r="H889">
        <v>905</v>
      </c>
      <c r="I889" t="s">
        <v>455</v>
      </c>
      <c r="J889" t="s">
        <v>423</v>
      </c>
      <c r="K889" t="s">
        <v>424</v>
      </c>
      <c r="L889">
        <v>4513</v>
      </c>
      <c r="M889" t="s">
        <v>151</v>
      </c>
      <c r="N889">
        <v>139</v>
      </c>
      <c r="O889">
        <v>3744.99</v>
      </c>
      <c r="P889">
        <v>84452</v>
      </c>
      <c r="Q889" t="str">
        <f t="shared" si="13"/>
        <v>E2 - Low Income Residential</v>
      </c>
    </row>
    <row r="890" spans="1:17" x14ac:dyDescent="0.25">
      <c r="A890">
        <v>49</v>
      </c>
      <c r="B890" t="s">
        <v>421</v>
      </c>
      <c r="C890">
        <v>2019</v>
      </c>
      <c r="D890">
        <v>8</v>
      </c>
      <c r="E890" t="s">
        <v>140</v>
      </c>
      <c r="F890">
        <v>5</v>
      </c>
      <c r="G890" t="s">
        <v>141</v>
      </c>
      <c r="H890">
        <v>943</v>
      </c>
      <c r="I890" t="s">
        <v>465</v>
      </c>
      <c r="J890" t="s">
        <v>466</v>
      </c>
      <c r="K890" t="s">
        <v>467</v>
      </c>
      <c r="L890">
        <v>4552</v>
      </c>
      <c r="M890" t="s">
        <v>157</v>
      </c>
      <c r="N890">
        <v>1</v>
      </c>
      <c r="O890">
        <v>8786.49</v>
      </c>
      <c r="P890">
        <v>0</v>
      </c>
      <c r="Q890" t="str">
        <f t="shared" si="13"/>
        <v>E6 - OTHER</v>
      </c>
    </row>
    <row r="891" spans="1:17" x14ac:dyDescent="0.25">
      <c r="A891">
        <v>49</v>
      </c>
      <c r="B891" t="s">
        <v>421</v>
      </c>
      <c r="C891">
        <v>2019</v>
      </c>
      <c r="D891">
        <v>8</v>
      </c>
      <c r="E891" t="s">
        <v>140</v>
      </c>
      <c r="F891">
        <v>1</v>
      </c>
      <c r="G891" t="s">
        <v>133</v>
      </c>
      <c r="H891">
        <v>954</v>
      </c>
      <c r="I891" t="s">
        <v>437</v>
      </c>
      <c r="J891" t="s">
        <v>434</v>
      </c>
      <c r="K891" t="s">
        <v>435</v>
      </c>
      <c r="L891">
        <v>4512</v>
      </c>
      <c r="M891" t="s">
        <v>134</v>
      </c>
      <c r="N891">
        <v>1</v>
      </c>
      <c r="O891">
        <v>1048.78</v>
      </c>
      <c r="P891">
        <v>13864</v>
      </c>
      <c r="Q891" t="str">
        <f t="shared" si="13"/>
        <v>E4 - Medium C&amp;I</v>
      </c>
    </row>
    <row r="892" spans="1:17" x14ac:dyDescent="0.25">
      <c r="A892">
        <v>49</v>
      </c>
      <c r="B892" t="s">
        <v>421</v>
      </c>
      <c r="C892">
        <v>2019</v>
      </c>
      <c r="D892">
        <v>8</v>
      </c>
      <c r="E892" t="s">
        <v>140</v>
      </c>
      <c r="F892">
        <v>3</v>
      </c>
      <c r="G892" t="s">
        <v>136</v>
      </c>
      <c r="H892">
        <v>628</v>
      </c>
      <c r="I892" t="s">
        <v>441</v>
      </c>
      <c r="J892" t="s">
        <v>442</v>
      </c>
      <c r="K892" t="s">
        <v>443</v>
      </c>
      <c r="L892">
        <v>300</v>
      </c>
      <c r="M892" t="s">
        <v>137</v>
      </c>
      <c r="N892">
        <v>1130</v>
      </c>
      <c r="O892">
        <v>72170.91</v>
      </c>
      <c r="P892">
        <v>270795</v>
      </c>
      <c r="Q892" t="str">
        <f t="shared" si="13"/>
        <v>E6 - OTHER</v>
      </c>
    </row>
    <row r="893" spans="1:17" x14ac:dyDescent="0.25">
      <c r="A893">
        <v>49</v>
      </c>
      <c r="B893" t="s">
        <v>421</v>
      </c>
      <c r="C893">
        <v>2019</v>
      </c>
      <c r="D893">
        <v>8</v>
      </c>
      <c r="E893" t="s">
        <v>140</v>
      </c>
      <c r="F893">
        <v>6</v>
      </c>
      <c r="G893" t="s">
        <v>138</v>
      </c>
      <c r="H893">
        <v>605</v>
      </c>
      <c r="I893" t="s">
        <v>468</v>
      </c>
      <c r="J893" t="s">
        <v>442</v>
      </c>
      <c r="K893" t="s">
        <v>443</v>
      </c>
      <c r="L893">
        <v>700</v>
      </c>
      <c r="M893" t="s">
        <v>139</v>
      </c>
      <c r="N893">
        <v>16</v>
      </c>
      <c r="O893">
        <v>1012.42</v>
      </c>
      <c r="P893">
        <v>3770</v>
      </c>
      <c r="Q893" t="str">
        <f t="shared" si="13"/>
        <v>E6 - OTHER</v>
      </c>
    </row>
    <row r="894" spans="1:17" x14ac:dyDescent="0.25">
      <c r="A894">
        <v>49</v>
      </c>
      <c r="B894" t="s">
        <v>421</v>
      </c>
      <c r="C894">
        <v>2019</v>
      </c>
      <c r="D894">
        <v>8</v>
      </c>
      <c r="E894" t="s">
        <v>140</v>
      </c>
      <c r="F894">
        <v>3</v>
      </c>
      <c r="G894" t="s">
        <v>136</v>
      </c>
      <c r="H894">
        <v>616</v>
      </c>
      <c r="I894" t="s">
        <v>447</v>
      </c>
      <c r="J894" t="s">
        <v>442</v>
      </c>
      <c r="K894" t="s">
        <v>443</v>
      </c>
      <c r="L894">
        <v>4532</v>
      </c>
      <c r="M894" t="s">
        <v>143</v>
      </c>
      <c r="N894">
        <v>304</v>
      </c>
      <c r="O894">
        <v>15568.64</v>
      </c>
      <c r="P894">
        <v>86605</v>
      </c>
      <c r="Q894" t="str">
        <f t="shared" si="13"/>
        <v>E6 - OTHER</v>
      </c>
    </row>
    <row r="895" spans="1:17" x14ac:dyDescent="0.25">
      <c r="A895">
        <v>49</v>
      </c>
      <c r="B895" t="s">
        <v>421</v>
      </c>
      <c r="C895">
        <v>2019</v>
      </c>
      <c r="D895">
        <v>8</v>
      </c>
      <c r="E895" t="s">
        <v>140</v>
      </c>
      <c r="F895">
        <v>1</v>
      </c>
      <c r="G895" t="s">
        <v>133</v>
      </c>
      <c r="H895">
        <v>55</v>
      </c>
      <c r="I895" t="s">
        <v>428</v>
      </c>
      <c r="J895" t="s">
        <v>426</v>
      </c>
      <c r="K895" t="s">
        <v>427</v>
      </c>
      <c r="L895">
        <v>200</v>
      </c>
      <c r="M895" t="s">
        <v>144</v>
      </c>
      <c r="N895">
        <v>1</v>
      </c>
      <c r="O895">
        <v>22.51</v>
      </c>
      <c r="P895">
        <v>57</v>
      </c>
      <c r="Q895" t="str">
        <f t="shared" si="13"/>
        <v>E3 - Small C&amp;I</v>
      </c>
    </row>
    <row r="896" spans="1:17" x14ac:dyDescent="0.25">
      <c r="A896">
        <v>49</v>
      </c>
      <c r="B896" t="s">
        <v>421</v>
      </c>
      <c r="C896">
        <v>2019</v>
      </c>
      <c r="D896">
        <v>8</v>
      </c>
      <c r="E896" t="s">
        <v>140</v>
      </c>
      <c r="F896">
        <v>3</v>
      </c>
      <c r="G896" t="s">
        <v>136</v>
      </c>
      <c r="H896">
        <v>951</v>
      </c>
      <c r="I896" t="s">
        <v>458</v>
      </c>
      <c r="J896" t="s">
        <v>459</v>
      </c>
      <c r="K896" t="s">
        <v>460</v>
      </c>
      <c r="L896">
        <v>4532</v>
      </c>
      <c r="M896" t="s">
        <v>143</v>
      </c>
      <c r="N896">
        <v>114</v>
      </c>
      <c r="O896">
        <v>9201.1299999999992</v>
      </c>
      <c r="P896">
        <v>77091</v>
      </c>
      <c r="Q896" t="str">
        <f t="shared" si="13"/>
        <v>E3 - Small C&amp;I</v>
      </c>
    </row>
    <row r="897" spans="1:17" x14ac:dyDescent="0.25">
      <c r="A897">
        <v>49</v>
      </c>
      <c r="B897" t="s">
        <v>421</v>
      </c>
      <c r="C897">
        <v>2019</v>
      </c>
      <c r="D897">
        <v>8</v>
      </c>
      <c r="E897" t="s">
        <v>140</v>
      </c>
      <c r="F897">
        <v>6</v>
      </c>
      <c r="G897" t="s">
        <v>138</v>
      </c>
      <c r="H897">
        <v>951</v>
      </c>
      <c r="I897" t="s">
        <v>458</v>
      </c>
      <c r="J897" t="s">
        <v>459</v>
      </c>
      <c r="K897" t="s">
        <v>460</v>
      </c>
      <c r="L897">
        <v>4562</v>
      </c>
      <c r="M897" t="s">
        <v>145</v>
      </c>
      <c r="N897">
        <v>216</v>
      </c>
      <c r="O897">
        <v>8916.9</v>
      </c>
      <c r="P897">
        <v>67567</v>
      </c>
      <c r="Q897" t="str">
        <f t="shared" si="13"/>
        <v>E3 - Small C&amp;I</v>
      </c>
    </row>
    <row r="898" spans="1:17" x14ac:dyDescent="0.25">
      <c r="A898">
        <v>49</v>
      </c>
      <c r="B898" t="s">
        <v>421</v>
      </c>
      <c r="C898">
        <v>2019</v>
      </c>
      <c r="D898">
        <v>8</v>
      </c>
      <c r="E898" t="s">
        <v>140</v>
      </c>
      <c r="F898">
        <v>1</v>
      </c>
      <c r="G898" t="s">
        <v>133</v>
      </c>
      <c r="H898">
        <v>905</v>
      </c>
      <c r="I898" t="s">
        <v>455</v>
      </c>
      <c r="J898" t="s">
        <v>423</v>
      </c>
      <c r="K898" t="s">
        <v>424</v>
      </c>
      <c r="L898">
        <v>4512</v>
      </c>
      <c r="M898" t="s">
        <v>134</v>
      </c>
      <c r="N898">
        <v>5369</v>
      </c>
      <c r="O898">
        <v>142167.93</v>
      </c>
      <c r="P898">
        <v>3315745</v>
      </c>
      <c r="Q898" t="str">
        <f t="shared" ref="Q898:Q961" si="14">VLOOKUP(J898,S:T,2,FALSE)</f>
        <v>E2 - Low Income Residential</v>
      </c>
    </row>
    <row r="899" spans="1:17" x14ac:dyDescent="0.25">
      <c r="A899">
        <v>49</v>
      </c>
      <c r="B899" t="s">
        <v>421</v>
      </c>
      <c r="C899">
        <v>2019</v>
      </c>
      <c r="D899">
        <v>8</v>
      </c>
      <c r="E899" t="s">
        <v>140</v>
      </c>
      <c r="F899">
        <v>1</v>
      </c>
      <c r="G899" t="s">
        <v>133</v>
      </c>
      <c r="H899">
        <v>13</v>
      </c>
      <c r="I899" t="s">
        <v>433</v>
      </c>
      <c r="J899" t="s">
        <v>434</v>
      </c>
      <c r="K899" t="s">
        <v>435</v>
      </c>
      <c r="L899">
        <v>200</v>
      </c>
      <c r="M899" t="s">
        <v>144</v>
      </c>
      <c r="N899">
        <v>5</v>
      </c>
      <c r="O899">
        <v>4149.83</v>
      </c>
      <c r="P899">
        <v>22645</v>
      </c>
      <c r="Q899" t="str">
        <f t="shared" si="14"/>
        <v>E4 - Medium C&amp;I</v>
      </c>
    </row>
    <row r="900" spans="1:17" x14ac:dyDescent="0.25">
      <c r="A900">
        <v>49</v>
      </c>
      <c r="B900" t="s">
        <v>421</v>
      </c>
      <c r="C900">
        <v>2019</v>
      </c>
      <c r="D900">
        <v>8</v>
      </c>
      <c r="E900" t="s">
        <v>140</v>
      </c>
      <c r="F900">
        <v>6</v>
      </c>
      <c r="G900" t="s">
        <v>138</v>
      </c>
      <c r="H900">
        <v>626</v>
      </c>
      <c r="I900" t="s">
        <v>457</v>
      </c>
      <c r="J900" t="s">
        <v>85</v>
      </c>
      <c r="K900" t="s">
        <v>146</v>
      </c>
      <c r="L900">
        <v>700</v>
      </c>
      <c r="M900" t="s">
        <v>139</v>
      </c>
      <c r="N900">
        <v>1</v>
      </c>
      <c r="O900">
        <v>485.05</v>
      </c>
      <c r="P900">
        <v>251</v>
      </c>
      <c r="Q900" t="str">
        <f t="shared" si="14"/>
        <v>E6 - OTHER</v>
      </c>
    </row>
    <row r="901" spans="1:17" x14ac:dyDescent="0.25">
      <c r="A901">
        <v>49</v>
      </c>
      <c r="B901" t="s">
        <v>421</v>
      </c>
      <c r="C901">
        <v>2019</v>
      </c>
      <c r="D901">
        <v>8</v>
      </c>
      <c r="E901" t="s">
        <v>140</v>
      </c>
      <c r="F901">
        <v>3</v>
      </c>
      <c r="G901" t="s">
        <v>136</v>
      </c>
      <c r="H901">
        <v>34</v>
      </c>
      <c r="I901" t="s">
        <v>464</v>
      </c>
      <c r="J901" t="s">
        <v>459</v>
      </c>
      <c r="K901" t="s">
        <v>460</v>
      </c>
      <c r="L901">
        <v>300</v>
      </c>
      <c r="M901" t="s">
        <v>137</v>
      </c>
      <c r="N901">
        <v>133</v>
      </c>
      <c r="O901">
        <v>14504.22</v>
      </c>
      <c r="P901">
        <v>68327</v>
      </c>
      <c r="Q901" t="str">
        <f t="shared" si="14"/>
        <v>E3 - Small C&amp;I</v>
      </c>
    </row>
    <row r="902" spans="1:17" x14ac:dyDescent="0.25">
      <c r="A902">
        <v>49</v>
      </c>
      <c r="B902" t="s">
        <v>421</v>
      </c>
      <c r="C902">
        <v>2019</v>
      </c>
      <c r="D902">
        <v>8</v>
      </c>
      <c r="E902" t="s">
        <v>140</v>
      </c>
      <c r="F902">
        <v>3</v>
      </c>
      <c r="G902" t="s">
        <v>136</v>
      </c>
      <c r="H902">
        <v>705</v>
      </c>
      <c r="I902" t="s">
        <v>438</v>
      </c>
      <c r="J902" t="s">
        <v>439</v>
      </c>
      <c r="K902" t="s">
        <v>440</v>
      </c>
      <c r="L902">
        <v>300</v>
      </c>
      <c r="M902" t="s">
        <v>137</v>
      </c>
      <c r="N902">
        <v>99</v>
      </c>
      <c r="O902">
        <v>1513494.12</v>
      </c>
      <c r="P902">
        <v>9980843</v>
      </c>
      <c r="Q902" t="str">
        <f t="shared" si="14"/>
        <v>E5 - Large C&amp;I</v>
      </c>
    </row>
    <row r="903" spans="1:17" x14ac:dyDescent="0.25">
      <c r="A903">
        <v>49</v>
      </c>
      <c r="B903" t="s">
        <v>421</v>
      </c>
      <c r="C903">
        <v>2019</v>
      </c>
      <c r="D903">
        <v>8</v>
      </c>
      <c r="E903" t="s">
        <v>140</v>
      </c>
      <c r="F903">
        <v>5</v>
      </c>
      <c r="G903" t="s">
        <v>141</v>
      </c>
      <c r="H903">
        <v>700</v>
      </c>
      <c r="I903" t="s">
        <v>448</v>
      </c>
      <c r="J903" t="s">
        <v>439</v>
      </c>
      <c r="K903" t="s">
        <v>440</v>
      </c>
      <c r="L903">
        <v>460</v>
      </c>
      <c r="M903" t="s">
        <v>142</v>
      </c>
      <c r="N903">
        <v>46</v>
      </c>
      <c r="O903">
        <v>1065926.3799999999</v>
      </c>
      <c r="P903">
        <v>6783866</v>
      </c>
      <c r="Q903" t="str">
        <f t="shared" si="14"/>
        <v>E5 - Large C&amp;I</v>
      </c>
    </row>
    <row r="904" spans="1:17" x14ac:dyDescent="0.25">
      <c r="A904">
        <v>49</v>
      </c>
      <c r="B904" t="s">
        <v>421</v>
      </c>
      <c r="C904">
        <v>2019</v>
      </c>
      <c r="D904">
        <v>8</v>
      </c>
      <c r="E904" t="s">
        <v>140</v>
      </c>
      <c r="F904">
        <v>6</v>
      </c>
      <c r="G904" t="s">
        <v>138</v>
      </c>
      <c r="H904">
        <v>631</v>
      </c>
      <c r="I904" t="s">
        <v>476</v>
      </c>
      <c r="J904" t="s">
        <v>158</v>
      </c>
      <c r="K904" t="s">
        <v>146</v>
      </c>
      <c r="L904">
        <v>700</v>
      </c>
      <c r="M904" t="s">
        <v>139</v>
      </c>
      <c r="N904">
        <v>11</v>
      </c>
      <c r="O904">
        <v>1571.07</v>
      </c>
      <c r="P904">
        <v>9784</v>
      </c>
      <c r="Q904" t="str">
        <f t="shared" si="14"/>
        <v>E6 - OTHER</v>
      </c>
    </row>
    <row r="905" spans="1:17" x14ac:dyDescent="0.25">
      <c r="A905">
        <v>49</v>
      </c>
      <c r="B905" t="s">
        <v>421</v>
      </c>
      <c r="C905">
        <v>2019</v>
      </c>
      <c r="D905">
        <v>8</v>
      </c>
      <c r="E905" t="s">
        <v>140</v>
      </c>
      <c r="F905">
        <v>5</v>
      </c>
      <c r="G905" t="s">
        <v>141</v>
      </c>
      <c r="H905">
        <v>628</v>
      </c>
      <c r="I905" t="s">
        <v>441</v>
      </c>
      <c r="J905" t="s">
        <v>442</v>
      </c>
      <c r="K905" t="s">
        <v>443</v>
      </c>
      <c r="L905">
        <v>460</v>
      </c>
      <c r="M905" t="s">
        <v>142</v>
      </c>
      <c r="N905">
        <v>55</v>
      </c>
      <c r="O905">
        <v>7200.13</v>
      </c>
      <c r="P905">
        <v>28370</v>
      </c>
      <c r="Q905" t="str">
        <f t="shared" si="14"/>
        <v>E6 - OTHER</v>
      </c>
    </row>
    <row r="906" spans="1:17" x14ac:dyDescent="0.25">
      <c r="A906">
        <v>49</v>
      </c>
      <c r="B906" t="s">
        <v>421</v>
      </c>
      <c r="C906">
        <v>2019</v>
      </c>
      <c r="D906">
        <v>8</v>
      </c>
      <c r="E906" t="s">
        <v>140</v>
      </c>
      <c r="F906">
        <v>1</v>
      </c>
      <c r="G906" t="s">
        <v>133</v>
      </c>
      <c r="H906">
        <v>616</v>
      </c>
      <c r="I906" t="s">
        <v>447</v>
      </c>
      <c r="J906" t="s">
        <v>442</v>
      </c>
      <c r="K906" t="s">
        <v>443</v>
      </c>
      <c r="L906">
        <v>4512</v>
      </c>
      <c r="M906" t="s">
        <v>134</v>
      </c>
      <c r="N906">
        <v>46</v>
      </c>
      <c r="O906">
        <v>3845.91</v>
      </c>
      <c r="P906">
        <v>14649</v>
      </c>
      <c r="Q906" t="str">
        <f t="shared" si="14"/>
        <v>E6 - OTHER</v>
      </c>
    </row>
    <row r="907" spans="1:17" x14ac:dyDescent="0.25">
      <c r="A907">
        <v>49</v>
      </c>
      <c r="B907" t="s">
        <v>421</v>
      </c>
      <c r="C907">
        <v>2019</v>
      </c>
      <c r="D907">
        <v>8</v>
      </c>
      <c r="E907" t="s">
        <v>140</v>
      </c>
      <c r="F907">
        <v>3</v>
      </c>
      <c r="G907" t="s">
        <v>136</v>
      </c>
      <c r="H907">
        <v>924</v>
      </c>
      <c r="I907" t="s">
        <v>444</v>
      </c>
      <c r="J907" t="s">
        <v>445</v>
      </c>
      <c r="K907" t="s">
        <v>446</v>
      </c>
      <c r="L907">
        <v>4532</v>
      </c>
      <c r="M907" t="s">
        <v>143</v>
      </c>
      <c r="N907">
        <v>1</v>
      </c>
      <c r="O907">
        <v>168143.6</v>
      </c>
      <c r="P907">
        <v>2162654</v>
      </c>
      <c r="Q907" t="str">
        <f t="shared" si="14"/>
        <v>E5 - Large C&amp;I</v>
      </c>
    </row>
    <row r="908" spans="1:17" x14ac:dyDescent="0.25">
      <c r="A908">
        <v>49</v>
      </c>
      <c r="B908" t="s">
        <v>421</v>
      </c>
      <c r="C908">
        <v>2019</v>
      </c>
      <c r="D908">
        <v>8</v>
      </c>
      <c r="E908" t="s">
        <v>140</v>
      </c>
      <c r="F908">
        <v>3</v>
      </c>
      <c r="G908" t="s">
        <v>136</v>
      </c>
      <c r="H908">
        <v>1</v>
      </c>
      <c r="I908" t="s">
        <v>450</v>
      </c>
      <c r="J908" t="s">
        <v>451</v>
      </c>
      <c r="K908" t="s">
        <v>452</v>
      </c>
      <c r="L908">
        <v>300</v>
      </c>
      <c r="M908" t="s">
        <v>137</v>
      </c>
      <c r="N908">
        <v>758</v>
      </c>
      <c r="O908">
        <v>258814.04</v>
      </c>
      <c r="P908">
        <v>1290543</v>
      </c>
      <c r="Q908" t="str">
        <f t="shared" si="14"/>
        <v>E1 - Residential</v>
      </c>
    </row>
    <row r="909" spans="1:17" x14ac:dyDescent="0.25">
      <c r="A909">
        <v>49</v>
      </c>
      <c r="B909" t="s">
        <v>421</v>
      </c>
      <c r="C909">
        <v>2019</v>
      </c>
      <c r="D909">
        <v>8</v>
      </c>
      <c r="E909" t="s">
        <v>140</v>
      </c>
      <c r="F909">
        <v>1</v>
      </c>
      <c r="G909" t="s">
        <v>133</v>
      </c>
      <c r="H909">
        <v>903</v>
      </c>
      <c r="I909" t="s">
        <v>454</v>
      </c>
      <c r="J909" t="s">
        <v>451</v>
      </c>
      <c r="K909" t="s">
        <v>452</v>
      </c>
      <c r="L909">
        <v>4512</v>
      </c>
      <c r="M909" t="s">
        <v>134</v>
      </c>
      <c r="N909">
        <v>41653</v>
      </c>
      <c r="O909">
        <v>3580382.88</v>
      </c>
      <c r="P909">
        <v>33144994</v>
      </c>
      <c r="Q909" t="str">
        <f t="shared" si="14"/>
        <v>E1 - Residential</v>
      </c>
    </row>
    <row r="910" spans="1:17" x14ac:dyDescent="0.25">
      <c r="A910">
        <v>49</v>
      </c>
      <c r="B910" t="s">
        <v>421</v>
      </c>
      <c r="C910">
        <v>2019</v>
      </c>
      <c r="D910">
        <v>8</v>
      </c>
      <c r="E910" t="s">
        <v>140</v>
      </c>
      <c r="F910">
        <v>10</v>
      </c>
      <c r="G910" t="s">
        <v>150</v>
      </c>
      <c r="H910">
        <v>1</v>
      </c>
      <c r="I910" t="s">
        <v>450</v>
      </c>
      <c r="J910" t="s">
        <v>451</v>
      </c>
      <c r="K910" t="s">
        <v>452</v>
      </c>
      <c r="L910">
        <v>207</v>
      </c>
      <c r="M910" t="s">
        <v>152</v>
      </c>
      <c r="N910">
        <v>14901</v>
      </c>
      <c r="O910">
        <v>2468546.75</v>
      </c>
      <c r="P910">
        <v>12129873</v>
      </c>
      <c r="Q910" t="str">
        <f t="shared" si="14"/>
        <v>E1 - Residential</v>
      </c>
    </row>
    <row r="911" spans="1:17" x14ac:dyDescent="0.25">
      <c r="A911">
        <v>49</v>
      </c>
      <c r="B911" t="s">
        <v>421</v>
      </c>
      <c r="C911">
        <v>2019</v>
      </c>
      <c r="D911">
        <v>8</v>
      </c>
      <c r="E911" t="s">
        <v>140</v>
      </c>
      <c r="F911">
        <v>3</v>
      </c>
      <c r="G911" t="s">
        <v>136</v>
      </c>
      <c r="H911">
        <v>5</v>
      </c>
      <c r="I911" t="s">
        <v>425</v>
      </c>
      <c r="J911" t="s">
        <v>426</v>
      </c>
      <c r="K911" t="s">
        <v>427</v>
      </c>
      <c r="L911">
        <v>300</v>
      </c>
      <c r="M911" t="s">
        <v>137</v>
      </c>
      <c r="N911">
        <v>39518</v>
      </c>
      <c r="O911">
        <v>7004695.7599999998</v>
      </c>
      <c r="P911">
        <v>49923410</v>
      </c>
      <c r="Q911" t="str">
        <f t="shared" si="14"/>
        <v>E3 - Small C&amp;I</v>
      </c>
    </row>
    <row r="912" spans="1:17" x14ac:dyDescent="0.25">
      <c r="A912">
        <v>49</v>
      </c>
      <c r="B912" t="s">
        <v>421</v>
      </c>
      <c r="C912">
        <v>2019</v>
      </c>
      <c r="D912">
        <v>8</v>
      </c>
      <c r="E912" t="s">
        <v>140</v>
      </c>
      <c r="F912">
        <v>3</v>
      </c>
      <c r="G912" t="s">
        <v>136</v>
      </c>
      <c r="H912">
        <v>950</v>
      </c>
      <c r="I912" t="s">
        <v>429</v>
      </c>
      <c r="J912" t="s">
        <v>426</v>
      </c>
      <c r="K912" t="s">
        <v>427</v>
      </c>
      <c r="L912">
        <v>4532</v>
      </c>
      <c r="M912" t="s">
        <v>143</v>
      </c>
      <c r="N912">
        <v>10189</v>
      </c>
      <c r="O912">
        <v>1590950.74</v>
      </c>
      <c r="P912">
        <v>15348081</v>
      </c>
      <c r="Q912" t="str">
        <f t="shared" si="14"/>
        <v>E3 - Small C&amp;I</v>
      </c>
    </row>
    <row r="913" spans="1:17" x14ac:dyDescent="0.25">
      <c r="A913">
        <v>49</v>
      </c>
      <c r="B913" t="s">
        <v>421</v>
      </c>
      <c r="C913">
        <v>2019</v>
      </c>
      <c r="D913">
        <v>8</v>
      </c>
      <c r="E913" t="s">
        <v>140</v>
      </c>
      <c r="F913">
        <v>3</v>
      </c>
      <c r="G913" t="s">
        <v>136</v>
      </c>
      <c r="H913">
        <v>122</v>
      </c>
      <c r="I913" t="s">
        <v>461</v>
      </c>
      <c r="J913" t="s">
        <v>462</v>
      </c>
      <c r="K913" t="s">
        <v>463</v>
      </c>
      <c r="L913">
        <v>300</v>
      </c>
      <c r="M913" t="s">
        <v>137</v>
      </c>
      <c r="N913">
        <v>1</v>
      </c>
      <c r="O913">
        <v>68635.520000000004</v>
      </c>
      <c r="P913">
        <v>686554</v>
      </c>
      <c r="Q913" t="str">
        <f t="shared" si="14"/>
        <v>E5 - Large C&amp;I</v>
      </c>
    </row>
    <row r="914" spans="1:17" x14ac:dyDescent="0.25">
      <c r="A914">
        <v>49</v>
      </c>
      <c r="B914" t="s">
        <v>421</v>
      </c>
      <c r="C914">
        <v>2019</v>
      </c>
      <c r="D914">
        <v>8</v>
      </c>
      <c r="E914" t="s">
        <v>140</v>
      </c>
      <c r="F914">
        <v>3</v>
      </c>
      <c r="G914" t="s">
        <v>136</v>
      </c>
      <c r="H914">
        <v>954</v>
      </c>
      <c r="I914" t="s">
        <v>437</v>
      </c>
      <c r="J914" t="s">
        <v>434</v>
      </c>
      <c r="K914" t="s">
        <v>435</v>
      </c>
      <c r="L914">
        <v>4532</v>
      </c>
      <c r="M914" t="s">
        <v>143</v>
      </c>
      <c r="N914">
        <v>3493</v>
      </c>
      <c r="O914">
        <v>5337297.78</v>
      </c>
      <c r="P914">
        <v>71411901</v>
      </c>
      <c r="Q914" t="str">
        <f t="shared" si="14"/>
        <v>E4 - Medium C&amp;I</v>
      </c>
    </row>
    <row r="915" spans="1:17" x14ac:dyDescent="0.25">
      <c r="A915">
        <v>49</v>
      </c>
      <c r="B915" t="s">
        <v>421</v>
      </c>
      <c r="C915">
        <v>2019</v>
      </c>
      <c r="D915">
        <v>8</v>
      </c>
      <c r="E915" t="s">
        <v>140</v>
      </c>
      <c r="F915">
        <v>6</v>
      </c>
      <c r="G915" t="s">
        <v>138</v>
      </c>
      <c r="H915">
        <v>619</v>
      </c>
      <c r="I915" t="s">
        <v>475</v>
      </c>
      <c r="J915" t="s">
        <v>158</v>
      </c>
      <c r="K915" t="s">
        <v>146</v>
      </c>
      <c r="L915">
        <v>4562</v>
      </c>
      <c r="M915" t="s">
        <v>145</v>
      </c>
      <c r="N915">
        <v>93</v>
      </c>
      <c r="O915">
        <v>75814.31</v>
      </c>
      <c r="P915">
        <v>885057</v>
      </c>
      <c r="Q915" t="str">
        <f t="shared" si="14"/>
        <v>E6 - OTHER</v>
      </c>
    </row>
    <row r="916" spans="1:17" x14ac:dyDescent="0.25">
      <c r="A916">
        <v>49</v>
      </c>
      <c r="B916" t="s">
        <v>421</v>
      </c>
      <c r="C916">
        <v>2019</v>
      </c>
      <c r="D916">
        <v>8</v>
      </c>
      <c r="E916" t="s">
        <v>140</v>
      </c>
      <c r="F916">
        <v>1</v>
      </c>
      <c r="G916" t="s">
        <v>133</v>
      </c>
      <c r="H916">
        <v>628</v>
      </c>
      <c r="I916" t="s">
        <v>441</v>
      </c>
      <c r="J916" t="s">
        <v>442</v>
      </c>
      <c r="K916" t="s">
        <v>443</v>
      </c>
      <c r="L916">
        <v>200</v>
      </c>
      <c r="M916" t="s">
        <v>144</v>
      </c>
      <c r="N916">
        <v>245</v>
      </c>
      <c r="O916">
        <v>13646.23</v>
      </c>
      <c r="P916">
        <v>28466</v>
      </c>
      <c r="Q916" t="str">
        <f t="shared" si="14"/>
        <v>E6 - OTHER</v>
      </c>
    </row>
    <row r="917" spans="1:17" x14ac:dyDescent="0.25">
      <c r="A917">
        <v>49</v>
      </c>
      <c r="B917" t="s">
        <v>421</v>
      </c>
      <c r="C917">
        <v>2019</v>
      </c>
      <c r="D917">
        <v>8</v>
      </c>
      <c r="E917" t="s">
        <v>140</v>
      </c>
      <c r="F917">
        <v>6</v>
      </c>
      <c r="G917" t="s">
        <v>138</v>
      </c>
      <c r="H917">
        <v>617</v>
      </c>
      <c r="I917" t="s">
        <v>471</v>
      </c>
      <c r="J917" t="s">
        <v>431</v>
      </c>
      <c r="K917" t="s">
        <v>432</v>
      </c>
      <c r="L917">
        <v>4562</v>
      </c>
      <c r="M917" t="s">
        <v>145</v>
      </c>
      <c r="N917">
        <v>127</v>
      </c>
      <c r="O917">
        <v>472593.57</v>
      </c>
      <c r="P917">
        <v>1292822</v>
      </c>
      <c r="Q917" t="str">
        <f t="shared" si="14"/>
        <v>E6 - OTHER</v>
      </c>
    </row>
    <row r="918" spans="1:17" x14ac:dyDescent="0.25">
      <c r="A918">
        <v>49</v>
      </c>
      <c r="B918" t="s">
        <v>421</v>
      </c>
      <c r="C918">
        <v>2019</v>
      </c>
      <c r="D918">
        <v>8</v>
      </c>
      <c r="E918" t="s">
        <v>140</v>
      </c>
      <c r="F918">
        <v>1</v>
      </c>
      <c r="G918" t="s">
        <v>133</v>
      </c>
      <c r="H918">
        <v>1</v>
      </c>
      <c r="I918" t="s">
        <v>450</v>
      </c>
      <c r="J918" t="s">
        <v>451</v>
      </c>
      <c r="K918" t="s">
        <v>452</v>
      </c>
      <c r="L918">
        <v>200</v>
      </c>
      <c r="M918" t="s">
        <v>144</v>
      </c>
      <c r="N918">
        <v>350153</v>
      </c>
      <c r="O918">
        <v>60388068.880000003</v>
      </c>
      <c r="P918">
        <v>295760412</v>
      </c>
      <c r="Q918" t="str">
        <f t="shared" si="14"/>
        <v>E1 - Residential</v>
      </c>
    </row>
    <row r="919" spans="1:17" x14ac:dyDescent="0.25">
      <c r="A919">
        <v>49</v>
      </c>
      <c r="B919" t="s">
        <v>421</v>
      </c>
      <c r="C919">
        <v>2019</v>
      </c>
      <c r="D919">
        <v>8</v>
      </c>
      <c r="E919" t="s">
        <v>140</v>
      </c>
      <c r="F919">
        <v>5</v>
      </c>
      <c r="G919" t="s">
        <v>141</v>
      </c>
      <c r="H919">
        <v>1</v>
      </c>
      <c r="I919" t="s">
        <v>450</v>
      </c>
      <c r="J919" t="s">
        <v>451</v>
      </c>
      <c r="K919" t="s">
        <v>452</v>
      </c>
      <c r="L919">
        <v>460</v>
      </c>
      <c r="M919" t="s">
        <v>142</v>
      </c>
      <c r="N919">
        <v>1</v>
      </c>
      <c r="O919">
        <v>115.87</v>
      </c>
      <c r="P919">
        <v>550</v>
      </c>
      <c r="Q919" t="str">
        <f t="shared" si="14"/>
        <v>E1 - Residential</v>
      </c>
    </row>
    <row r="920" spans="1:17" x14ac:dyDescent="0.25">
      <c r="A920">
        <v>49</v>
      </c>
      <c r="B920" t="s">
        <v>421</v>
      </c>
      <c r="C920">
        <v>2019</v>
      </c>
      <c r="D920">
        <v>8</v>
      </c>
      <c r="E920" t="s">
        <v>140</v>
      </c>
      <c r="F920">
        <v>1</v>
      </c>
      <c r="G920" t="s">
        <v>133</v>
      </c>
      <c r="H920">
        <v>6</v>
      </c>
      <c r="I920" t="s">
        <v>422</v>
      </c>
      <c r="J920" t="s">
        <v>423</v>
      </c>
      <c r="K920" t="s">
        <v>424</v>
      </c>
      <c r="L920">
        <v>200</v>
      </c>
      <c r="M920" t="s">
        <v>144</v>
      </c>
      <c r="N920">
        <v>27913</v>
      </c>
      <c r="O920">
        <v>3145986.41</v>
      </c>
      <c r="P920">
        <v>21222509</v>
      </c>
      <c r="Q920" t="str">
        <f t="shared" si="14"/>
        <v>E2 - Low Income Residential</v>
      </c>
    </row>
    <row r="921" spans="1:17" x14ac:dyDescent="0.25">
      <c r="A921">
        <v>49</v>
      </c>
      <c r="B921" t="s">
        <v>421</v>
      </c>
      <c r="C921">
        <v>2019</v>
      </c>
      <c r="D921">
        <v>8</v>
      </c>
      <c r="E921" t="s">
        <v>140</v>
      </c>
      <c r="F921">
        <v>1</v>
      </c>
      <c r="G921" t="s">
        <v>133</v>
      </c>
      <c r="H921">
        <v>5</v>
      </c>
      <c r="I921" t="s">
        <v>425</v>
      </c>
      <c r="J921" t="s">
        <v>426</v>
      </c>
      <c r="K921" t="s">
        <v>427</v>
      </c>
      <c r="L921">
        <v>200</v>
      </c>
      <c r="M921" t="s">
        <v>144</v>
      </c>
      <c r="N921">
        <v>681</v>
      </c>
      <c r="O921">
        <v>76389.13</v>
      </c>
      <c r="P921">
        <v>356063</v>
      </c>
      <c r="Q921" t="str">
        <f t="shared" si="14"/>
        <v>E3 - Small C&amp;I</v>
      </c>
    </row>
    <row r="922" spans="1:17" x14ac:dyDescent="0.25">
      <c r="A922">
        <v>49</v>
      </c>
      <c r="B922" t="s">
        <v>421</v>
      </c>
      <c r="C922">
        <v>2019</v>
      </c>
      <c r="D922">
        <v>8</v>
      </c>
      <c r="E922" t="s">
        <v>140</v>
      </c>
      <c r="F922">
        <v>3</v>
      </c>
      <c r="G922" t="s">
        <v>136</v>
      </c>
      <c r="H922">
        <v>55</v>
      </c>
      <c r="I922" t="s">
        <v>428</v>
      </c>
      <c r="J922" t="s">
        <v>426</v>
      </c>
      <c r="K922" t="s">
        <v>427</v>
      </c>
      <c r="L922">
        <v>300</v>
      </c>
      <c r="M922" t="s">
        <v>137</v>
      </c>
      <c r="N922">
        <v>44</v>
      </c>
      <c r="O922">
        <v>-77781.929999999993</v>
      </c>
      <c r="P922">
        <v>150805</v>
      </c>
      <c r="Q922" t="str">
        <f t="shared" si="14"/>
        <v>E3 - Small C&amp;I</v>
      </c>
    </row>
    <row r="923" spans="1:17" x14ac:dyDescent="0.25">
      <c r="A923">
        <v>49</v>
      </c>
      <c r="B923" t="s">
        <v>421</v>
      </c>
      <c r="C923">
        <v>2019</v>
      </c>
      <c r="D923">
        <v>8</v>
      </c>
      <c r="E923" t="s">
        <v>140</v>
      </c>
      <c r="F923">
        <v>3</v>
      </c>
      <c r="G923" t="s">
        <v>136</v>
      </c>
      <c r="H923">
        <v>54</v>
      </c>
      <c r="I923" t="s">
        <v>477</v>
      </c>
      <c r="J923" t="s">
        <v>459</v>
      </c>
      <c r="K923" t="s">
        <v>460</v>
      </c>
      <c r="L923">
        <v>300</v>
      </c>
      <c r="M923" t="s">
        <v>137</v>
      </c>
      <c r="N923">
        <v>1</v>
      </c>
      <c r="O923">
        <v>78.75</v>
      </c>
      <c r="P923">
        <v>389</v>
      </c>
      <c r="Q923" t="str">
        <f t="shared" si="14"/>
        <v>E3 - Small C&amp;I</v>
      </c>
    </row>
    <row r="924" spans="1:17" x14ac:dyDescent="0.25">
      <c r="A924">
        <v>49</v>
      </c>
      <c r="B924" t="s">
        <v>421</v>
      </c>
      <c r="C924">
        <v>2019</v>
      </c>
      <c r="D924">
        <v>8</v>
      </c>
      <c r="E924" t="s">
        <v>140</v>
      </c>
      <c r="F924">
        <v>3</v>
      </c>
      <c r="G924" t="s">
        <v>136</v>
      </c>
      <c r="H924">
        <v>6</v>
      </c>
      <c r="I924" t="s">
        <v>422</v>
      </c>
      <c r="J924" t="s">
        <v>423</v>
      </c>
      <c r="K924" t="s">
        <v>424</v>
      </c>
      <c r="L924">
        <v>300</v>
      </c>
      <c r="M924" t="s">
        <v>137</v>
      </c>
      <c r="N924">
        <v>3</v>
      </c>
      <c r="O924">
        <v>199.91</v>
      </c>
      <c r="P924">
        <v>1318</v>
      </c>
      <c r="Q924" t="str">
        <f t="shared" si="14"/>
        <v>E2 - Low Income Residential</v>
      </c>
    </row>
    <row r="925" spans="1:17" x14ac:dyDescent="0.25">
      <c r="A925">
        <v>49</v>
      </c>
      <c r="B925" t="s">
        <v>421</v>
      </c>
      <c r="C925">
        <v>2019</v>
      </c>
      <c r="D925">
        <v>8</v>
      </c>
      <c r="E925" t="s">
        <v>140</v>
      </c>
      <c r="F925">
        <v>3</v>
      </c>
      <c r="G925" t="s">
        <v>136</v>
      </c>
      <c r="H925">
        <v>710</v>
      </c>
      <c r="I925" t="s">
        <v>449</v>
      </c>
      <c r="J925" t="s">
        <v>439</v>
      </c>
      <c r="K925" t="s">
        <v>440</v>
      </c>
      <c r="L925">
        <v>4532</v>
      </c>
      <c r="M925" t="s">
        <v>143</v>
      </c>
      <c r="N925">
        <v>290</v>
      </c>
      <c r="O925">
        <v>4346685.6100000003</v>
      </c>
      <c r="P925">
        <v>70408505</v>
      </c>
      <c r="Q925" t="str">
        <f t="shared" si="14"/>
        <v>E5 - Large C&amp;I</v>
      </c>
    </row>
    <row r="926" spans="1:17" x14ac:dyDescent="0.25">
      <c r="A926">
        <v>49</v>
      </c>
      <c r="B926" t="s">
        <v>421</v>
      </c>
      <c r="C926">
        <v>2019</v>
      </c>
      <c r="D926">
        <v>8</v>
      </c>
      <c r="E926" t="s">
        <v>140</v>
      </c>
      <c r="F926">
        <v>3</v>
      </c>
      <c r="G926" t="s">
        <v>136</v>
      </c>
      <c r="H926">
        <v>711</v>
      </c>
      <c r="I926" t="s">
        <v>453</v>
      </c>
      <c r="J926" t="s">
        <v>439</v>
      </c>
      <c r="K926" t="s">
        <v>440</v>
      </c>
      <c r="L926">
        <v>4532</v>
      </c>
      <c r="M926" t="s">
        <v>143</v>
      </c>
      <c r="N926">
        <v>320</v>
      </c>
      <c r="O926">
        <v>5005686.07</v>
      </c>
      <c r="P926">
        <v>81551781</v>
      </c>
      <c r="Q926" t="str">
        <f t="shared" si="14"/>
        <v>E5 - Large C&amp;I</v>
      </c>
    </row>
    <row r="927" spans="1:17" x14ac:dyDescent="0.25">
      <c r="A927">
        <v>49</v>
      </c>
      <c r="B927" t="s">
        <v>421</v>
      </c>
      <c r="C927">
        <v>2019</v>
      </c>
      <c r="D927">
        <v>8</v>
      </c>
      <c r="E927" t="s">
        <v>140</v>
      </c>
      <c r="F927">
        <v>5</v>
      </c>
      <c r="G927" t="s">
        <v>141</v>
      </c>
      <c r="H927">
        <v>710</v>
      </c>
      <c r="I927" t="s">
        <v>449</v>
      </c>
      <c r="J927" t="s">
        <v>439</v>
      </c>
      <c r="K927" t="s">
        <v>440</v>
      </c>
      <c r="L927">
        <v>4552</v>
      </c>
      <c r="M927" t="s">
        <v>157</v>
      </c>
      <c r="N927">
        <v>95</v>
      </c>
      <c r="O927">
        <v>2004798.99</v>
      </c>
      <c r="P927">
        <v>31969783</v>
      </c>
      <c r="Q927" t="str">
        <f t="shared" si="14"/>
        <v>E5 - Large C&amp;I</v>
      </c>
    </row>
    <row r="928" spans="1:17" x14ac:dyDescent="0.25">
      <c r="A928">
        <v>49</v>
      </c>
      <c r="B928" t="s">
        <v>421</v>
      </c>
      <c r="C928">
        <v>2019</v>
      </c>
      <c r="D928">
        <v>8</v>
      </c>
      <c r="E928" t="s">
        <v>140</v>
      </c>
      <c r="F928">
        <v>3</v>
      </c>
      <c r="G928" t="s">
        <v>136</v>
      </c>
      <c r="H928">
        <v>53</v>
      </c>
      <c r="I928" t="s">
        <v>436</v>
      </c>
      <c r="J928" t="s">
        <v>434</v>
      </c>
      <c r="K928" t="s">
        <v>435</v>
      </c>
      <c r="L928">
        <v>300</v>
      </c>
      <c r="M928" t="s">
        <v>137</v>
      </c>
      <c r="N928">
        <v>169</v>
      </c>
      <c r="O928">
        <v>491479.67</v>
      </c>
      <c r="P928">
        <v>2975403</v>
      </c>
      <c r="Q928" t="str">
        <f t="shared" si="14"/>
        <v>E4 - Medium C&amp;I</v>
      </c>
    </row>
    <row r="929" spans="1:17" x14ac:dyDescent="0.25">
      <c r="A929">
        <v>49</v>
      </c>
      <c r="B929" t="s">
        <v>421</v>
      </c>
      <c r="C929">
        <v>2019</v>
      </c>
      <c r="D929">
        <v>8</v>
      </c>
      <c r="E929" t="s">
        <v>140</v>
      </c>
      <c r="F929">
        <v>6</v>
      </c>
      <c r="G929" t="s">
        <v>138</v>
      </c>
      <c r="H929">
        <v>627</v>
      </c>
      <c r="I929" t="s">
        <v>469</v>
      </c>
      <c r="J929" t="s">
        <v>85</v>
      </c>
      <c r="K929" t="s">
        <v>146</v>
      </c>
      <c r="L929">
        <v>700</v>
      </c>
      <c r="M929" t="s">
        <v>139</v>
      </c>
      <c r="N929">
        <v>1</v>
      </c>
      <c r="O929">
        <v>312.93</v>
      </c>
      <c r="P929">
        <v>93</v>
      </c>
      <c r="Q929" t="str">
        <f t="shared" si="14"/>
        <v>E6 - OTHER</v>
      </c>
    </row>
    <row r="930" spans="1:17" x14ac:dyDescent="0.25">
      <c r="A930">
        <v>49</v>
      </c>
      <c r="B930" t="s">
        <v>421</v>
      </c>
      <c r="C930">
        <v>2019</v>
      </c>
      <c r="D930">
        <v>8</v>
      </c>
      <c r="E930" t="s">
        <v>140</v>
      </c>
      <c r="F930">
        <v>3</v>
      </c>
      <c r="G930" t="s">
        <v>136</v>
      </c>
      <c r="H930">
        <v>605</v>
      </c>
      <c r="I930" t="s">
        <v>468</v>
      </c>
      <c r="J930" t="s">
        <v>442</v>
      </c>
      <c r="K930" t="s">
        <v>443</v>
      </c>
      <c r="L930">
        <v>300</v>
      </c>
      <c r="M930" t="s">
        <v>137</v>
      </c>
      <c r="N930">
        <v>15</v>
      </c>
      <c r="O930">
        <v>767.04</v>
      </c>
      <c r="P930">
        <v>2834</v>
      </c>
      <c r="Q930" t="str">
        <f t="shared" si="14"/>
        <v>E6 - OTHER</v>
      </c>
    </row>
    <row r="931" spans="1:17" x14ac:dyDescent="0.25">
      <c r="A931">
        <v>49</v>
      </c>
      <c r="B931" t="s">
        <v>421</v>
      </c>
      <c r="C931">
        <v>2019</v>
      </c>
      <c r="D931">
        <v>8</v>
      </c>
      <c r="E931" t="s">
        <v>140</v>
      </c>
      <c r="F931">
        <v>6</v>
      </c>
      <c r="G931" t="s">
        <v>138</v>
      </c>
      <c r="H931">
        <v>34</v>
      </c>
      <c r="I931" t="s">
        <v>464</v>
      </c>
      <c r="J931" t="s">
        <v>459</v>
      </c>
      <c r="K931" t="s">
        <v>460</v>
      </c>
      <c r="L931">
        <v>700</v>
      </c>
      <c r="M931" t="s">
        <v>139</v>
      </c>
      <c r="N931">
        <v>152</v>
      </c>
      <c r="O931">
        <v>19178.79</v>
      </c>
      <c r="P931">
        <v>91718</v>
      </c>
      <c r="Q931" t="str">
        <f t="shared" si="14"/>
        <v>E3 - Small C&amp;I</v>
      </c>
    </row>
    <row r="932" spans="1:17" x14ac:dyDescent="0.25">
      <c r="A932">
        <v>49</v>
      </c>
      <c r="B932" t="s">
        <v>421</v>
      </c>
      <c r="C932">
        <v>2019</v>
      </c>
      <c r="D932">
        <v>8</v>
      </c>
      <c r="E932" t="s">
        <v>140</v>
      </c>
      <c r="F932">
        <v>3</v>
      </c>
      <c r="G932" t="s">
        <v>136</v>
      </c>
      <c r="H932">
        <v>117</v>
      </c>
      <c r="I932" t="s">
        <v>478</v>
      </c>
      <c r="J932" t="s">
        <v>462</v>
      </c>
      <c r="K932" t="s">
        <v>463</v>
      </c>
      <c r="L932">
        <v>300</v>
      </c>
      <c r="M932" t="s">
        <v>137</v>
      </c>
      <c r="N932">
        <v>3</v>
      </c>
      <c r="O932">
        <v>24393.16</v>
      </c>
      <c r="P932">
        <v>154090</v>
      </c>
      <c r="Q932" t="str">
        <f t="shared" si="14"/>
        <v>E5 - Large C&amp;I</v>
      </c>
    </row>
    <row r="933" spans="1:17" x14ac:dyDescent="0.25">
      <c r="A933">
        <v>49</v>
      </c>
      <c r="B933" t="s">
        <v>421</v>
      </c>
      <c r="C933">
        <v>2019</v>
      </c>
      <c r="D933">
        <v>8</v>
      </c>
      <c r="E933" t="s">
        <v>140</v>
      </c>
      <c r="F933">
        <v>3</v>
      </c>
      <c r="G933" t="s">
        <v>136</v>
      </c>
      <c r="H933">
        <v>13</v>
      </c>
      <c r="I933" t="s">
        <v>433</v>
      </c>
      <c r="J933" t="s">
        <v>434</v>
      </c>
      <c r="K933" t="s">
        <v>435</v>
      </c>
      <c r="L933">
        <v>300</v>
      </c>
      <c r="M933" t="s">
        <v>137</v>
      </c>
      <c r="N933">
        <v>4086</v>
      </c>
      <c r="O933">
        <v>7908555.7699999996</v>
      </c>
      <c r="P933">
        <v>49018999</v>
      </c>
      <c r="Q933" t="str">
        <f t="shared" si="14"/>
        <v>E4 - Medium C&amp;I</v>
      </c>
    </row>
    <row r="934" spans="1:17" x14ac:dyDescent="0.25">
      <c r="A934">
        <v>49</v>
      </c>
      <c r="B934" t="s">
        <v>421</v>
      </c>
      <c r="C934">
        <v>2019</v>
      </c>
      <c r="D934">
        <v>8</v>
      </c>
      <c r="E934" t="s">
        <v>140</v>
      </c>
      <c r="F934">
        <v>3</v>
      </c>
      <c r="G934" t="s">
        <v>136</v>
      </c>
      <c r="H934">
        <v>700</v>
      </c>
      <c r="I934" t="s">
        <v>448</v>
      </c>
      <c r="J934" t="s">
        <v>439</v>
      </c>
      <c r="K934" t="s">
        <v>440</v>
      </c>
      <c r="L934">
        <v>300</v>
      </c>
      <c r="M934" t="s">
        <v>137</v>
      </c>
      <c r="N934">
        <v>86</v>
      </c>
      <c r="O934">
        <v>1486029.39</v>
      </c>
      <c r="P934">
        <v>10441232</v>
      </c>
      <c r="Q934" t="str">
        <f t="shared" si="14"/>
        <v>E5 - Large C&amp;I</v>
      </c>
    </row>
    <row r="935" spans="1:17" x14ac:dyDescent="0.25">
      <c r="A935">
        <v>49</v>
      </c>
      <c r="B935" t="s">
        <v>421</v>
      </c>
      <c r="C935">
        <v>2019</v>
      </c>
      <c r="D935">
        <v>8</v>
      </c>
      <c r="E935" t="s">
        <v>140</v>
      </c>
      <c r="F935">
        <v>5</v>
      </c>
      <c r="G935" t="s">
        <v>141</v>
      </c>
      <c r="H935">
        <v>705</v>
      </c>
      <c r="I935" t="s">
        <v>438</v>
      </c>
      <c r="J935" t="s">
        <v>439</v>
      </c>
      <c r="K935" t="s">
        <v>440</v>
      </c>
      <c r="L935">
        <v>460</v>
      </c>
      <c r="M935" t="s">
        <v>142</v>
      </c>
      <c r="N935">
        <v>32</v>
      </c>
      <c r="O935">
        <v>350723.51</v>
      </c>
      <c r="P935">
        <v>2322987</v>
      </c>
      <c r="Q935" t="str">
        <f t="shared" si="14"/>
        <v>E5 - Large C&amp;I</v>
      </c>
    </row>
    <row r="936" spans="1:17" x14ac:dyDescent="0.25">
      <c r="A936">
        <v>49</v>
      </c>
      <c r="B936" t="s">
        <v>421</v>
      </c>
      <c r="C936">
        <v>2019</v>
      </c>
      <c r="D936">
        <v>8</v>
      </c>
      <c r="E936" t="s">
        <v>140</v>
      </c>
      <c r="F936">
        <v>5</v>
      </c>
      <c r="G936" t="s">
        <v>141</v>
      </c>
      <c r="H936">
        <v>711</v>
      </c>
      <c r="I936" t="s">
        <v>453</v>
      </c>
      <c r="J936" t="s">
        <v>439</v>
      </c>
      <c r="K936" t="s">
        <v>440</v>
      </c>
      <c r="L936">
        <v>4552</v>
      </c>
      <c r="M936" t="s">
        <v>157</v>
      </c>
      <c r="N936">
        <v>76</v>
      </c>
      <c r="O936">
        <v>1024794.81</v>
      </c>
      <c r="P936">
        <v>15734634</v>
      </c>
      <c r="Q936" t="str">
        <f t="shared" si="14"/>
        <v>E5 - Large C&amp;I</v>
      </c>
    </row>
    <row r="937" spans="1:17" x14ac:dyDescent="0.25">
      <c r="A937">
        <v>49</v>
      </c>
      <c r="B937" t="s">
        <v>421</v>
      </c>
      <c r="C937">
        <v>2019</v>
      </c>
      <c r="D937">
        <v>8</v>
      </c>
      <c r="E937" t="s">
        <v>140</v>
      </c>
      <c r="F937">
        <v>5</v>
      </c>
      <c r="G937" t="s">
        <v>141</v>
      </c>
      <c r="H937">
        <v>944</v>
      </c>
      <c r="I937" t="s">
        <v>472</v>
      </c>
      <c r="J937" t="s">
        <v>473</v>
      </c>
      <c r="K937" t="s">
        <v>474</v>
      </c>
      <c r="L937">
        <v>4552</v>
      </c>
      <c r="M937" t="s">
        <v>157</v>
      </c>
      <c r="N937">
        <v>1</v>
      </c>
      <c r="O937">
        <v>5128.63</v>
      </c>
      <c r="P937">
        <v>94790</v>
      </c>
      <c r="Q937" t="str">
        <f t="shared" si="14"/>
        <v>E6 - OTHER</v>
      </c>
    </row>
    <row r="938" spans="1:17" x14ac:dyDescent="0.25">
      <c r="A938">
        <v>49</v>
      </c>
      <c r="B938" t="s">
        <v>421</v>
      </c>
      <c r="C938">
        <v>2019</v>
      </c>
      <c r="D938">
        <v>8</v>
      </c>
      <c r="E938" t="s">
        <v>140</v>
      </c>
      <c r="F938">
        <v>5</v>
      </c>
      <c r="G938" t="s">
        <v>141</v>
      </c>
      <c r="H938">
        <v>954</v>
      </c>
      <c r="I938" t="s">
        <v>437</v>
      </c>
      <c r="J938" t="s">
        <v>434</v>
      </c>
      <c r="K938" t="s">
        <v>435</v>
      </c>
      <c r="L938">
        <v>4552</v>
      </c>
      <c r="M938" t="s">
        <v>157</v>
      </c>
      <c r="N938">
        <v>178</v>
      </c>
      <c r="O938">
        <v>358141.98</v>
      </c>
      <c r="P938">
        <v>4376599</v>
      </c>
      <c r="Q938" t="str">
        <f t="shared" si="14"/>
        <v>E4 - Medium C&amp;I</v>
      </c>
    </row>
    <row r="939" spans="1:17" x14ac:dyDescent="0.25">
      <c r="A939">
        <v>49</v>
      </c>
      <c r="B939" t="s">
        <v>421</v>
      </c>
      <c r="C939">
        <v>2019</v>
      </c>
      <c r="D939">
        <v>8</v>
      </c>
      <c r="E939" t="s">
        <v>140</v>
      </c>
      <c r="F939">
        <v>3</v>
      </c>
      <c r="G939" t="s">
        <v>136</v>
      </c>
      <c r="H939">
        <v>408</v>
      </c>
      <c r="I939" t="s">
        <v>479</v>
      </c>
      <c r="J939">
        <v>2231</v>
      </c>
      <c r="K939" t="s">
        <v>146</v>
      </c>
      <c r="L939">
        <v>300</v>
      </c>
      <c r="M939" t="s">
        <v>137</v>
      </c>
      <c r="N939">
        <v>30</v>
      </c>
      <c r="O939">
        <v>9348.39</v>
      </c>
      <c r="P939">
        <v>6003.87</v>
      </c>
      <c r="Q939" t="str">
        <f t="shared" si="14"/>
        <v>G4 - Medium C&amp;I</v>
      </c>
    </row>
    <row r="940" spans="1:17" x14ac:dyDescent="0.25">
      <c r="A940">
        <v>49</v>
      </c>
      <c r="B940" t="s">
        <v>421</v>
      </c>
      <c r="C940">
        <v>2019</v>
      </c>
      <c r="D940">
        <v>8</v>
      </c>
      <c r="E940" t="s">
        <v>140</v>
      </c>
      <c r="F940">
        <v>3</v>
      </c>
      <c r="G940" t="s">
        <v>136</v>
      </c>
      <c r="H940">
        <v>425</v>
      </c>
      <c r="I940" t="s">
        <v>480</v>
      </c>
      <c r="J940" t="s">
        <v>481</v>
      </c>
      <c r="K940" t="s">
        <v>146</v>
      </c>
      <c r="L940">
        <v>1675</v>
      </c>
      <c r="M940" t="s">
        <v>482</v>
      </c>
      <c r="N940">
        <v>3</v>
      </c>
      <c r="O940">
        <v>3575.9</v>
      </c>
      <c r="P940">
        <v>1109.1600000000001</v>
      </c>
      <c r="Q940" t="str">
        <f t="shared" si="14"/>
        <v>G5 - Large C&amp;I</v>
      </c>
    </row>
    <row r="941" spans="1:17" x14ac:dyDescent="0.25">
      <c r="A941">
        <v>49</v>
      </c>
      <c r="B941" t="s">
        <v>421</v>
      </c>
      <c r="C941">
        <v>2019</v>
      </c>
      <c r="D941">
        <v>8</v>
      </c>
      <c r="E941" t="s">
        <v>140</v>
      </c>
      <c r="F941">
        <v>5</v>
      </c>
      <c r="G941" t="s">
        <v>141</v>
      </c>
      <c r="H941">
        <v>423</v>
      </c>
      <c r="I941" t="s">
        <v>483</v>
      </c>
      <c r="J941" t="s">
        <v>484</v>
      </c>
      <c r="K941" t="s">
        <v>146</v>
      </c>
      <c r="L941">
        <v>1671</v>
      </c>
      <c r="M941" t="s">
        <v>485</v>
      </c>
      <c r="N941">
        <v>52</v>
      </c>
      <c r="O941">
        <v>573436.56999999995</v>
      </c>
      <c r="P941">
        <v>3120613.37</v>
      </c>
      <c r="Q941" t="str">
        <f t="shared" si="14"/>
        <v>G5 - Large C&amp;I</v>
      </c>
    </row>
    <row r="942" spans="1:17" x14ac:dyDescent="0.25">
      <c r="A942">
        <v>49</v>
      </c>
      <c r="B942" t="s">
        <v>421</v>
      </c>
      <c r="C942">
        <v>2019</v>
      </c>
      <c r="D942">
        <v>8</v>
      </c>
      <c r="E942" t="s">
        <v>140</v>
      </c>
      <c r="F942">
        <v>3</v>
      </c>
      <c r="G942" t="s">
        <v>136</v>
      </c>
      <c r="H942">
        <v>421</v>
      </c>
      <c r="I942" t="s">
        <v>486</v>
      </c>
      <c r="J942">
        <v>2496</v>
      </c>
      <c r="K942" t="s">
        <v>146</v>
      </c>
      <c r="L942">
        <v>300</v>
      </c>
      <c r="M942" t="s">
        <v>137</v>
      </c>
      <c r="N942">
        <v>2</v>
      </c>
      <c r="O942">
        <v>60293.2</v>
      </c>
      <c r="P942">
        <v>76883.259999999995</v>
      </c>
      <c r="Q942" t="str">
        <f t="shared" si="14"/>
        <v>G5 - Large C&amp;I</v>
      </c>
    </row>
    <row r="943" spans="1:17" x14ac:dyDescent="0.25">
      <c r="A943">
        <v>49</v>
      </c>
      <c r="B943" t="s">
        <v>421</v>
      </c>
      <c r="C943">
        <v>2019</v>
      </c>
      <c r="D943">
        <v>8</v>
      </c>
      <c r="E943" t="s">
        <v>140</v>
      </c>
      <c r="F943">
        <v>10</v>
      </c>
      <c r="G943" t="s">
        <v>150</v>
      </c>
      <c r="H943">
        <v>402</v>
      </c>
      <c r="I943" t="s">
        <v>487</v>
      </c>
      <c r="J943">
        <v>1301</v>
      </c>
      <c r="K943" t="s">
        <v>146</v>
      </c>
      <c r="L943">
        <v>207</v>
      </c>
      <c r="M943" t="s">
        <v>152</v>
      </c>
      <c r="N943">
        <v>21526</v>
      </c>
      <c r="O943">
        <v>616190.16</v>
      </c>
      <c r="P943">
        <v>398393.28</v>
      </c>
      <c r="Q943" t="str">
        <f t="shared" si="14"/>
        <v>G2 - Low Income Residential</v>
      </c>
    </row>
    <row r="944" spans="1:17" x14ac:dyDescent="0.25">
      <c r="A944">
        <v>49</v>
      </c>
      <c r="B944" t="s">
        <v>421</v>
      </c>
      <c r="C944">
        <v>2019</v>
      </c>
      <c r="D944">
        <v>8</v>
      </c>
      <c r="E944" t="s">
        <v>140</v>
      </c>
      <c r="F944">
        <v>3</v>
      </c>
      <c r="G944" t="s">
        <v>136</v>
      </c>
      <c r="H944">
        <v>439</v>
      </c>
      <c r="I944" t="s">
        <v>488</v>
      </c>
      <c r="J944" t="s">
        <v>489</v>
      </c>
      <c r="K944" t="s">
        <v>146</v>
      </c>
      <c r="L944">
        <v>300</v>
      </c>
      <c r="M944" t="s">
        <v>137</v>
      </c>
      <c r="N944">
        <v>1</v>
      </c>
      <c r="O944">
        <v>644.35</v>
      </c>
      <c r="P944">
        <v>0</v>
      </c>
      <c r="Q944" t="str">
        <f t="shared" si="14"/>
        <v>G5 - Large C&amp;I</v>
      </c>
    </row>
    <row r="945" spans="1:17" x14ac:dyDescent="0.25">
      <c r="A945">
        <v>49</v>
      </c>
      <c r="B945" t="s">
        <v>421</v>
      </c>
      <c r="C945">
        <v>2019</v>
      </c>
      <c r="D945">
        <v>8</v>
      </c>
      <c r="E945" t="s">
        <v>140</v>
      </c>
      <c r="F945">
        <v>3</v>
      </c>
      <c r="G945" t="s">
        <v>136</v>
      </c>
      <c r="H945">
        <v>411</v>
      </c>
      <c r="I945" t="s">
        <v>490</v>
      </c>
      <c r="J945" t="s">
        <v>491</v>
      </c>
      <c r="K945" t="s">
        <v>146</v>
      </c>
      <c r="L945">
        <v>1670</v>
      </c>
      <c r="M945" t="s">
        <v>492</v>
      </c>
      <c r="N945">
        <v>110</v>
      </c>
      <c r="O945">
        <v>130977.31</v>
      </c>
      <c r="P945">
        <v>120642.48</v>
      </c>
      <c r="Q945" t="str">
        <f t="shared" si="14"/>
        <v>G5 - Large C&amp;I</v>
      </c>
    </row>
    <row r="946" spans="1:17" x14ac:dyDescent="0.25">
      <c r="A946">
        <v>49</v>
      </c>
      <c r="B946" t="s">
        <v>421</v>
      </c>
      <c r="C946">
        <v>2019</v>
      </c>
      <c r="D946">
        <v>8</v>
      </c>
      <c r="E946" t="s">
        <v>140</v>
      </c>
      <c r="F946">
        <v>3</v>
      </c>
      <c r="G946" t="s">
        <v>136</v>
      </c>
      <c r="H946">
        <v>415</v>
      </c>
      <c r="I946" t="s">
        <v>502</v>
      </c>
      <c r="J946" t="s">
        <v>503</v>
      </c>
      <c r="K946" t="s">
        <v>146</v>
      </c>
      <c r="L946">
        <v>1670</v>
      </c>
      <c r="M946" t="s">
        <v>492</v>
      </c>
      <c r="N946">
        <v>26</v>
      </c>
      <c r="O946">
        <v>132897.19</v>
      </c>
      <c r="P946">
        <v>181108.99</v>
      </c>
      <c r="Q946" t="str">
        <f t="shared" si="14"/>
        <v>G5 - Large C&amp;I</v>
      </c>
    </row>
    <row r="947" spans="1:17" x14ac:dyDescent="0.25">
      <c r="A947">
        <v>49</v>
      </c>
      <c r="B947" t="s">
        <v>421</v>
      </c>
      <c r="C947">
        <v>2019</v>
      </c>
      <c r="D947">
        <v>8</v>
      </c>
      <c r="E947" t="s">
        <v>140</v>
      </c>
      <c r="F947">
        <v>5</v>
      </c>
      <c r="G947" t="s">
        <v>141</v>
      </c>
      <c r="H947">
        <v>417</v>
      </c>
      <c r="I947" t="s">
        <v>500</v>
      </c>
      <c r="J947">
        <v>2367</v>
      </c>
      <c r="K947" t="s">
        <v>146</v>
      </c>
      <c r="L947">
        <v>400</v>
      </c>
      <c r="M947" t="s">
        <v>141</v>
      </c>
      <c r="N947">
        <v>31</v>
      </c>
      <c r="O947">
        <v>102605.45</v>
      </c>
      <c r="P947">
        <v>98447.56</v>
      </c>
      <c r="Q947" t="str">
        <f t="shared" si="14"/>
        <v>G5 - Large C&amp;I</v>
      </c>
    </row>
    <row r="948" spans="1:17" x14ac:dyDescent="0.25">
      <c r="A948">
        <v>49</v>
      </c>
      <c r="B948" t="s">
        <v>421</v>
      </c>
      <c r="C948">
        <v>2019</v>
      </c>
      <c r="D948">
        <v>8</v>
      </c>
      <c r="E948" t="s">
        <v>140</v>
      </c>
      <c r="F948">
        <v>3</v>
      </c>
      <c r="G948" t="s">
        <v>136</v>
      </c>
      <c r="H948">
        <v>423</v>
      </c>
      <c r="I948" t="s">
        <v>483</v>
      </c>
      <c r="J948" t="s">
        <v>484</v>
      </c>
      <c r="K948" t="s">
        <v>146</v>
      </c>
      <c r="L948">
        <v>1671</v>
      </c>
      <c r="M948" t="s">
        <v>485</v>
      </c>
      <c r="N948">
        <v>12</v>
      </c>
      <c r="O948">
        <v>144401.72</v>
      </c>
      <c r="P948">
        <v>1036245.02</v>
      </c>
      <c r="Q948" t="str">
        <f t="shared" si="14"/>
        <v>G5 - Large C&amp;I</v>
      </c>
    </row>
    <row r="949" spans="1:17" x14ac:dyDescent="0.25">
      <c r="A949">
        <v>49</v>
      </c>
      <c r="B949" t="s">
        <v>421</v>
      </c>
      <c r="C949">
        <v>2019</v>
      </c>
      <c r="D949">
        <v>8</v>
      </c>
      <c r="E949" t="s">
        <v>140</v>
      </c>
      <c r="F949">
        <v>5</v>
      </c>
      <c r="G949" t="s">
        <v>141</v>
      </c>
      <c r="H949">
        <v>421</v>
      </c>
      <c r="I949" t="s">
        <v>486</v>
      </c>
      <c r="J949">
        <v>2496</v>
      </c>
      <c r="K949" t="s">
        <v>146</v>
      </c>
      <c r="L949">
        <v>400</v>
      </c>
      <c r="M949" t="s">
        <v>141</v>
      </c>
      <c r="N949">
        <v>3</v>
      </c>
      <c r="O949">
        <v>23599.71</v>
      </c>
      <c r="P949">
        <v>17464.12</v>
      </c>
      <c r="Q949" t="str">
        <f t="shared" si="14"/>
        <v>G5 - Large C&amp;I</v>
      </c>
    </row>
    <row r="950" spans="1:17" x14ac:dyDescent="0.25">
      <c r="A950">
        <v>49</v>
      </c>
      <c r="B950" t="s">
        <v>421</v>
      </c>
      <c r="C950">
        <v>2019</v>
      </c>
      <c r="D950">
        <v>8</v>
      </c>
      <c r="E950" t="s">
        <v>140</v>
      </c>
      <c r="F950">
        <v>3</v>
      </c>
      <c r="G950" t="s">
        <v>136</v>
      </c>
      <c r="H950">
        <v>406</v>
      </c>
      <c r="I950" t="s">
        <v>504</v>
      </c>
      <c r="J950">
        <v>2221</v>
      </c>
      <c r="K950" t="s">
        <v>146</v>
      </c>
      <c r="L950">
        <v>1670</v>
      </c>
      <c r="M950" t="s">
        <v>492</v>
      </c>
      <c r="N950">
        <v>1475</v>
      </c>
      <c r="O950">
        <v>453480.67</v>
      </c>
      <c r="P950">
        <v>480261.89</v>
      </c>
      <c r="Q950" t="str">
        <f t="shared" si="14"/>
        <v>G4 - Medium C&amp;I</v>
      </c>
    </row>
    <row r="951" spans="1:17" x14ac:dyDescent="0.25">
      <c r="A951">
        <v>49</v>
      </c>
      <c r="B951" t="s">
        <v>421</v>
      </c>
      <c r="C951">
        <v>2019</v>
      </c>
      <c r="D951">
        <v>8</v>
      </c>
      <c r="E951" t="s">
        <v>140</v>
      </c>
      <c r="F951">
        <v>3</v>
      </c>
      <c r="G951" t="s">
        <v>136</v>
      </c>
      <c r="H951">
        <v>405</v>
      </c>
      <c r="I951" t="s">
        <v>505</v>
      </c>
      <c r="J951">
        <v>2237</v>
      </c>
      <c r="K951" t="s">
        <v>146</v>
      </c>
      <c r="L951">
        <v>300</v>
      </c>
      <c r="M951" t="s">
        <v>137</v>
      </c>
      <c r="N951">
        <v>3386</v>
      </c>
      <c r="O951">
        <v>1538855.89</v>
      </c>
      <c r="P951">
        <v>890174.2</v>
      </c>
      <c r="Q951" t="str">
        <f t="shared" si="14"/>
        <v>G4 - Medium C&amp;I</v>
      </c>
    </row>
    <row r="952" spans="1:17" x14ac:dyDescent="0.25">
      <c r="A952">
        <v>49</v>
      </c>
      <c r="B952" t="s">
        <v>421</v>
      </c>
      <c r="C952">
        <v>2019</v>
      </c>
      <c r="D952">
        <v>8</v>
      </c>
      <c r="E952" t="s">
        <v>140</v>
      </c>
      <c r="F952">
        <v>3</v>
      </c>
      <c r="G952" t="s">
        <v>136</v>
      </c>
      <c r="H952">
        <v>413</v>
      </c>
      <c r="I952" t="s">
        <v>512</v>
      </c>
      <c r="J952">
        <v>3496</v>
      </c>
      <c r="K952" t="s">
        <v>146</v>
      </c>
      <c r="L952">
        <v>300</v>
      </c>
      <c r="M952" t="s">
        <v>137</v>
      </c>
      <c r="N952">
        <v>4</v>
      </c>
      <c r="O952">
        <v>11249.8</v>
      </c>
      <c r="P952">
        <v>2786.66</v>
      </c>
      <c r="Q952" t="str">
        <f t="shared" si="14"/>
        <v>G5 - Large C&amp;I</v>
      </c>
    </row>
    <row r="953" spans="1:17" x14ac:dyDescent="0.25">
      <c r="A953">
        <v>49</v>
      </c>
      <c r="B953" t="s">
        <v>421</v>
      </c>
      <c r="C953">
        <v>2019</v>
      </c>
      <c r="D953">
        <v>8</v>
      </c>
      <c r="E953" t="s">
        <v>140</v>
      </c>
      <c r="F953">
        <v>3</v>
      </c>
      <c r="G953" t="s">
        <v>136</v>
      </c>
      <c r="H953">
        <v>432</v>
      </c>
      <c r="I953" t="s">
        <v>508</v>
      </c>
      <c r="J953" t="s">
        <v>509</v>
      </c>
      <c r="K953" t="s">
        <v>146</v>
      </c>
      <c r="L953">
        <v>1674</v>
      </c>
      <c r="M953" t="s">
        <v>510</v>
      </c>
      <c r="N953">
        <v>4</v>
      </c>
      <c r="O953">
        <v>419802.7</v>
      </c>
      <c r="P953">
        <v>0</v>
      </c>
      <c r="Q953" t="str">
        <f t="shared" si="14"/>
        <v>G6 - OTHER</v>
      </c>
    </row>
    <row r="954" spans="1:17" x14ac:dyDescent="0.25">
      <c r="A954">
        <v>49</v>
      </c>
      <c r="B954" t="s">
        <v>421</v>
      </c>
      <c r="C954">
        <v>2019</v>
      </c>
      <c r="D954">
        <v>8</v>
      </c>
      <c r="E954" t="s">
        <v>140</v>
      </c>
      <c r="F954">
        <v>3</v>
      </c>
      <c r="G954" t="s">
        <v>136</v>
      </c>
      <c r="H954">
        <v>419</v>
      </c>
      <c r="I954" t="s">
        <v>520</v>
      </c>
      <c r="J954" t="s">
        <v>521</v>
      </c>
      <c r="K954" t="s">
        <v>146</v>
      </c>
      <c r="L954">
        <v>1671</v>
      </c>
      <c r="M954" t="s">
        <v>485</v>
      </c>
      <c r="N954">
        <v>9</v>
      </c>
      <c r="O954">
        <v>29531.78</v>
      </c>
      <c r="P954">
        <v>113437.25</v>
      </c>
      <c r="Q954" t="str">
        <f t="shared" si="14"/>
        <v>G5 - Large C&amp;I</v>
      </c>
    </row>
    <row r="955" spans="1:17" x14ac:dyDescent="0.25">
      <c r="A955">
        <v>49</v>
      </c>
      <c r="B955" t="s">
        <v>421</v>
      </c>
      <c r="C955">
        <v>2019</v>
      </c>
      <c r="D955">
        <v>8</v>
      </c>
      <c r="E955" t="s">
        <v>140</v>
      </c>
      <c r="F955">
        <v>5</v>
      </c>
      <c r="G955" t="s">
        <v>141</v>
      </c>
      <c r="H955">
        <v>419</v>
      </c>
      <c r="I955" t="s">
        <v>520</v>
      </c>
      <c r="J955" t="s">
        <v>521</v>
      </c>
      <c r="K955" t="s">
        <v>146</v>
      </c>
      <c r="L955">
        <v>1671</v>
      </c>
      <c r="M955" t="s">
        <v>485</v>
      </c>
      <c r="N955">
        <v>56</v>
      </c>
      <c r="O955">
        <v>107169.60000000001</v>
      </c>
      <c r="P955">
        <v>268759.62</v>
      </c>
      <c r="Q955" t="str">
        <f t="shared" si="14"/>
        <v>G5 - Large C&amp;I</v>
      </c>
    </row>
    <row r="956" spans="1:17" x14ac:dyDescent="0.25">
      <c r="A956">
        <v>49</v>
      </c>
      <c r="B956" t="s">
        <v>421</v>
      </c>
      <c r="C956">
        <v>2019</v>
      </c>
      <c r="D956">
        <v>8</v>
      </c>
      <c r="E956" t="s">
        <v>140</v>
      </c>
      <c r="F956">
        <v>5</v>
      </c>
      <c r="G956" t="s">
        <v>141</v>
      </c>
      <c r="H956">
        <v>414</v>
      </c>
      <c r="I956" t="s">
        <v>506</v>
      </c>
      <c r="J956">
        <v>3421</v>
      </c>
      <c r="K956" t="s">
        <v>146</v>
      </c>
      <c r="L956">
        <v>1670</v>
      </c>
      <c r="M956" t="s">
        <v>492</v>
      </c>
      <c r="N956">
        <v>1</v>
      </c>
      <c r="O956">
        <v>2466.65</v>
      </c>
      <c r="P956">
        <v>0</v>
      </c>
      <c r="Q956" t="str">
        <f t="shared" si="14"/>
        <v>G5 - Large C&amp;I</v>
      </c>
    </row>
    <row r="957" spans="1:17" x14ac:dyDescent="0.25">
      <c r="A957">
        <v>49</v>
      </c>
      <c r="B957" t="s">
        <v>421</v>
      </c>
      <c r="C957">
        <v>2019</v>
      </c>
      <c r="D957">
        <v>8</v>
      </c>
      <c r="E957" t="s">
        <v>140</v>
      </c>
      <c r="F957">
        <v>3</v>
      </c>
      <c r="G957" t="s">
        <v>136</v>
      </c>
      <c r="H957">
        <v>422</v>
      </c>
      <c r="I957" t="s">
        <v>501</v>
      </c>
      <c r="J957">
        <v>2421</v>
      </c>
      <c r="K957" t="s">
        <v>146</v>
      </c>
      <c r="L957">
        <v>1671</v>
      </c>
      <c r="M957" t="s">
        <v>485</v>
      </c>
      <c r="N957">
        <v>3</v>
      </c>
      <c r="O957">
        <v>9868.4500000000007</v>
      </c>
      <c r="P957">
        <v>32554.87</v>
      </c>
      <c r="Q957" t="str">
        <f t="shared" si="14"/>
        <v>G5 - Large C&amp;I</v>
      </c>
    </row>
    <row r="958" spans="1:17" x14ac:dyDescent="0.25">
      <c r="A958">
        <v>49</v>
      </c>
      <c r="B958" t="s">
        <v>421</v>
      </c>
      <c r="C958">
        <v>2019</v>
      </c>
      <c r="D958">
        <v>8</v>
      </c>
      <c r="E958" t="s">
        <v>140</v>
      </c>
      <c r="F958">
        <v>5</v>
      </c>
      <c r="G958" t="s">
        <v>141</v>
      </c>
      <c r="H958">
        <v>422</v>
      </c>
      <c r="I958" t="s">
        <v>501</v>
      </c>
      <c r="J958">
        <v>2421</v>
      </c>
      <c r="K958" t="s">
        <v>146</v>
      </c>
      <c r="L958">
        <v>1671</v>
      </c>
      <c r="M958" t="s">
        <v>485</v>
      </c>
      <c r="N958">
        <v>11</v>
      </c>
      <c r="O958">
        <v>65476.44</v>
      </c>
      <c r="P958">
        <v>330668.83</v>
      </c>
      <c r="Q958" t="str">
        <f t="shared" si="14"/>
        <v>G5 - Large C&amp;I</v>
      </c>
    </row>
    <row r="959" spans="1:17" x14ac:dyDescent="0.25">
      <c r="A959">
        <v>49</v>
      </c>
      <c r="B959" t="s">
        <v>421</v>
      </c>
      <c r="C959">
        <v>2019</v>
      </c>
      <c r="D959">
        <v>8</v>
      </c>
      <c r="E959" t="s">
        <v>140</v>
      </c>
      <c r="F959">
        <v>3</v>
      </c>
      <c r="G959" t="s">
        <v>136</v>
      </c>
      <c r="H959">
        <v>410</v>
      </c>
      <c r="I959" t="s">
        <v>514</v>
      </c>
      <c r="J959">
        <v>3321</v>
      </c>
      <c r="K959" t="s">
        <v>146</v>
      </c>
      <c r="L959">
        <v>1670</v>
      </c>
      <c r="M959" t="s">
        <v>492</v>
      </c>
      <c r="N959">
        <v>206</v>
      </c>
      <c r="O959">
        <v>229434.39</v>
      </c>
      <c r="P959">
        <v>166829.34</v>
      </c>
      <c r="Q959" t="str">
        <f t="shared" si="14"/>
        <v>G5 - Large C&amp;I</v>
      </c>
    </row>
    <row r="960" spans="1:17" x14ac:dyDescent="0.25">
      <c r="A960">
        <v>49</v>
      </c>
      <c r="B960" t="s">
        <v>421</v>
      </c>
      <c r="C960">
        <v>2019</v>
      </c>
      <c r="D960">
        <v>8</v>
      </c>
      <c r="E960" t="s">
        <v>140</v>
      </c>
      <c r="F960">
        <v>3</v>
      </c>
      <c r="G960" t="s">
        <v>136</v>
      </c>
      <c r="H960">
        <v>407</v>
      </c>
      <c r="I960" t="s">
        <v>497</v>
      </c>
      <c r="J960" t="s">
        <v>498</v>
      </c>
      <c r="K960" t="s">
        <v>146</v>
      </c>
      <c r="L960">
        <v>1670</v>
      </c>
      <c r="M960" t="s">
        <v>492</v>
      </c>
      <c r="N960">
        <v>323</v>
      </c>
      <c r="O960">
        <v>130390.54</v>
      </c>
      <c r="P960">
        <v>191954.07</v>
      </c>
      <c r="Q960" t="str">
        <f t="shared" si="14"/>
        <v>G4 - Medium C&amp;I</v>
      </c>
    </row>
    <row r="961" spans="1:17" x14ac:dyDescent="0.25">
      <c r="A961">
        <v>49</v>
      </c>
      <c r="B961" t="s">
        <v>421</v>
      </c>
      <c r="C961">
        <v>2019</v>
      </c>
      <c r="D961">
        <v>8</v>
      </c>
      <c r="E961" t="s">
        <v>140</v>
      </c>
      <c r="F961">
        <v>5</v>
      </c>
      <c r="G961" t="s">
        <v>141</v>
      </c>
      <c r="H961">
        <v>405</v>
      </c>
      <c r="I961" t="s">
        <v>505</v>
      </c>
      <c r="J961">
        <v>2237</v>
      </c>
      <c r="K961" t="s">
        <v>146</v>
      </c>
      <c r="L961">
        <v>400</v>
      </c>
      <c r="M961" t="s">
        <v>141</v>
      </c>
      <c r="N961">
        <v>16</v>
      </c>
      <c r="O961">
        <v>21276.3</v>
      </c>
      <c r="P961">
        <v>16402.48</v>
      </c>
      <c r="Q961" t="str">
        <f t="shared" si="14"/>
        <v>G4 - Medium C&amp;I</v>
      </c>
    </row>
    <row r="962" spans="1:17" x14ac:dyDescent="0.25">
      <c r="A962">
        <v>49</v>
      </c>
      <c r="B962" t="s">
        <v>421</v>
      </c>
      <c r="C962">
        <v>2019</v>
      </c>
      <c r="D962">
        <v>8</v>
      </c>
      <c r="E962" t="s">
        <v>140</v>
      </c>
      <c r="F962">
        <v>5</v>
      </c>
      <c r="G962" t="s">
        <v>141</v>
      </c>
      <c r="H962">
        <v>415</v>
      </c>
      <c r="I962" t="s">
        <v>502</v>
      </c>
      <c r="J962" t="s">
        <v>503</v>
      </c>
      <c r="K962" t="s">
        <v>146</v>
      </c>
      <c r="L962">
        <v>1670</v>
      </c>
      <c r="M962" t="s">
        <v>492</v>
      </c>
      <c r="N962">
        <v>3</v>
      </c>
      <c r="O962">
        <v>10502.02</v>
      </c>
      <c r="P962">
        <v>27991.9</v>
      </c>
      <c r="Q962" t="str">
        <f t="shared" ref="Q962:Q1025" si="15">VLOOKUP(J962,S:T,2,FALSE)</f>
        <v>G5 - Large C&amp;I</v>
      </c>
    </row>
    <row r="963" spans="1:17" x14ac:dyDescent="0.25">
      <c r="A963">
        <v>49</v>
      </c>
      <c r="B963" t="s">
        <v>421</v>
      </c>
      <c r="C963">
        <v>2019</v>
      </c>
      <c r="D963">
        <v>8</v>
      </c>
      <c r="E963" t="s">
        <v>140</v>
      </c>
      <c r="F963">
        <v>3</v>
      </c>
      <c r="G963" t="s">
        <v>136</v>
      </c>
      <c r="H963">
        <v>428</v>
      </c>
      <c r="I963" t="s">
        <v>530</v>
      </c>
      <c r="J963" t="s">
        <v>531</v>
      </c>
      <c r="K963" t="s">
        <v>146</v>
      </c>
      <c r="L963">
        <v>1675</v>
      </c>
      <c r="M963" t="s">
        <v>482</v>
      </c>
      <c r="N963">
        <v>1</v>
      </c>
      <c r="O963">
        <v>14866.66</v>
      </c>
      <c r="P963">
        <v>13521.48</v>
      </c>
      <c r="Q963" t="str">
        <f t="shared" si="15"/>
        <v>G5 - Large C&amp;I</v>
      </c>
    </row>
    <row r="964" spans="1:17" x14ac:dyDescent="0.25">
      <c r="A964">
        <v>49</v>
      </c>
      <c r="B964" t="s">
        <v>421</v>
      </c>
      <c r="C964">
        <v>2019</v>
      </c>
      <c r="D964">
        <v>8</v>
      </c>
      <c r="E964" t="s">
        <v>140</v>
      </c>
      <c r="F964">
        <v>3</v>
      </c>
      <c r="G964" t="s">
        <v>136</v>
      </c>
      <c r="H964">
        <v>412</v>
      </c>
      <c r="I964" t="s">
        <v>534</v>
      </c>
      <c r="J964">
        <v>3331</v>
      </c>
      <c r="K964" t="s">
        <v>146</v>
      </c>
      <c r="L964">
        <v>300</v>
      </c>
      <c r="M964" t="s">
        <v>137</v>
      </c>
      <c r="N964">
        <v>2</v>
      </c>
      <c r="O964">
        <v>2499.25</v>
      </c>
      <c r="P964">
        <v>1094</v>
      </c>
      <c r="Q964" t="str">
        <f t="shared" si="15"/>
        <v>G5 - Large C&amp;I</v>
      </c>
    </row>
    <row r="965" spans="1:17" x14ac:dyDescent="0.25">
      <c r="A965">
        <v>49</v>
      </c>
      <c r="B965" t="s">
        <v>421</v>
      </c>
      <c r="C965">
        <v>2019</v>
      </c>
      <c r="D965">
        <v>8</v>
      </c>
      <c r="E965" t="s">
        <v>140</v>
      </c>
      <c r="F965">
        <v>5</v>
      </c>
      <c r="G965" t="s">
        <v>141</v>
      </c>
      <c r="H965">
        <v>409</v>
      </c>
      <c r="I965" t="s">
        <v>518</v>
      </c>
      <c r="J965">
        <v>3367</v>
      </c>
      <c r="K965" t="s">
        <v>146</v>
      </c>
      <c r="L965">
        <v>400</v>
      </c>
      <c r="M965" t="s">
        <v>141</v>
      </c>
      <c r="N965">
        <v>8</v>
      </c>
      <c r="O965">
        <v>10564.81</v>
      </c>
      <c r="P965">
        <v>4536.25</v>
      </c>
      <c r="Q965" t="str">
        <f t="shared" si="15"/>
        <v>G5 - Large C&amp;I</v>
      </c>
    </row>
    <row r="966" spans="1:17" x14ac:dyDescent="0.25">
      <c r="A966">
        <v>49</v>
      </c>
      <c r="B966" t="s">
        <v>421</v>
      </c>
      <c r="C966">
        <v>2019</v>
      </c>
      <c r="D966">
        <v>8</v>
      </c>
      <c r="E966" t="s">
        <v>140</v>
      </c>
      <c r="F966">
        <v>3</v>
      </c>
      <c r="G966" t="s">
        <v>136</v>
      </c>
      <c r="H966">
        <v>400</v>
      </c>
      <c r="I966" t="s">
        <v>511</v>
      </c>
      <c r="J966">
        <v>0</v>
      </c>
      <c r="K966" t="s">
        <v>146</v>
      </c>
      <c r="L966">
        <v>0</v>
      </c>
      <c r="M966" t="s">
        <v>146</v>
      </c>
      <c r="N966">
        <v>1</v>
      </c>
      <c r="O966">
        <v>929.91</v>
      </c>
      <c r="P966">
        <v>700.41</v>
      </c>
      <c r="Q966" t="str">
        <f t="shared" si="15"/>
        <v>G6 - OTHER</v>
      </c>
    </row>
    <row r="967" spans="1:17" x14ac:dyDescent="0.25">
      <c r="A967">
        <v>49</v>
      </c>
      <c r="B967" t="s">
        <v>421</v>
      </c>
      <c r="C967">
        <v>2019</v>
      </c>
      <c r="D967">
        <v>8</v>
      </c>
      <c r="E967" t="s">
        <v>140</v>
      </c>
      <c r="F967">
        <v>1</v>
      </c>
      <c r="G967" t="s">
        <v>133</v>
      </c>
      <c r="H967">
        <v>401</v>
      </c>
      <c r="I967" t="s">
        <v>526</v>
      </c>
      <c r="J967">
        <v>1012</v>
      </c>
      <c r="K967" t="s">
        <v>146</v>
      </c>
      <c r="L967">
        <v>200</v>
      </c>
      <c r="M967" t="s">
        <v>144</v>
      </c>
      <c r="N967">
        <v>16656</v>
      </c>
      <c r="O967">
        <v>420983.63</v>
      </c>
      <c r="P967">
        <v>139109.21</v>
      </c>
      <c r="Q967" t="str">
        <f t="shared" si="15"/>
        <v>G1 - Residential</v>
      </c>
    </row>
    <row r="968" spans="1:17" x14ac:dyDescent="0.25">
      <c r="A968">
        <v>49</v>
      </c>
      <c r="B968" t="s">
        <v>421</v>
      </c>
      <c r="C968">
        <v>2019</v>
      </c>
      <c r="D968">
        <v>8</v>
      </c>
      <c r="E968" t="s">
        <v>140</v>
      </c>
      <c r="F968">
        <v>5</v>
      </c>
      <c r="G968" t="s">
        <v>141</v>
      </c>
      <c r="H968">
        <v>406</v>
      </c>
      <c r="I968" t="s">
        <v>504</v>
      </c>
      <c r="J968">
        <v>2221</v>
      </c>
      <c r="K968" t="s">
        <v>146</v>
      </c>
      <c r="L968">
        <v>1670</v>
      </c>
      <c r="M968" t="s">
        <v>492</v>
      </c>
      <c r="N968">
        <v>20</v>
      </c>
      <c r="O968">
        <v>13127.3</v>
      </c>
      <c r="P968">
        <v>22591.43</v>
      </c>
      <c r="Q968" t="str">
        <f t="shared" si="15"/>
        <v>G4 - Medium C&amp;I</v>
      </c>
    </row>
    <row r="969" spans="1:17" x14ac:dyDescent="0.25">
      <c r="A969">
        <v>49</v>
      </c>
      <c r="B969" t="s">
        <v>421</v>
      </c>
      <c r="C969">
        <v>2019</v>
      </c>
      <c r="D969">
        <v>8</v>
      </c>
      <c r="E969" t="s">
        <v>140</v>
      </c>
      <c r="F969">
        <v>5</v>
      </c>
      <c r="G969" t="s">
        <v>141</v>
      </c>
      <c r="H969">
        <v>418</v>
      </c>
      <c r="I969" t="s">
        <v>529</v>
      </c>
      <c r="J969">
        <v>2321</v>
      </c>
      <c r="K969" t="s">
        <v>146</v>
      </c>
      <c r="L969">
        <v>1671</v>
      </c>
      <c r="M969" t="s">
        <v>485</v>
      </c>
      <c r="N969">
        <v>51</v>
      </c>
      <c r="O969">
        <v>77420.479999999996</v>
      </c>
      <c r="P969">
        <v>170005.99</v>
      </c>
      <c r="Q969" t="str">
        <f t="shared" si="15"/>
        <v>G5 - Large C&amp;I</v>
      </c>
    </row>
    <row r="970" spans="1:17" x14ac:dyDescent="0.25">
      <c r="A970">
        <v>49</v>
      </c>
      <c r="B970" t="s">
        <v>421</v>
      </c>
      <c r="C970">
        <v>2019</v>
      </c>
      <c r="D970">
        <v>8</v>
      </c>
      <c r="E970" t="s">
        <v>140</v>
      </c>
      <c r="F970">
        <v>3</v>
      </c>
      <c r="G970" t="s">
        <v>136</v>
      </c>
      <c r="H970">
        <v>414</v>
      </c>
      <c r="I970" t="s">
        <v>506</v>
      </c>
      <c r="J970">
        <v>3421</v>
      </c>
      <c r="K970" t="s">
        <v>146</v>
      </c>
      <c r="L970">
        <v>1670</v>
      </c>
      <c r="M970" t="s">
        <v>492</v>
      </c>
      <c r="N970">
        <v>1</v>
      </c>
      <c r="O970">
        <v>2176.21</v>
      </c>
      <c r="P970">
        <v>668.57</v>
      </c>
      <c r="Q970" t="str">
        <f t="shared" si="15"/>
        <v>G5 - Large C&amp;I</v>
      </c>
    </row>
    <row r="971" spans="1:17" x14ac:dyDescent="0.25">
      <c r="A971">
        <v>49</v>
      </c>
      <c r="B971" t="s">
        <v>421</v>
      </c>
      <c r="C971">
        <v>2019</v>
      </c>
      <c r="D971">
        <v>8</v>
      </c>
      <c r="E971" t="s">
        <v>140</v>
      </c>
      <c r="F971">
        <v>1</v>
      </c>
      <c r="G971" t="s">
        <v>133</v>
      </c>
      <c r="H971">
        <v>400</v>
      </c>
      <c r="I971" t="s">
        <v>511</v>
      </c>
      <c r="J971">
        <v>1247</v>
      </c>
      <c r="K971" t="s">
        <v>146</v>
      </c>
      <c r="L971">
        <v>207</v>
      </c>
      <c r="M971" t="s">
        <v>152</v>
      </c>
      <c r="N971">
        <v>11</v>
      </c>
      <c r="O971">
        <v>251.38</v>
      </c>
      <c r="P971">
        <v>85.22</v>
      </c>
      <c r="Q971" t="str">
        <f t="shared" si="15"/>
        <v>G1 - Residential</v>
      </c>
    </row>
    <row r="972" spans="1:17" x14ac:dyDescent="0.25">
      <c r="A972">
        <v>49</v>
      </c>
      <c r="B972" t="s">
        <v>421</v>
      </c>
      <c r="C972">
        <v>2019</v>
      </c>
      <c r="D972">
        <v>8</v>
      </c>
      <c r="E972" t="s">
        <v>140</v>
      </c>
      <c r="F972">
        <v>10</v>
      </c>
      <c r="G972" t="s">
        <v>150</v>
      </c>
      <c r="H972">
        <v>400</v>
      </c>
      <c r="I972" t="s">
        <v>511</v>
      </c>
      <c r="J972">
        <v>1247</v>
      </c>
      <c r="K972" t="s">
        <v>146</v>
      </c>
      <c r="L972">
        <v>207</v>
      </c>
      <c r="M972" t="s">
        <v>152</v>
      </c>
      <c r="N972">
        <v>208767</v>
      </c>
      <c r="O972">
        <v>7693466.3099999996</v>
      </c>
      <c r="P972">
        <v>3552154.53</v>
      </c>
      <c r="Q972" t="str">
        <f t="shared" si="15"/>
        <v>G1 - Residential</v>
      </c>
    </row>
    <row r="973" spans="1:17" x14ac:dyDescent="0.25">
      <c r="A973">
        <v>49</v>
      </c>
      <c r="B973" t="s">
        <v>421</v>
      </c>
      <c r="C973">
        <v>2019</v>
      </c>
      <c r="D973">
        <v>8</v>
      </c>
      <c r="E973" t="s">
        <v>140</v>
      </c>
      <c r="F973">
        <v>5</v>
      </c>
      <c r="G973" t="s">
        <v>141</v>
      </c>
      <c r="H973">
        <v>410</v>
      </c>
      <c r="I973" t="s">
        <v>514</v>
      </c>
      <c r="J973">
        <v>3321</v>
      </c>
      <c r="K973" t="s">
        <v>146</v>
      </c>
      <c r="L973">
        <v>1670</v>
      </c>
      <c r="M973" t="s">
        <v>492</v>
      </c>
      <c r="N973">
        <v>17</v>
      </c>
      <c r="O973">
        <v>21850.51</v>
      </c>
      <c r="P973">
        <v>19991.72</v>
      </c>
      <c r="Q973" t="str">
        <f t="shared" si="15"/>
        <v>G5 - Large C&amp;I</v>
      </c>
    </row>
    <row r="974" spans="1:17" x14ac:dyDescent="0.25">
      <c r="A974">
        <v>49</v>
      </c>
      <c r="B974" t="s">
        <v>421</v>
      </c>
      <c r="C974">
        <v>2019</v>
      </c>
      <c r="D974">
        <v>8</v>
      </c>
      <c r="E974" t="s">
        <v>140</v>
      </c>
      <c r="F974">
        <v>3</v>
      </c>
      <c r="G974" t="s">
        <v>136</v>
      </c>
      <c r="H974">
        <v>430</v>
      </c>
      <c r="I974" t="s">
        <v>493</v>
      </c>
      <c r="J974" t="s">
        <v>494</v>
      </c>
      <c r="K974" t="s">
        <v>146</v>
      </c>
      <c r="L974">
        <v>300</v>
      </c>
      <c r="M974" t="s">
        <v>137</v>
      </c>
      <c r="N974">
        <v>2</v>
      </c>
      <c r="O974">
        <v>93748.15</v>
      </c>
      <c r="P974">
        <v>5</v>
      </c>
      <c r="Q974" t="str">
        <f t="shared" si="15"/>
        <v>E6 - OTHER</v>
      </c>
    </row>
    <row r="975" spans="1:17" x14ac:dyDescent="0.25">
      <c r="A975">
        <v>49</v>
      </c>
      <c r="B975" t="s">
        <v>421</v>
      </c>
      <c r="C975">
        <v>2019</v>
      </c>
      <c r="D975">
        <v>8</v>
      </c>
      <c r="E975" t="s">
        <v>140</v>
      </c>
      <c r="F975">
        <v>10</v>
      </c>
      <c r="G975" t="s">
        <v>150</v>
      </c>
      <c r="H975">
        <v>401</v>
      </c>
      <c r="I975" t="s">
        <v>526</v>
      </c>
      <c r="J975">
        <v>1012</v>
      </c>
      <c r="K975" t="s">
        <v>146</v>
      </c>
      <c r="L975">
        <v>200</v>
      </c>
      <c r="M975" t="s">
        <v>144</v>
      </c>
      <c r="N975">
        <v>6</v>
      </c>
      <c r="O975">
        <v>238.87</v>
      </c>
      <c r="P975">
        <v>107.82</v>
      </c>
      <c r="Q975" t="str">
        <f t="shared" si="15"/>
        <v>G1 - Residential</v>
      </c>
    </row>
    <row r="976" spans="1:17" x14ac:dyDescent="0.25">
      <c r="A976">
        <v>49</v>
      </c>
      <c r="B976" t="s">
        <v>421</v>
      </c>
      <c r="C976">
        <v>2019</v>
      </c>
      <c r="D976">
        <v>8</v>
      </c>
      <c r="E976" t="s">
        <v>140</v>
      </c>
      <c r="F976">
        <v>1</v>
      </c>
      <c r="G976" t="s">
        <v>133</v>
      </c>
      <c r="H976">
        <v>403</v>
      </c>
      <c r="I976" t="s">
        <v>513</v>
      </c>
      <c r="J976">
        <v>1101</v>
      </c>
      <c r="K976" t="s">
        <v>146</v>
      </c>
      <c r="L976">
        <v>200</v>
      </c>
      <c r="M976" t="s">
        <v>144</v>
      </c>
      <c r="N976">
        <v>481</v>
      </c>
      <c r="O976">
        <v>9447.83</v>
      </c>
      <c r="P976">
        <v>4682.5</v>
      </c>
      <c r="Q976" t="str">
        <f t="shared" si="15"/>
        <v>G2 - Low Income Residential</v>
      </c>
    </row>
    <row r="977" spans="1:17" x14ac:dyDescent="0.25">
      <c r="A977">
        <v>49</v>
      </c>
      <c r="B977" t="s">
        <v>421</v>
      </c>
      <c r="C977">
        <v>2019</v>
      </c>
      <c r="D977">
        <v>8</v>
      </c>
      <c r="E977" t="s">
        <v>140</v>
      </c>
      <c r="F977">
        <v>3</v>
      </c>
      <c r="G977" t="s">
        <v>136</v>
      </c>
      <c r="H977">
        <v>440</v>
      </c>
      <c r="I977" t="s">
        <v>523</v>
      </c>
      <c r="J977" t="s">
        <v>524</v>
      </c>
      <c r="K977" t="s">
        <v>146</v>
      </c>
      <c r="L977">
        <v>1672</v>
      </c>
      <c r="M977" t="s">
        <v>525</v>
      </c>
      <c r="N977">
        <v>1</v>
      </c>
      <c r="O977">
        <v>19280.37</v>
      </c>
      <c r="P977">
        <v>139325.9</v>
      </c>
      <c r="Q977" t="str">
        <f t="shared" si="15"/>
        <v>G5 - Large C&amp;I</v>
      </c>
    </row>
    <row r="978" spans="1:17" x14ac:dyDescent="0.25">
      <c r="A978">
        <v>49</v>
      </c>
      <c r="B978" t="s">
        <v>421</v>
      </c>
      <c r="C978">
        <v>2019</v>
      </c>
      <c r="D978">
        <v>8</v>
      </c>
      <c r="E978" t="s">
        <v>140</v>
      </c>
      <c r="F978">
        <v>3</v>
      </c>
      <c r="G978" t="s">
        <v>136</v>
      </c>
      <c r="H978">
        <v>442</v>
      </c>
      <c r="I978" t="s">
        <v>532</v>
      </c>
      <c r="J978" t="s">
        <v>533</v>
      </c>
      <c r="K978" t="s">
        <v>146</v>
      </c>
      <c r="L978">
        <v>1672</v>
      </c>
      <c r="M978" t="s">
        <v>525</v>
      </c>
      <c r="N978">
        <v>8</v>
      </c>
      <c r="O978">
        <v>184931.15</v>
      </c>
      <c r="P978">
        <v>1578364.44</v>
      </c>
      <c r="Q978" t="str">
        <f t="shared" si="15"/>
        <v>G5 - Large C&amp;I</v>
      </c>
    </row>
    <row r="979" spans="1:17" x14ac:dyDescent="0.25">
      <c r="A979">
        <v>49</v>
      </c>
      <c r="B979" t="s">
        <v>421</v>
      </c>
      <c r="C979">
        <v>2019</v>
      </c>
      <c r="D979">
        <v>8</v>
      </c>
      <c r="E979" t="s">
        <v>140</v>
      </c>
      <c r="F979">
        <v>5</v>
      </c>
      <c r="G979" t="s">
        <v>141</v>
      </c>
      <c r="H979">
        <v>407</v>
      </c>
      <c r="I979" t="s">
        <v>497</v>
      </c>
      <c r="J979" t="s">
        <v>498</v>
      </c>
      <c r="K979" t="s">
        <v>146</v>
      </c>
      <c r="L979">
        <v>1670</v>
      </c>
      <c r="M979" t="s">
        <v>492</v>
      </c>
      <c r="N979">
        <v>5</v>
      </c>
      <c r="O979">
        <v>2827.68</v>
      </c>
      <c r="P979">
        <v>5391.73</v>
      </c>
      <c r="Q979" t="str">
        <f t="shared" si="15"/>
        <v>G4 - Medium C&amp;I</v>
      </c>
    </row>
    <row r="980" spans="1:17" x14ac:dyDescent="0.25">
      <c r="A980">
        <v>49</v>
      </c>
      <c r="B980" t="s">
        <v>421</v>
      </c>
      <c r="C980">
        <v>2019</v>
      </c>
      <c r="D980">
        <v>8</v>
      </c>
      <c r="E980" t="s">
        <v>140</v>
      </c>
      <c r="F980">
        <v>3</v>
      </c>
      <c r="G980" t="s">
        <v>136</v>
      </c>
      <c r="H980">
        <v>418</v>
      </c>
      <c r="I980" t="s">
        <v>529</v>
      </c>
      <c r="J980">
        <v>2321</v>
      </c>
      <c r="K980" t="s">
        <v>146</v>
      </c>
      <c r="L980">
        <v>1671</v>
      </c>
      <c r="M980" t="s">
        <v>485</v>
      </c>
      <c r="N980">
        <v>38</v>
      </c>
      <c r="O980">
        <v>56693.84</v>
      </c>
      <c r="P980">
        <v>120314.58</v>
      </c>
      <c r="Q980" t="str">
        <f t="shared" si="15"/>
        <v>G5 - Large C&amp;I</v>
      </c>
    </row>
    <row r="981" spans="1:17" x14ac:dyDescent="0.25">
      <c r="A981">
        <v>49</v>
      </c>
      <c r="B981" t="s">
        <v>421</v>
      </c>
      <c r="C981">
        <v>2019</v>
      </c>
      <c r="D981">
        <v>8</v>
      </c>
      <c r="E981" t="s">
        <v>140</v>
      </c>
      <c r="F981">
        <v>3</v>
      </c>
      <c r="G981" t="s">
        <v>136</v>
      </c>
      <c r="H981">
        <v>417</v>
      </c>
      <c r="I981" t="s">
        <v>500</v>
      </c>
      <c r="J981">
        <v>2367</v>
      </c>
      <c r="K981" t="s">
        <v>146</v>
      </c>
      <c r="L981">
        <v>300</v>
      </c>
      <c r="M981" t="s">
        <v>137</v>
      </c>
      <c r="N981">
        <v>27</v>
      </c>
      <c r="O981">
        <v>64693.03</v>
      </c>
      <c r="P981">
        <v>58146.52</v>
      </c>
      <c r="Q981" t="str">
        <f t="shared" si="15"/>
        <v>G5 - Large C&amp;I</v>
      </c>
    </row>
    <row r="982" spans="1:17" x14ac:dyDescent="0.25">
      <c r="A982">
        <v>49</v>
      </c>
      <c r="B982" t="s">
        <v>421</v>
      </c>
      <c r="C982">
        <v>2019</v>
      </c>
      <c r="D982">
        <v>8</v>
      </c>
      <c r="E982" t="s">
        <v>140</v>
      </c>
      <c r="F982">
        <v>3</v>
      </c>
      <c r="G982" t="s">
        <v>136</v>
      </c>
      <c r="H982">
        <v>441</v>
      </c>
      <c r="I982" t="s">
        <v>527</v>
      </c>
      <c r="J982" t="s">
        <v>528</v>
      </c>
      <c r="K982" t="s">
        <v>146</v>
      </c>
      <c r="L982">
        <v>300</v>
      </c>
      <c r="M982" t="s">
        <v>137</v>
      </c>
      <c r="N982">
        <v>1</v>
      </c>
      <c r="O982">
        <v>19959.71</v>
      </c>
      <c r="P982">
        <v>52326.67</v>
      </c>
      <c r="Q982" t="str">
        <f t="shared" si="15"/>
        <v>G5 - Large C&amp;I</v>
      </c>
    </row>
    <row r="983" spans="1:17" x14ac:dyDescent="0.25">
      <c r="A983">
        <v>49</v>
      </c>
      <c r="B983" t="s">
        <v>421</v>
      </c>
      <c r="C983">
        <v>2019</v>
      </c>
      <c r="D983">
        <v>8</v>
      </c>
      <c r="E983" t="s">
        <v>140</v>
      </c>
      <c r="F983">
        <v>3</v>
      </c>
      <c r="G983" t="s">
        <v>136</v>
      </c>
      <c r="H983">
        <v>404</v>
      </c>
      <c r="I983" t="s">
        <v>507</v>
      </c>
      <c r="J983">
        <v>2107</v>
      </c>
      <c r="K983" t="s">
        <v>146</v>
      </c>
      <c r="L983">
        <v>300</v>
      </c>
      <c r="M983" t="s">
        <v>137</v>
      </c>
      <c r="N983">
        <v>18047</v>
      </c>
      <c r="O983">
        <v>979579.87</v>
      </c>
      <c r="P983">
        <v>419798.05</v>
      </c>
      <c r="Q983" t="str">
        <f t="shared" si="15"/>
        <v>G3 - Small C&amp;I</v>
      </c>
    </row>
    <row r="984" spans="1:17" x14ac:dyDescent="0.25">
      <c r="A984">
        <v>49</v>
      </c>
      <c r="B984" t="s">
        <v>421</v>
      </c>
      <c r="C984">
        <v>2019</v>
      </c>
      <c r="D984">
        <v>8</v>
      </c>
      <c r="E984" t="s">
        <v>140</v>
      </c>
      <c r="F984">
        <v>5</v>
      </c>
      <c r="G984" t="s">
        <v>141</v>
      </c>
      <c r="H984">
        <v>443</v>
      </c>
      <c r="I984" t="s">
        <v>495</v>
      </c>
      <c r="J984">
        <v>2121</v>
      </c>
      <c r="K984" t="s">
        <v>146</v>
      </c>
      <c r="L984">
        <v>1670</v>
      </c>
      <c r="M984" t="s">
        <v>492</v>
      </c>
      <c r="N984">
        <v>2</v>
      </c>
      <c r="O984">
        <v>52.58</v>
      </c>
      <c r="P984">
        <v>2.0499999999999998</v>
      </c>
      <c r="Q984" t="str">
        <f t="shared" si="15"/>
        <v>G3 - Small C&amp;I</v>
      </c>
    </row>
    <row r="985" spans="1:17" x14ac:dyDescent="0.25">
      <c r="A985">
        <v>49</v>
      </c>
      <c r="B985" t="s">
        <v>421</v>
      </c>
      <c r="C985">
        <v>2019</v>
      </c>
      <c r="D985">
        <v>8</v>
      </c>
      <c r="E985" t="s">
        <v>140</v>
      </c>
      <c r="F985">
        <v>3</v>
      </c>
      <c r="G985" t="s">
        <v>136</v>
      </c>
      <c r="H985">
        <v>446</v>
      </c>
      <c r="I985" t="s">
        <v>522</v>
      </c>
      <c r="J985">
        <v>8011</v>
      </c>
      <c r="K985" t="s">
        <v>146</v>
      </c>
      <c r="L985">
        <v>300</v>
      </c>
      <c r="M985" t="s">
        <v>137</v>
      </c>
      <c r="N985">
        <v>23</v>
      </c>
      <c r="O985">
        <v>1845.69</v>
      </c>
      <c r="P985">
        <v>0</v>
      </c>
      <c r="Q985" t="str">
        <f t="shared" si="15"/>
        <v>G6 - OTHER</v>
      </c>
    </row>
    <row r="986" spans="1:17" x14ac:dyDescent="0.25">
      <c r="A986">
        <v>49</v>
      </c>
      <c r="B986" t="s">
        <v>421</v>
      </c>
      <c r="C986">
        <v>2019</v>
      </c>
      <c r="D986">
        <v>8</v>
      </c>
      <c r="E986" t="s">
        <v>140</v>
      </c>
      <c r="F986">
        <v>10</v>
      </c>
      <c r="G986" t="s">
        <v>150</v>
      </c>
      <c r="H986">
        <v>404</v>
      </c>
      <c r="I986" t="s">
        <v>507</v>
      </c>
      <c r="J986">
        <v>0</v>
      </c>
      <c r="K986" t="s">
        <v>146</v>
      </c>
      <c r="L986">
        <v>0</v>
      </c>
      <c r="M986" t="s">
        <v>146</v>
      </c>
      <c r="N986">
        <v>1</v>
      </c>
      <c r="O986">
        <v>36.86</v>
      </c>
      <c r="P986">
        <v>9.24</v>
      </c>
      <c r="Q986" t="str">
        <f t="shared" si="15"/>
        <v>G6 - OTHER</v>
      </c>
    </row>
    <row r="987" spans="1:17" x14ac:dyDescent="0.25">
      <c r="A987">
        <v>49</v>
      </c>
      <c r="B987" t="s">
        <v>421</v>
      </c>
      <c r="C987">
        <v>2019</v>
      </c>
      <c r="D987">
        <v>8</v>
      </c>
      <c r="E987" t="s">
        <v>140</v>
      </c>
      <c r="F987">
        <v>10</v>
      </c>
      <c r="G987" t="s">
        <v>150</v>
      </c>
      <c r="H987">
        <v>403</v>
      </c>
      <c r="I987" t="s">
        <v>513</v>
      </c>
      <c r="J987">
        <v>1101</v>
      </c>
      <c r="K987" t="s">
        <v>146</v>
      </c>
      <c r="L987">
        <v>200</v>
      </c>
      <c r="M987" t="s">
        <v>144</v>
      </c>
      <c r="N987">
        <v>1</v>
      </c>
      <c r="O987">
        <v>7.83</v>
      </c>
      <c r="P987">
        <v>4.0999999999999996</v>
      </c>
      <c r="Q987" t="str">
        <f t="shared" si="15"/>
        <v>G2 - Low Income Residential</v>
      </c>
    </row>
    <row r="988" spans="1:17" x14ac:dyDescent="0.25">
      <c r="A988">
        <v>49</v>
      </c>
      <c r="B988" t="s">
        <v>421</v>
      </c>
      <c r="C988">
        <v>2019</v>
      </c>
      <c r="D988">
        <v>8</v>
      </c>
      <c r="E988" t="s">
        <v>140</v>
      </c>
      <c r="F988">
        <v>3</v>
      </c>
      <c r="G988" t="s">
        <v>136</v>
      </c>
      <c r="H988">
        <v>444</v>
      </c>
      <c r="I988" t="s">
        <v>496</v>
      </c>
      <c r="J988">
        <v>2131</v>
      </c>
      <c r="K988" t="s">
        <v>146</v>
      </c>
      <c r="L988">
        <v>300</v>
      </c>
      <c r="M988" t="s">
        <v>137</v>
      </c>
      <c r="N988">
        <v>10</v>
      </c>
      <c r="O988">
        <v>1891.1</v>
      </c>
      <c r="P988">
        <v>1225.51</v>
      </c>
      <c r="Q988" t="str">
        <f t="shared" si="15"/>
        <v>G3 - Small C&amp;I</v>
      </c>
    </row>
    <row r="989" spans="1:17" x14ac:dyDescent="0.25">
      <c r="A989">
        <v>49</v>
      </c>
      <c r="B989" t="s">
        <v>421</v>
      </c>
      <c r="C989">
        <v>2019</v>
      </c>
      <c r="D989">
        <v>8</v>
      </c>
      <c r="E989" t="s">
        <v>140</v>
      </c>
      <c r="F989">
        <v>5</v>
      </c>
      <c r="G989" t="s">
        <v>141</v>
      </c>
      <c r="H989">
        <v>404</v>
      </c>
      <c r="I989" t="s">
        <v>507</v>
      </c>
      <c r="J989">
        <v>2107</v>
      </c>
      <c r="K989" t="s">
        <v>146</v>
      </c>
      <c r="L989">
        <v>400</v>
      </c>
      <c r="M989" t="s">
        <v>141</v>
      </c>
      <c r="N989">
        <v>7</v>
      </c>
      <c r="O989">
        <v>463.2</v>
      </c>
      <c r="P989">
        <v>237.23</v>
      </c>
      <c r="Q989" t="str">
        <f t="shared" si="15"/>
        <v>G3 - Small C&amp;I</v>
      </c>
    </row>
    <row r="990" spans="1:17" x14ac:dyDescent="0.25">
      <c r="A990">
        <v>49</v>
      </c>
      <c r="B990" t="s">
        <v>421</v>
      </c>
      <c r="C990">
        <v>2019</v>
      </c>
      <c r="D990">
        <v>8</v>
      </c>
      <c r="E990" t="s">
        <v>140</v>
      </c>
      <c r="F990">
        <v>3</v>
      </c>
      <c r="G990" t="s">
        <v>136</v>
      </c>
      <c r="H990">
        <v>443</v>
      </c>
      <c r="I990" t="s">
        <v>495</v>
      </c>
      <c r="J990">
        <v>2121</v>
      </c>
      <c r="K990" t="s">
        <v>146</v>
      </c>
      <c r="L990">
        <v>1670</v>
      </c>
      <c r="M990" t="s">
        <v>492</v>
      </c>
      <c r="N990">
        <v>759</v>
      </c>
      <c r="O990">
        <v>35154.44</v>
      </c>
      <c r="P990">
        <v>32915.03</v>
      </c>
      <c r="Q990" t="str">
        <f t="shared" si="15"/>
        <v>G3 - Small C&amp;I</v>
      </c>
    </row>
    <row r="991" spans="1:17" x14ac:dyDescent="0.25">
      <c r="A991">
        <v>49</v>
      </c>
      <c r="B991" t="s">
        <v>421</v>
      </c>
      <c r="C991">
        <v>2019</v>
      </c>
      <c r="D991">
        <v>8</v>
      </c>
      <c r="E991" t="s">
        <v>140</v>
      </c>
      <c r="F991">
        <v>5</v>
      </c>
      <c r="G991" t="s">
        <v>141</v>
      </c>
      <c r="H991">
        <v>411</v>
      </c>
      <c r="I991" t="s">
        <v>490</v>
      </c>
      <c r="J991" t="s">
        <v>491</v>
      </c>
      <c r="K991" t="s">
        <v>146</v>
      </c>
      <c r="L991">
        <v>1670</v>
      </c>
      <c r="M991" t="s">
        <v>492</v>
      </c>
      <c r="N991">
        <v>7</v>
      </c>
      <c r="O991">
        <v>10285.049999999999</v>
      </c>
      <c r="P991">
        <v>13458.81</v>
      </c>
      <c r="Q991" t="str">
        <f t="shared" si="15"/>
        <v>G5 - Large C&amp;I</v>
      </c>
    </row>
    <row r="992" spans="1:17" x14ac:dyDescent="0.25">
      <c r="A992">
        <v>49</v>
      </c>
      <c r="B992" t="s">
        <v>421</v>
      </c>
      <c r="C992">
        <v>2019</v>
      </c>
      <c r="D992">
        <v>8</v>
      </c>
      <c r="E992" t="s">
        <v>140</v>
      </c>
      <c r="F992">
        <v>3</v>
      </c>
      <c r="G992" t="s">
        <v>136</v>
      </c>
      <c r="H992">
        <v>409</v>
      </c>
      <c r="I992" t="s">
        <v>518</v>
      </c>
      <c r="J992">
        <v>3367</v>
      </c>
      <c r="K992" t="s">
        <v>146</v>
      </c>
      <c r="L992">
        <v>300</v>
      </c>
      <c r="M992" t="s">
        <v>137</v>
      </c>
      <c r="N992">
        <v>105</v>
      </c>
      <c r="O992">
        <v>169173.41</v>
      </c>
      <c r="P992">
        <v>78144.31</v>
      </c>
      <c r="Q992" t="str">
        <f t="shared" si="15"/>
        <v>G5 - Large C&amp;I</v>
      </c>
    </row>
    <row r="993" spans="1:17" x14ac:dyDescent="0.25">
      <c r="A993">
        <v>49</v>
      </c>
      <c r="B993" t="s">
        <v>421</v>
      </c>
      <c r="C993">
        <v>2019</v>
      </c>
      <c r="D993">
        <v>8</v>
      </c>
      <c r="E993" t="s">
        <v>140</v>
      </c>
      <c r="F993">
        <v>3</v>
      </c>
      <c r="G993" t="s">
        <v>136</v>
      </c>
      <c r="H993">
        <v>431</v>
      </c>
      <c r="I993" t="s">
        <v>515</v>
      </c>
      <c r="J993" t="s">
        <v>516</v>
      </c>
      <c r="K993" t="s">
        <v>146</v>
      </c>
      <c r="L993">
        <v>1673</v>
      </c>
      <c r="M993" t="s">
        <v>517</v>
      </c>
      <c r="N993">
        <v>3</v>
      </c>
      <c r="O993">
        <v>-34813.54</v>
      </c>
      <c r="P993">
        <v>0</v>
      </c>
      <c r="Q993" t="str">
        <f t="shared" si="15"/>
        <v>G6 - OTHER</v>
      </c>
    </row>
    <row r="994" spans="1:17" x14ac:dyDescent="0.25">
      <c r="A994">
        <v>49</v>
      </c>
      <c r="B994" t="s">
        <v>421</v>
      </c>
      <c r="C994">
        <v>2019</v>
      </c>
      <c r="D994">
        <v>9</v>
      </c>
      <c r="E994" t="s">
        <v>135</v>
      </c>
      <c r="F994">
        <v>1</v>
      </c>
      <c r="G994" t="s">
        <v>133</v>
      </c>
      <c r="H994">
        <v>6</v>
      </c>
      <c r="I994" t="s">
        <v>422</v>
      </c>
      <c r="J994" t="s">
        <v>423</v>
      </c>
      <c r="K994" t="s">
        <v>424</v>
      </c>
      <c r="L994">
        <v>200</v>
      </c>
      <c r="M994" t="s">
        <v>144</v>
      </c>
      <c r="N994">
        <v>27181</v>
      </c>
      <c r="O994">
        <v>2376280.58</v>
      </c>
      <c r="P994">
        <v>15743410</v>
      </c>
      <c r="Q994" t="str">
        <f t="shared" si="15"/>
        <v>E2 - Low Income Residential</v>
      </c>
    </row>
    <row r="995" spans="1:17" x14ac:dyDescent="0.25">
      <c r="A995">
        <v>49</v>
      </c>
      <c r="B995" t="s">
        <v>421</v>
      </c>
      <c r="C995">
        <v>2019</v>
      </c>
      <c r="D995">
        <v>9</v>
      </c>
      <c r="E995" t="s">
        <v>135</v>
      </c>
      <c r="F995">
        <v>1</v>
      </c>
      <c r="G995" t="s">
        <v>133</v>
      </c>
      <c r="H995">
        <v>5</v>
      </c>
      <c r="I995" t="s">
        <v>425</v>
      </c>
      <c r="J995" t="s">
        <v>426</v>
      </c>
      <c r="K995" t="s">
        <v>427</v>
      </c>
      <c r="L995">
        <v>200</v>
      </c>
      <c r="M995" t="s">
        <v>144</v>
      </c>
      <c r="N995">
        <v>681</v>
      </c>
      <c r="O995">
        <v>65147.01</v>
      </c>
      <c r="P995">
        <v>296897</v>
      </c>
      <c r="Q995" t="str">
        <f t="shared" si="15"/>
        <v>E3 - Small C&amp;I</v>
      </c>
    </row>
    <row r="996" spans="1:17" x14ac:dyDescent="0.25">
      <c r="A996">
        <v>49</v>
      </c>
      <c r="B996" t="s">
        <v>421</v>
      </c>
      <c r="C996">
        <v>2019</v>
      </c>
      <c r="D996">
        <v>9</v>
      </c>
      <c r="E996" t="s">
        <v>135</v>
      </c>
      <c r="F996">
        <v>3</v>
      </c>
      <c r="G996" t="s">
        <v>136</v>
      </c>
      <c r="H996">
        <v>55</v>
      </c>
      <c r="I996" t="s">
        <v>428</v>
      </c>
      <c r="J996" t="s">
        <v>426</v>
      </c>
      <c r="K996" t="s">
        <v>427</v>
      </c>
      <c r="L996">
        <v>300</v>
      </c>
      <c r="M996" t="s">
        <v>137</v>
      </c>
      <c r="N996">
        <v>45</v>
      </c>
      <c r="O996">
        <v>-62486.57</v>
      </c>
      <c r="P996">
        <v>124881</v>
      </c>
      <c r="Q996" t="str">
        <f t="shared" si="15"/>
        <v>E3 - Small C&amp;I</v>
      </c>
    </row>
    <row r="997" spans="1:17" x14ac:dyDescent="0.25">
      <c r="A997">
        <v>49</v>
      </c>
      <c r="B997" t="s">
        <v>421</v>
      </c>
      <c r="C997">
        <v>2019</v>
      </c>
      <c r="D997">
        <v>9</v>
      </c>
      <c r="E997" t="s">
        <v>135</v>
      </c>
      <c r="F997">
        <v>5</v>
      </c>
      <c r="G997" t="s">
        <v>141</v>
      </c>
      <c r="H997">
        <v>950</v>
      </c>
      <c r="I997" t="s">
        <v>429</v>
      </c>
      <c r="J997" t="s">
        <v>426</v>
      </c>
      <c r="K997" t="s">
        <v>427</v>
      </c>
      <c r="L997">
        <v>4552</v>
      </c>
      <c r="M997" t="s">
        <v>157</v>
      </c>
      <c r="N997">
        <v>137</v>
      </c>
      <c r="O997">
        <v>35944.97</v>
      </c>
      <c r="P997">
        <v>362162</v>
      </c>
      <c r="Q997" t="str">
        <f t="shared" si="15"/>
        <v>E3 - Small C&amp;I</v>
      </c>
    </row>
    <row r="998" spans="1:17" x14ac:dyDescent="0.25">
      <c r="A998">
        <v>49</v>
      </c>
      <c r="B998" t="s">
        <v>421</v>
      </c>
      <c r="C998">
        <v>2019</v>
      </c>
      <c r="D998">
        <v>9</v>
      </c>
      <c r="E998" t="s">
        <v>135</v>
      </c>
      <c r="F998">
        <v>3</v>
      </c>
      <c r="G998" t="s">
        <v>136</v>
      </c>
      <c r="H998">
        <v>13</v>
      </c>
      <c r="I998" t="s">
        <v>433</v>
      </c>
      <c r="J998" t="s">
        <v>434</v>
      </c>
      <c r="K998" t="s">
        <v>435</v>
      </c>
      <c r="L998">
        <v>300</v>
      </c>
      <c r="M998" t="s">
        <v>137</v>
      </c>
      <c r="N998">
        <v>3996</v>
      </c>
      <c r="O998">
        <v>6892615.0499999998</v>
      </c>
      <c r="P998">
        <v>41774792</v>
      </c>
      <c r="Q998" t="str">
        <f t="shared" si="15"/>
        <v>E4 - Medium C&amp;I</v>
      </c>
    </row>
    <row r="999" spans="1:17" x14ac:dyDescent="0.25">
      <c r="A999">
        <v>49</v>
      </c>
      <c r="B999" t="s">
        <v>421</v>
      </c>
      <c r="C999">
        <v>2019</v>
      </c>
      <c r="D999">
        <v>9</v>
      </c>
      <c r="E999" t="s">
        <v>135</v>
      </c>
      <c r="F999">
        <v>5</v>
      </c>
      <c r="G999" t="s">
        <v>141</v>
      </c>
      <c r="H999">
        <v>13</v>
      </c>
      <c r="I999" t="s">
        <v>433</v>
      </c>
      <c r="J999" t="s">
        <v>434</v>
      </c>
      <c r="K999" t="s">
        <v>435</v>
      </c>
      <c r="L999">
        <v>460</v>
      </c>
      <c r="M999" t="s">
        <v>142</v>
      </c>
      <c r="N999">
        <v>305</v>
      </c>
      <c r="O999">
        <v>611150.77</v>
      </c>
      <c r="P999">
        <v>3490665</v>
      </c>
      <c r="Q999" t="str">
        <f t="shared" si="15"/>
        <v>E4 - Medium C&amp;I</v>
      </c>
    </row>
    <row r="1000" spans="1:17" x14ac:dyDescent="0.25">
      <c r="A1000">
        <v>49</v>
      </c>
      <c r="B1000" t="s">
        <v>421</v>
      </c>
      <c r="C1000">
        <v>2019</v>
      </c>
      <c r="D1000">
        <v>9</v>
      </c>
      <c r="E1000" t="s">
        <v>135</v>
      </c>
      <c r="F1000">
        <v>5</v>
      </c>
      <c r="G1000" t="s">
        <v>141</v>
      </c>
      <c r="H1000">
        <v>53</v>
      </c>
      <c r="I1000" t="s">
        <v>436</v>
      </c>
      <c r="J1000" t="s">
        <v>434</v>
      </c>
      <c r="K1000" t="s">
        <v>435</v>
      </c>
      <c r="L1000">
        <v>460</v>
      </c>
      <c r="M1000" t="s">
        <v>142</v>
      </c>
      <c r="N1000">
        <v>9</v>
      </c>
      <c r="O1000">
        <v>17562.73</v>
      </c>
      <c r="P1000">
        <v>88213</v>
      </c>
      <c r="Q1000" t="str">
        <f t="shared" si="15"/>
        <v>E4 - Medium C&amp;I</v>
      </c>
    </row>
    <row r="1001" spans="1:17" x14ac:dyDescent="0.25">
      <c r="A1001">
        <v>49</v>
      </c>
      <c r="B1001" t="s">
        <v>421</v>
      </c>
      <c r="C1001">
        <v>2019</v>
      </c>
      <c r="D1001">
        <v>9</v>
      </c>
      <c r="E1001" t="s">
        <v>135</v>
      </c>
      <c r="F1001">
        <v>5</v>
      </c>
      <c r="G1001" t="s">
        <v>141</v>
      </c>
      <c r="H1001">
        <v>616</v>
      </c>
      <c r="I1001" t="s">
        <v>447</v>
      </c>
      <c r="J1001" t="s">
        <v>442</v>
      </c>
      <c r="K1001" t="s">
        <v>443</v>
      </c>
      <c r="L1001">
        <v>4552</v>
      </c>
      <c r="M1001" t="s">
        <v>157</v>
      </c>
      <c r="N1001">
        <v>20</v>
      </c>
      <c r="O1001">
        <v>2126.69</v>
      </c>
      <c r="P1001">
        <v>12315</v>
      </c>
      <c r="Q1001" t="str">
        <f t="shared" si="15"/>
        <v>E6 - OTHER</v>
      </c>
    </row>
    <row r="1002" spans="1:17" x14ac:dyDescent="0.25">
      <c r="A1002">
        <v>49</v>
      </c>
      <c r="B1002" t="s">
        <v>421</v>
      </c>
      <c r="C1002">
        <v>2019</v>
      </c>
      <c r="D1002">
        <v>9</v>
      </c>
      <c r="E1002" t="s">
        <v>135</v>
      </c>
      <c r="F1002">
        <v>6</v>
      </c>
      <c r="G1002" t="s">
        <v>138</v>
      </c>
      <c r="H1002">
        <v>626</v>
      </c>
      <c r="I1002" t="s">
        <v>457</v>
      </c>
      <c r="J1002" t="s">
        <v>85</v>
      </c>
      <c r="K1002" t="s">
        <v>146</v>
      </c>
      <c r="L1002">
        <v>700</v>
      </c>
      <c r="M1002" t="s">
        <v>139</v>
      </c>
      <c r="N1002">
        <v>1</v>
      </c>
      <c r="O1002">
        <v>456.52</v>
      </c>
      <c r="P1002">
        <v>264</v>
      </c>
      <c r="Q1002" t="str">
        <f t="shared" si="15"/>
        <v>E6 - OTHER</v>
      </c>
    </row>
    <row r="1003" spans="1:17" x14ac:dyDescent="0.25">
      <c r="A1003">
        <v>49</v>
      </c>
      <c r="B1003" t="s">
        <v>421</v>
      </c>
      <c r="C1003">
        <v>2019</v>
      </c>
      <c r="D1003">
        <v>9</v>
      </c>
      <c r="E1003" t="s">
        <v>135</v>
      </c>
      <c r="F1003">
        <v>3</v>
      </c>
      <c r="G1003" t="s">
        <v>136</v>
      </c>
      <c r="H1003">
        <v>711</v>
      </c>
      <c r="I1003" t="s">
        <v>453</v>
      </c>
      <c r="J1003" t="s">
        <v>439</v>
      </c>
      <c r="K1003" t="s">
        <v>440</v>
      </c>
      <c r="L1003">
        <v>4532</v>
      </c>
      <c r="M1003" t="s">
        <v>143</v>
      </c>
      <c r="N1003">
        <v>321</v>
      </c>
      <c r="O1003">
        <v>4681773.84</v>
      </c>
      <c r="P1003">
        <v>74010775</v>
      </c>
      <c r="Q1003" t="str">
        <f t="shared" si="15"/>
        <v>E5 - Large C&amp;I</v>
      </c>
    </row>
    <row r="1004" spans="1:17" x14ac:dyDescent="0.25">
      <c r="A1004">
        <v>49</v>
      </c>
      <c r="B1004" t="s">
        <v>421</v>
      </c>
      <c r="C1004">
        <v>2019</v>
      </c>
      <c r="D1004">
        <v>9</v>
      </c>
      <c r="E1004" t="s">
        <v>135</v>
      </c>
      <c r="F1004">
        <v>5</v>
      </c>
      <c r="G1004" t="s">
        <v>141</v>
      </c>
      <c r="H1004">
        <v>5</v>
      </c>
      <c r="I1004" t="s">
        <v>425</v>
      </c>
      <c r="J1004" t="s">
        <v>426</v>
      </c>
      <c r="K1004" t="s">
        <v>427</v>
      </c>
      <c r="L1004">
        <v>460</v>
      </c>
      <c r="M1004" t="s">
        <v>142</v>
      </c>
      <c r="N1004">
        <v>808</v>
      </c>
      <c r="O1004">
        <v>262519.28999999998</v>
      </c>
      <c r="P1004">
        <v>1343767</v>
      </c>
      <c r="Q1004" t="str">
        <f t="shared" si="15"/>
        <v>E3 - Small C&amp;I</v>
      </c>
    </row>
    <row r="1005" spans="1:17" x14ac:dyDescent="0.25">
      <c r="A1005">
        <v>49</v>
      </c>
      <c r="B1005" t="s">
        <v>421</v>
      </c>
      <c r="C1005">
        <v>2019</v>
      </c>
      <c r="D1005">
        <v>9</v>
      </c>
      <c r="E1005" t="s">
        <v>135</v>
      </c>
      <c r="F1005">
        <v>5</v>
      </c>
      <c r="G1005" t="s">
        <v>141</v>
      </c>
      <c r="H1005">
        <v>1</v>
      </c>
      <c r="I1005" t="s">
        <v>450</v>
      </c>
      <c r="J1005" t="s">
        <v>451</v>
      </c>
      <c r="K1005" t="s">
        <v>452</v>
      </c>
      <c r="L1005">
        <v>460</v>
      </c>
      <c r="M1005" t="s">
        <v>142</v>
      </c>
      <c r="N1005">
        <v>1</v>
      </c>
      <c r="O1005">
        <v>74.180000000000007</v>
      </c>
      <c r="P1005">
        <v>336</v>
      </c>
      <c r="Q1005" t="str">
        <f t="shared" si="15"/>
        <v>E1 - Residential</v>
      </c>
    </row>
    <row r="1006" spans="1:17" x14ac:dyDescent="0.25">
      <c r="A1006">
        <v>49</v>
      </c>
      <c r="B1006" t="s">
        <v>421</v>
      </c>
      <c r="C1006">
        <v>2019</v>
      </c>
      <c r="D1006">
        <v>9</v>
      </c>
      <c r="E1006" t="s">
        <v>135</v>
      </c>
      <c r="F1006">
        <v>5</v>
      </c>
      <c r="G1006" t="s">
        <v>141</v>
      </c>
      <c r="H1006">
        <v>628</v>
      </c>
      <c r="I1006" t="s">
        <v>441</v>
      </c>
      <c r="J1006" t="s">
        <v>442</v>
      </c>
      <c r="K1006" t="s">
        <v>443</v>
      </c>
      <c r="L1006">
        <v>460</v>
      </c>
      <c r="M1006" t="s">
        <v>142</v>
      </c>
      <c r="N1006">
        <v>55</v>
      </c>
      <c r="O1006">
        <v>7113.4</v>
      </c>
      <c r="P1006">
        <v>29763</v>
      </c>
      <c r="Q1006" t="str">
        <f t="shared" si="15"/>
        <v>E6 - OTHER</v>
      </c>
    </row>
    <row r="1007" spans="1:17" x14ac:dyDescent="0.25">
      <c r="A1007">
        <v>49</v>
      </c>
      <c r="B1007" t="s">
        <v>421</v>
      </c>
      <c r="C1007">
        <v>2019</v>
      </c>
      <c r="D1007">
        <v>9</v>
      </c>
      <c r="E1007" t="s">
        <v>135</v>
      </c>
      <c r="F1007">
        <v>3</v>
      </c>
      <c r="G1007" t="s">
        <v>136</v>
      </c>
      <c r="H1007">
        <v>617</v>
      </c>
      <c r="I1007" t="s">
        <v>471</v>
      </c>
      <c r="J1007" t="s">
        <v>431</v>
      </c>
      <c r="K1007" t="s">
        <v>432</v>
      </c>
      <c r="L1007">
        <v>4532</v>
      </c>
      <c r="M1007" t="s">
        <v>143</v>
      </c>
      <c r="N1007">
        <v>1</v>
      </c>
      <c r="O1007">
        <v>739.73</v>
      </c>
      <c r="P1007">
        <v>4229</v>
      </c>
      <c r="Q1007" t="str">
        <f t="shared" si="15"/>
        <v>E6 - OTHER</v>
      </c>
    </row>
    <row r="1008" spans="1:17" x14ac:dyDescent="0.25">
      <c r="A1008">
        <v>49</v>
      </c>
      <c r="B1008" t="s">
        <v>421</v>
      </c>
      <c r="C1008">
        <v>2019</v>
      </c>
      <c r="D1008">
        <v>9</v>
      </c>
      <c r="E1008" t="s">
        <v>135</v>
      </c>
      <c r="F1008">
        <v>3</v>
      </c>
      <c r="G1008" t="s">
        <v>136</v>
      </c>
      <c r="H1008">
        <v>605</v>
      </c>
      <c r="I1008" t="s">
        <v>468</v>
      </c>
      <c r="J1008" t="s">
        <v>442</v>
      </c>
      <c r="K1008" t="s">
        <v>443</v>
      </c>
      <c r="L1008">
        <v>300</v>
      </c>
      <c r="M1008" t="s">
        <v>137</v>
      </c>
      <c r="N1008">
        <v>14</v>
      </c>
      <c r="O1008">
        <v>604.11</v>
      </c>
      <c r="P1008">
        <v>2389</v>
      </c>
      <c r="Q1008" t="str">
        <f t="shared" si="15"/>
        <v>E6 - OTHER</v>
      </c>
    </row>
    <row r="1009" spans="1:17" x14ac:dyDescent="0.25">
      <c r="A1009">
        <v>49</v>
      </c>
      <c r="B1009" t="s">
        <v>421</v>
      </c>
      <c r="C1009">
        <v>2019</v>
      </c>
      <c r="D1009">
        <v>9</v>
      </c>
      <c r="E1009" t="s">
        <v>135</v>
      </c>
      <c r="F1009">
        <v>6</v>
      </c>
      <c r="G1009" t="s">
        <v>138</v>
      </c>
      <c r="H1009">
        <v>619</v>
      </c>
      <c r="I1009" t="s">
        <v>475</v>
      </c>
      <c r="J1009" t="s">
        <v>158</v>
      </c>
      <c r="K1009" t="s">
        <v>146</v>
      </c>
      <c r="L1009">
        <v>4562</v>
      </c>
      <c r="M1009" t="s">
        <v>145</v>
      </c>
      <c r="N1009">
        <v>93</v>
      </c>
      <c r="O1009">
        <v>80679.09</v>
      </c>
      <c r="P1009">
        <v>934099</v>
      </c>
      <c r="Q1009" t="str">
        <f t="shared" si="15"/>
        <v>E6 - OTHER</v>
      </c>
    </row>
    <row r="1010" spans="1:17" x14ac:dyDescent="0.25">
      <c r="A1010">
        <v>49</v>
      </c>
      <c r="B1010" t="s">
        <v>421</v>
      </c>
      <c r="C1010">
        <v>2019</v>
      </c>
      <c r="D1010">
        <v>9</v>
      </c>
      <c r="E1010" t="s">
        <v>135</v>
      </c>
      <c r="F1010">
        <v>5</v>
      </c>
      <c r="G1010" t="s">
        <v>141</v>
      </c>
      <c r="H1010">
        <v>700</v>
      </c>
      <c r="I1010" t="s">
        <v>448</v>
      </c>
      <c r="J1010" t="s">
        <v>439</v>
      </c>
      <c r="K1010" t="s">
        <v>440</v>
      </c>
      <c r="L1010">
        <v>460</v>
      </c>
      <c r="M1010" t="s">
        <v>142</v>
      </c>
      <c r="N1010">
        <v>48</v>
      </c>
      <c r="O1010">
        <v>578322.22</v>
      </c>
      <c r="P1010">
        <v>3845648</v>
      </c>
      <c r="Q1010" t="str">
        <f t="shared" si="15"/>
        <v>E5 - Large C&amp;I</v>
      </c>
    </row>
    <row r="1011" spans="1:17" x14ac:dyDescent="0.25">
      <c r="A1011">
        <v>49</v>
      </c>
      <c r="B1011" t="s">
        <v>421</v>
      </c>
      <c r="C1011">
        <v>2019</v>
      </c>
      <c r="D1011">
        <v>9</v>
      </c>
      <c r="E1011" t="s">
        <v>135</v>
      </c>
      <c r="F1011">
        <v>6</v>
      </c>
      <c r="G1011" t="s">
        <v>138</v>
      </c>
      <c r="H1011">
        <v>34</v>
      </c>
      <c r="I1011" t="s">
        <v>464</v>
      </c>
      <c r="J1011" t="s">
        <v>459</v>
      </c>
      <c r="K1011" t="s">
        <v>460</v>
      </c>
      <c r="L1011">
        <v>700</v>
      </c>
      <c r="M1011" t="s">
        <v>139</v>
      </c>
      <c r="N1011">
        <v>152</v>
      </c>
      <c r="O1011">
        <v>19201.71</v>
      </c>
      <c r="P1011">
        <v>91748</v>
      </c>
      <c r="Q1011" t="str">
        <f t="shared" si="15"/>
        <v>E3 - Small C&amp;I</v>
      </c>
    </row>
    <row r="1012" spans="1:17" x14ac:dyDescent="0.25">
      <c r="A1012">
        <v>49</v>
      </c>
      <c r="B1012" t="s">
        <v>421</v>
      </c>
      <c r="C1012">
        <v>2019</v>
      </c>
      <c r="D1012">
        <v>9</v>
      </c>
      <c r="E1012" t="s">
        <v>135</v>
      </c>
      <c r="F1012">
        <v>10</v>
      </c>
      <c r="G1012" t="s">
        <v>150</v>
      </c>
      <c r="H1012">
        <v>6</v>
      </c>
      <c r="I1012" t="s">
        <v>422</v>
      </c>
      <c r="J1012" t="s">
        <v>423</v>
      </c>
      <c r="K1012" t="s">
        <v>424</v>
      </c>
      <c r="L1012">
        <v>207</v>
      </c>
      <c r="M1012" t="s">
        <v>152</v>
      </c>
      <c r="N1012">
        <v>1021</v>
      </c>
      <c r="O1012">
        <v>94419.31</v>
      </c>
      <c r="P1012">
        <v>626754</v>
      </c>
      <c r="Q1012" t="str">
        <f t="shared" si="15"/>
        <v>E2 - Low Income Residential</v>
      </c>
    </row>
    <row r="1013" spans="1:17" x14ac:dyDescent="0.25">
      <c r="A1013">
        <v>49</v>
      </c>
      <c r="B1013" t="s">
        <v>421</v>
      </c>
      <c r="C1013">
        <v>2019</v>
      </c>
      <c r="D1013">
        <v>9</v>
      </c>
      <c r="E1013" t="s">
        <v>135</v>
      </c>
      <c r="F1013">
        <v>3</v>
      </c>
      <c r="G1013" t="s">
        <v>136</v>
      </c>
      <c r="H1013">
        <v>5</v>
      </c>
      <c r="I1013" t="s">
        <v>425</v>
      </c>
      <c r="J1013" t="s">
        <v>426</v>
      </c>
      <c r="K1013" t="s">
        <v>427</v>
      </c>
      <c r="L1013">
        <v>300</v>
      </c>
      <c r="M1013" t="s">
        <v>137</v>
      </c>
      <c r="N1013">
        <v>39247</v>
      </c>
      <c r="O1013">
        <v>5518664.3799999999</v>
      </c>
      <c r="P1013">
        <v>43349545</v>
      </c>
      <c r="Q1013" t="str">
        <f t="shared" si="15"/>
        <v>E3 - Small C&amp;I</v>
      </c>
    </row>
    <row r="1014" spans="1:17" x14ac:dyDescent="0.25">
      <c r="A1014">
        <v>49</v>
      </c>
      <c r="B1014" t="s">
        <v>421</v>
      </c>
      <c r="C1014">
        <v>2019</v>
      </c>
      <c r="D1014">
        <v>9</v>
      </c>
      <c r="E1014" t="s">
        <v>135</v>
      </c>
      <c r="F1014">
        <v>3</v>
      </c>
      <c r="G1014" t="s">
        <v>136</v>
      </c>
      <c r="H1014">
        <v>950</v>
      </c>
      <c r="I1014" t="s">
        <v>429</v>
      </c>
      <c r="J1014" t="s">
        <v>426</v>
      </c>
      <c r="K1014" t="s">
        <v>427</v>
      </c>
      <c r="L1014">
        <v>4532</v>
      </c>
      <c r="M1014" t="s">
        <v>143</v>
      </c>
      <c r="N1014">
        <v>10189</v>
      </c>
      <c r="O1014">
        <v>1435822.23</v>
      </c>
      <c r="P1014">
        <v>13610627</v>
      </c>
      <c r="Q1014" t="str">
        <f t="shared" si="15"/>
        <v>E3 - Small C&amp;I</v>
      </c>
    </row>
    <row r="1015" spans="1:17" x14ac:dyDescent="0.25">
      <c r="A1015">
        <v>49</v>
      </c>
      <c r="B1015" t="s">
        <v>421</v>
      </c>
      <c r="C1015">
        <v>2019</v>
      </c>
      <c r="D1015">
        <v>9</v>
      </c>
      <c r="E1015" t="s">
        <v>135</v>
      </c>
      <c r="F1015">
        <v>10</v>
      </c>
      <c r="G1015" t="s">
        <v>150</v>
      </c>
      <c r="H1015">
        <v>905</v>
      </c>
      <c r="I1015" t="s">
        <v>455</v>
      </c>
      <c r="J1015" t="s">
        <v>423</v>
      </c>
      <c r="K1015" t="s">
        <v>424</v>
      </c>
      <c r="L1015">
        <v>4513</v>
      </c>
      <c r="M1015" t="s">
        <v>151</v>
      </c>
      <c r="N1015">
        <v>139</v>
      </c>
      <c r="O1015">
        <v>3386.75</v>
      </c>
      <c r="P1015">
        <v>71969</v>
      </c>
      <c r="Q1015" t="str">
        <f t="shared" si="15"/>
        <v>E2 - Low Income Residential</v>
      </c>
    </row>
    <row r="1016" spans="1:17" x14ac:dyDescent="0.25">
      <c r="A1016">
        <v>49</v>
      </c>
      <c r="B1016" t="s">
        <v>421</v>
      </c>
      <c r="C1016">
        <v>2019</v>
      </c>
      <c r="D1016">
        <v>9</v>
      </c>
      <c r="E1016" t="s">
        <v>135</v>
      </c>
      <c r="F1016">
        <v>3</v>
      </c>
      <c r="G1016" t="s">
        <v>136</v>
      </c>
      <c r="H1016">
        <v>117</v>
      </c>
      <c r="I1016" t="s">
        <v>478</v>
      </c>
      <c r="J1016" t="s">
        <v>462</v>
      </c>
      <c r="K1016" t="s">
        <v>463</v>
      </c>
      <c r="L1016">
        <v>300</v>
      </c>
      <c r="M1016" t="s">
        <v>137</v>
      </c>
      <c r="N1016">
        <v>3</v>
      </c>
      <c r="O1016">
        <v>23010.07</v>
      </c>
      <c r="P1016">
        <v>146601</v>
      </c>
      <c r="Q1016" t="str">
        <f t="shared" si="15"/>
        <v>E5 - Large C&amp;I</v>
      </c>
    </row>
    <row r="1017" spans="1:17" x14ac:dyDescent="0.25">
      <c r="A1017">
        <v>49</v>
      </c>
      <c r="B1017" t="s">
        <v>421</v>
      </c>
      <c r="C1017">
        <v>2019</v>
      </c>
      <c r="D1017">
        <v>9</v>
      </c>
      <c r="E1017" t="s">
        <v>135</v>
      </c>
      <c r="F1017">
        <v>1</v>
      </c>
      <c r="G1017" t="s">
        <v>133</v>
      </c>
      <c r="H1017">
        <v>903</v>
      </c>
      <c r="I1017" t="s">
        <v>454</v>
      </c>
      <c r="J1017" t="s">
        <v>451</v>
      </c>
      <c r="K1017" t="s">
        <v>452</v>
      </c>
      <c r="L1017">
        <v>4512</v>
      </c>
      <c r="M1017" t="s">
        <v>134</v>
      </c>
      <c r="N1017">
        <v>41072</v>
      </c>
      <c r="O1017">
        <v>2718583.47</v>
      </c>
      <c r="P1017">
        <v>24422045</v>
      </c>
      <c r="Q1017" t="str">
        <f t="shared" si="15"/>
        <v>E1 - Residential</v>
      </c>
    </row>
    <row r="1018" spans="1:17" x14ac:dyDescent="0.25">
      <c r="A1018">
        <v>49</v>
      </c>
      <c r="B1018" t="s">
        <v>421</v>
      </c>
      <c r="C1018">
        <v>2019</v>
      </c>
      <c r="D1018">
        <v>9</v>
      </c>
      <c r="E1018" t="s">
        <v>135</v>
      </c>
      <c r="F1018">
        <v>3</v>
      </c>
      <c r="G1018" t="s">
        <v>136</v>
      </c>
      <c r="H1018">
        <v>616</v>
      </c>
      <c r="I1018" t="s">
        <v>447</v>
      </c>
      <c r="J1018" t="s">
        <v>442</v>
      </c>
      <c r="K1018" t="s">
        <v>443</v>
      </c>
      <c r="L1018">
        <v>4532</v>
      </c>
      <c r="M1018" t="s">
        <v>143</v>
      </c>
      <c r="N1018">
        <v>304</v>
      </c>
      <c r="O1018">
        <v>14971.68</v>
      </c>
      <c r="P1018">
        <v>90983</v>
      </c>
      <c r="Q1018" t="str">
        <f t="shared" si="15"/>
        <v>E6 - OTHER</v>
      </c>
    </row>
    <row r="1019" spans="1:17" x14ac:dyDescent="0.25">
      <c r="A1019">
        <v>49</v>
      </c>
      <c r="B1019" t="s">
        <v>421</v>
      </c>
      <c r="C1019">
        <v>2019</v>
      </c>
      <c r="D1019">
        <v>9</v>
      </c>
      <c r="E1019" t="s">
        <v>135</v>
      </c>
      <c r="F1019">
        <v>10</v>
      </c>
      <c r="G1019" t="s">
        <v>150</v>
      </c>
      <c r="H1019">
        <v>628</v>
      </c>
      <c r="I1019" t="s">
        <v>441</v>
      </c>
      <c r="J1019" t="s">
        <v>442</v>
      </c>
      <c r="K1019" t="s">
        <v>443</v>
      </c>
      <c r="L1019">
        <v>207</v>
      </c>
      <c r="M1019" t="s">
        <v>152</v>
      </c>
      <c r="N1019">
        <v>7</v>
      </c>
      <c r="O1019">
        <v>146.88999999999999</v>
      </c>
      <c r="P1019">
        <v>544</v>
      </c>
      <c r="Q1019" t="str">
        <f t="shared" si="15"/>
        <v>E6 - OTHER</v>
      </c>
    </row>
    <row r="1020" spans="1:17" x14ac:dyDescent="0.25">
      <c r="A1020">
        <v>49</v>
      </c>
      <c r="B1020" t="s">
        <v>421</v>
      </c>
      <c r="C1020">
        <v>2019</v>
      </c>
      <c r="D1020">
        <v>9</v>
      </c>
      <c r="E1020" t="s">
        <v>135</v>
      </c>
      <c r="F1020">
        <v>6</v>
      </c>
      <c r="G1020" t="s">
        <v>138</v>
      </c>
      <c r="H1020">
        <v>951</v>
      </c>
      <c r="I1020" t="s">
        <v>458</v>
      </c>
      <c r="J1020" t="s">
        <v>459</v>
      </c>
      <c r="K1020" t="s">
        <v>460</v>
      </c>
      <c r="L1020">
        <v>4562</v>
      </c>
      <c r="M1020" t="s">
        <v>145</v>
      </c>
      <c r="N1020">
        <v>216</v>
      </c>
      <c r="O1020">
        <v>8992.83</v>
      </c>
      <c r="P1020">
        <v>67567</v>
      </c>
      <c r="Q1020" t="str">
        <f t="shared" si="15"/>
        <v>E3 - Small C&amp;I</v>
      </c>
    </row>
    <row r="1021" spans="1:17" x14ac:dyDescent="0.25">
      <c r="A1021">
        <v>49</v>
      </c>
      <c r="B1021" t="s">
        <v>421</v>
      </c>
      <c r="C1021">
        <v>2019</v>
      </c>
      <c r="D1021">
        <v>9</v>
      </c>
      <c r="E1021" t="s">
        <v>135</v>
      </c>
      <c r="F1021">
        <v>3</v>
      </c>
      <c r="G1021" t="s">
        <v>136</v>
      </c>
      <c r="H1021">
        <v>6</v>
      </c>
      <c r="I1021" t="s">
        <v>422</v>
      </c>
      <c r="J1021" t="s">
        <v>423</v>
      </c>
      <c r="K1021" t="s">
        <v>424</v>
      </c>
      <c r="L1021">
        <v>300</v>
      </c>
      <c r="M1021" t="s">
        <v>137</v>
      </c>
      <c r="N1021">
        <v>3</v>
      </c>
      <c r="O1021">
        <v>170.79</v>
      </c>
      <c r="P1021">
        <v>1108</v>
      </c>
      <c r="Q1021" t="str">
        <f t="shared" si="15"/>
        <v>E2 - Low Income Residential</v>
      </c>
    </row>
    <row r="1022" spans="1:17" x14ac:dyDescent="0.25">
      <c r="A1022">
        <v>49</v>
      </c>
      <c r="B1022" t="s">
        <v>421</v>
      </c>
      <c r="C1022">
        <v>2019</v>
      </c>
      <c r="D1022">
        <v>9</v>
      </c>
      <c r="E1022" t="s">
        <v>135</v>
      </c>
      <c r="F1022">
        <v>1</v>
      </c>
      <c r="G1022" t="s">
        <v>133</v>
      </c>
      <c r="H1022">
        <v>905</v>
      </c>
      <c r="I1022" t="s">
        <v>455</v>
      </c>
      <c r="J1022" t="s">
        <v>423</v>
      </c>
      <c r="K1022" t="s">
        <v>424</v>
      </c>
      <c r="L1022">
        <v>4512</v>
      </c>
      <c r="M1022" t="s">
        <v>134</v>
      </c>
      <c r="N1022">
        <v>5141</v>
      </c>
      <c r="O1022">
        <v>112224.27</v>
      </c>
      <c r="P1022">
        <v>2390637</v>
      </c>
      <c r="Q1022" t="str">
        <f t="shared" si="15"/>
        <v>E2 - Low Income Residential</v>
      </c>
    </row>
    <row r="1023" spans="1:17" x14ac:dyDescent="0.25">
      <c r="A1023">
        <v>49</v>
      </c>
      <c r="B1023" t="s">
        <v>421</v>
      </c>
      <c r="C1023">
        <v>2019</v>
      </c>
      <c r="D1023">
        <v>9</v>
      </c>
      <c r="E1023" t="s">
        <v>135</v>
      </c>
      <c r="F1023">
        <v>1</v>
      </c>
      <c r="G1023" t="s">
        <v>133</v>
      </c>
      <c r="H1023">
        <v>55</v>
      </c>
      <c r="I1023" t="s">
        <v>428</v>
      </c>
      <c r="J1023" t="s">
        <v>426</v>
      </c>
      <c r="K1023" t="s">
        <v>427</v>
      </c>
      <c r="L1023">
        <v>200</v>
      </c>
      <c r="M1023" t="s">
        <v>144</v>
      </c>
      <c r="N1023">
        <v>1</v>
      </c>
      <c r="O1023">
        <v>21.89</v>
      </c>
      <c r="P1023">
        <v>53</v>
      </c>
      <c r="Q1023" t="str">
        <f t="shared" si="15"/>
        <v>E3 - Small C&amp;I</v>
      </c>
    </row>
    <row r="1024" spans="1:17" x14ac:dyDescent="0.25">
      <c r="A1024">
        <v>49</v>
      </c>
      <c r="B1024" t="s">
        <v>421</v>
      </c>
      <c r="C1024">
        <v>2019</v>
      </c>
      <c r="D1024">
        <v>9</v>
      </c>
      <c r="E1024" t="s">
        <v>135</v>
      </c>
      <c r="F1024">
        <v>3</v>
      </c>
      <c r="G1024" t="s">
        <v>136</v>
      </c>
      <c r="H1024">
        <v>122</v>
      </c>
      <c r="I1024" t="s">
        <v>461</v>
      </c>
      <c r="J1024" t="s">
        <v>462</v>
      </c>
      <c r="K1024" t="s">
        <v>463</v>
      </c>
      <c r="L1024">
        <v>300</v>
      </c>
      <c r="M1024" t="s">
        <v>137</v>
      </c>
      <c r="N1024">
        <v>1</v>
      </c>
      <c r="O1024">
        <v>70892.87</v>
      </c>
      <c r="P1024">
        <v>691157</v>
      </c>
      <c r="Q1024" t="str">
        <f t="shared" si="15"/>
        <v>E5 - Large C&amp;I</v>
      </c>
    </row>
    <row r="1025" spans="1:17" x14ac:dyDescent="0.25">
      <c r="A1025">
        <v>49</v>
      </c>
      <c r="B1025" t="s">
        <v>421</v>
      </c>
      <c r="C1025">
        <v>2019</v>
      </c>
      <c r="D1025">
        <v>9</v>
      </c>
      <c r="E1025" t="s">
        <v>135</v>
      </c>
      <c r="F1025">
        <v>10</v>
      </c>
      <c r="G1025" t="s">
        <v>150</v>
      </c>
      <c r="H1025">
        <v>903</v>
      </c>
      <c r="I1025" t="s">
        <v>454</v>
      </c>
      <c r="J1025" t="s">
        <v>451</v>
      </c>
      <c r="K1025" t="s">
        <v>452</v>
      </c>
      <c r="L1025">
        <v>4513</v>
      </c>
      <c r="M1025" t="s">
        <v>151</v>
      </c>
      <c r="N1025">
        <v>1745</v>
      </c>
      <c r="O1025">
        <v>129175.98</v>
      </c>
      <c r="P1025">
        <v>1176150</v>
      </c>
      <c r="Q1025" t="str">
        <f t="shared" si="15"/>
        <v>E1 - Residential</v>
      </c>
    </row>
    <row r="1026" spans="1:17" x14ac:dyDescent="0.25">
      <c r="A1026">
        <v>49</v>
      </c>
      <c r="B1026" t="s">
        <v>421</v>
      </c>
      <c r="C1026">
        <v>2019</v>
      </c>
      <c r="D1026">
        <v>9</v>
      </c>
      <c r="E1026" t="s">
        <v>135</v>
      </c>
      <c r="F1026">
        <v>3</v>
      </c>
      <c r="G1026" t="s">
        <v>136</v>
      </c>
      <c r="H1026">
        <v>903</v>
      </c>
      <c r="I1026" t="s">
        <v>454</v>
      </c>
      <c r="J1026" t="s">
        <v>451</v>
      </c>
      <c r="K1026" t="s">
        <v>452</v>
      </c>
      <c r="L1026">
        <v>4532</v>
      </c>
      <c r="M1026" t="s">
        <v>143</v>
      </c>
      <c r="N1026">
        <v>93</v>
      </c>
      <c r="O1026">
        <v>29500.63</v>
      </c>
      <c r="P1026">
        <v>286596</v>
      </c>
      <c r="Q1026" t="str">
        <f t="shared" ref="Q1026:Q1089" si="16">VLOOKUP(J1026,S:T,2,FALSE)</f>
        <v>E1 - Residential</v>
      </c>
    </row>
    <row r="1027" spans="1:17" x14ac:dyDescent="0.25">
      <c r="A1027">
        <v>49</v>
      </c>
      <c r="B1027" t="s">
        <v>421</v>
      </c>
      <c r="C1027">
        <v>2019</v>
      </c>
      <c r="D1027">
        <v>9</v>
      </c>
      <c r="E1027" t="s">
        <v>135</v>
      </c>
      <c r="F1027">
        <v>3</v>
      </c>
      <c r="G1027" t="s">
        <v>136</v>
      </c>
      <c r="H1027">
        <v>53</v>
      </c>
      <c r="I1027" t="s">
        <v>436</v>
      </c>
      <c r="J1027" t="s">
        <v>434</v>
      </c>
      <c r="K1027" t="s">
        <v>435</v>
      </c>
      <c r="L1027">
        <v>300</v>
      </c>
      <c r="M1027" t="s">
        <v>137</v>
      </c>
      <c r="N1027">
        <v>164</v>
      </c>
      <c r="O1027">
        <v>420561.73</v>
      </c>
      <c r="P1027">
        <v>2466395</v>
      </c>
      <c r="Q1027" t="str">
        <f t="shared" si="16"/>
        <v>E4 - Medium C&amp;I</v>
      </c>
    </row>
    <row r="1028" spans="1:17" x14ac:dyDescent="0.25">
      <c r="A1028">
        <v>49</v>
      </c>
      <c r="B1028" t="s">
        <v>421</v>
      </c>
      <c r="C1028">
        <v>2019</v>
      </c>
      <c r="D1028">
        <v>9</v>
      </c>
      <c r="E1028" t="s">
        <v>135</v>
      </c>
      <c r="F1028">
        <v>6</v>
      </c>
      <c r="G1028" t="s">
        <v>138</v>
      </c>
      <c r="H1028">
        <v>616</v>
      </c>
      <c r="I1028" t="s">
        <v>447</v>
      </c>
      <c r="J1028" t="s">
        <v>442</v>
      </c>
      <c r="K1028" t="s">
        <v>443</v>
      </c>
      <c r="L1028">
        <v>4562</v>
      </c>
      <c r="M1028" t="s">
        <v>145</v>
      </c>
      <c r="N1028">
        <v>70</v>
      </c>
      <c r="O1028">
        <v>3953.93</v>
      </c>
      <c r="P1028">
        <v>25190</v>
      </c>
      <c r="Q1028" t="str">
        <f t="shared" si="16"/>
        <v>E6 - OTHER</v>
      </c>
    </row>
    <row r="1029" spans="1:17" x14ac:dyDescent="0.25">
      <c r="A1029">
        <v>49</v>
      </c>
      <c r="B1029" t="s">
        <v>421</v>
      </c>
      <c r="C1029">
        <v>2019</v>
      </c>
      <c r="D1029">
        <v>9</v>
      </c>
      <c r="E1029" t="s">
        <v>135</v>
      </c>
      <c r="F1029">
        <v>3</v>
      </c>
      <c r="G1029" t="s">
        <v>136</v>
      </c>
      <c r="H1029">
        <v>629</v>
      </c>
      <c r="I1029" t="s">
        <v>470</v>
      </c>
      <c r="J1029" t="s">
        <v>431</v>
      </c>
      <c r="K1029" t="s">
        <v>432</v>
      </c>
      <c r="L1029">
        <v>300</v>
      </c>
      <c r="M1029" t="s">
        <v>137</v>
      </c>
      <c r="N1029">
        <v>8</v>
      </c>
      <c r="O1029">
        <v>244.38</v>
      </c>
      <c r="P1029">
        <v>984</v>
      </c>
      <c r="Q1029" t="str">
        <f t="shared" si="16"/>
        <v>E6 - OTHER</v>
      </c>
    </row>
    <row r="1030" spans="1:17" x14ac:dyDescent="0.25">
      <c r="A1030">
        <v>49</v>
      </c>
      <c r="B1030" t="s">
        <v>421</v>
      </c>
      <c r="C1030">
        <v>2019</v>
      </c>
      <c r="D1030">
        <v>9</v>
      </c>
      <c r="E1030" t="s">
        <v>135</v>
      </c>
      <c r="F1030">
        <v>6</v>
      </c>
      <c r="G1030" t="s">
        <v>138</v>
      </c>
      <c r="H1030">
        <v>627</v>
      </c>
      <c r="I1030" t="s">
        <v>469</v>
      </c>
      <c r="J1030" t="s">
        <v>85</v>
      </c>
      <c r="K1030" t="s">
        <v>146</v>
      </c>
      <c r="L1030">
        <v>700</v>
      </c>
      <c r="M1030" t="s">
        <v>139</v>
      </c>
      <c r="N1030">
        <v>1</v>
      </c>
      <c r="O1030">
        <v>292.76</v>
      </c>
      <c r="P1030">
        <v>98</v>
      </c>
      <c r="Q1030" t="str">
        <f t="shared" si="16"/>
        <v>E6 - OTHER</v>
      </c>
    </row>
    <row r="1031" spans="1:17" x14ac:dyDescent="0.25">
      <c r="A1031">
        <v>49</v>
      </c>
      <c r="B1031" t="s">
        <v>421</v>
      </c>
      <c r="C1031">
        <v>2019</v>
      </c>
      <c r="D1031">
        <v>9</v>
      </c>
      <c r="E1031" t="s">
        <v>135</v>
      </c>
      <c r="F1031">
        <v>3</v>
      </c>
      <c r="G1031" t="s">
        <v>136</v>
      </c>
      <c r="H1031">
        <v>700</v>
      </c>
      <c r="I1031" t="s">
        <v>448</v>
      </c>
      <c r="J1031" t="s">
        <v>439</v>
      </c>
      <c r="K1031" t="s">
        <v>440</v>
      </c>
      <c r="L1031">
        <v>300</v>
      </c>
      <c r="M1031" t="s">
        <v>137</v>
      </c>
      <c r="N1031">
        <v>82</v>
      </c>
      <c r="O1031">
        <v>1181474.08</v>
      </c>
      <c r="P1031">
        <v>7988615</v>
      </c>
      <c r="Q1031" t="str">
        <f t="shared" si="16"/>
        <v>E5 - Large C&amp;I</v>
      </c>
    </row>
    <row r="1032" spans="1:17" x14ac:dyDescent="0.25">
      <c r="A1032">
        <v>49</v>
      </c>
      <c r="B1032" t="s">
        <v>421</v>
      </c>
      <c r="C1032">
        <v>2019</v>
      </c>
      <c r="D1032">
        <v>9</v>
      </c>
      <c r="E1032" t="s">
        <v>135</v>
      </c>
      <c r="F1032">
        <v>1</v>
      </c>
      <c r="G1032" t="s">
        <v>133</v>
      </c>
      <c r="H1032">
        <v>34</v>
      </c>
      <c r="I1032" t="s">
        <v>464</v>
      </c>
      <c r="J1032" t="s">
        <v>459</v>
      </c>
      <c r="K1032" t="s">
        <v>460</v>
      </c>
      <c r="L1032">
        <v>200</v>
      </c>
      <c r="M1032" t="s">
        <v>144</v>
      </c>
      <c r="N1032">
        <v>1</v>
      </c>
      <c r="O1032">
        <v>12.7</v>
      </c>
      <c r="P1032">
        <v>7</v>
      </c>
      <c r="Q1032" t="str">
        <f t="shared" si="16"/>
        <v>E3 - Small C&amp;I</v>
      </c>
    </row>
    <row r="1033" spans="1:17" x14ac:dyDescent="0.25">
      <c r="A1033">
        <v>49</v>
      </c>
      <c r="B1033" t="s">
        <v>421</v>
      </c>
      <c r="C1033">
        <v>2019</v>
      </c>
      <c r="D1033">
        <v>9</v>
      </c>
      <c r="E1033" t="s">
        <v>135</v>
      </c>
      <c r="F1033">
        <v>5</v>
      </c>
      <c r="G1033" t="s">
        <v>141</v>
      </c>
      <c r="H1033">
        <v>122</v>
      </c>
      <c r="I1033" t="s">
        <v>461</v>
      </c>
      <c r="J1033" t="s">
        <v>462</v>
      </c>
      <c r="K1033" t="s">
        <v>463</v>
      </c>
      <c r="L1033">
        <v>460</v>
      </c>
      <c r="M1033" t="s">
        <v>142</v>
      </c>
      <c r="N1033">
        <v>1</v>
      </c>
      <c r="O1033">
        <v>28915.43</v>
      </c>
      <c r="P1033">
        <v>457964</v>
      </c>
      <c r="Q1033" t="str">
        <f t="shared" si="16"/>
        <v>E5 - Large C&amp;I</v>
      </c>
    </row>
    <row r="1034" spans="1:17" x14ac:dyDescent="0.25">
      <c r="A1034">
        <v>49</v>
      </c>
      <c r="B1034" t="s">
        <v>421</v>
      </c>
      <c r="C1034">
        <v>2019</v>
      </c>
      <c r="D1034">
        <v>9</v>
      </c>
      <c r="E1034" t="s">
        <v>135</v>
      </c>
      <c r="F1034">
        <v>10</v>
      </c>
      <c r="G1034" t="s">
        <v>150</v>
      </c>
      <c r="H1034">
        <v>1</v>
      </c>
      <c r="I1034" t="s">
        <v>450</v>
      </c>
      <c r="J1034" t="s">
        <v>451</v>
      </c>
      <c r="K1034" t="s">
        <v>452</v>
      </c>
      <c r="L1034">
        <v>207</v>
      </c>
      <c r="M1034" t="s">
        <v>152</v>
      </c>
      <c r="N1034">
        <v>14906</v>
      </c>
      <c r="O1034">
        <v>1994469.04</v>
      </c>
      <c r="P1034">
        <v>9662647</v>
      </c>
      <c r="Q1034" t="str">
        <f t="shared" si="16"/>
        <v>E1 - Residential</v>
      </c>
    </row>
    <row r="1035" spans="1:17" x14ac:dyDescent="0.25">
      <c r="A1035">
        <v>49</v>
      </c>
      <c r="B1035" t="s">
        <v>421</v>
      </c>
      <c r="C1035">
        <v>2019</v>
      </c>
      <c r="D1035">
        <v>9</v>
      </c>
      <c r="E1035" t="s">
        <v>135</v>
      </c>
      <c r="F1035">
        <v>3</v>
      </c>
      <c r="G1035" t="s">
        <v>136</v>
      </c>
      <c r="H1035">
        <v>1</v>
      </c>
      <c r="I1035" t="s">
        <v>450</v>
      </c>
      <c r="J1035" t="s">
        <v>451</v>
      </c>
      <c r="K1035" t="s">
        <v>452</v>
      </c>
      <c r="L1035">
        <v>300</v>
      </c>
      <c r="M1035" t="s">
        <v>137</v>
      </c>
      <c r="N1035">
        <v>758</v>
      </c>
      <c r="O1035">
        <v>199885.74</v>
      </c>
      <c r="P1035">
        <v>986053</v>
      </c>
      <c r="Q1035" t="str">
        <f t="shared" si="16"/>
        <v>E1 - Residential</v>
      </c>
    </row>
    <row r="1036" spans="1:17" x14ac:dyDescent="0.25">
      <c r="A1036">
        <v>49</v>
      </c>
      <c r="B1036" t="s">
        <v>421</v>
      </c>
      <c r="C1036">
        <v>2019</v>
      </c>
      <c r="D1036">
        <v>9</v>
      </c>
      <c r="E1036" t="s">
        <v>135</v>
      </c>
      <c r="F1036">
        <v>6</v>
      </c>
      <c r="G1036" t="s">
        <v>138</v>
      </c>
      <c r="H1036">
        <v>605</v>
      </c>
      <c r="I1036" t="s">
        <v>468</v>
      </c>
      <c r="J1036" t="s">
        <v>442</v>
      </c>
      <c r="K1036" t="s">
        <v>443</v>
      </c>
      <c r="L1036">
        <v>700</v>
      </c>
      <c r="M1036" t="s">
        <v>139</v>
      </c>
      <c r="N1036">
        <v>16</v>
      </c>
      <c r="O1036">
        <v>1001.7</v>
      </c>
      <c r="P1036">
        <v>3960</v>
      </c>
      <c r="Q1036" t="str">
        <f t="shared" si="16"/>
        <v>E6 - OTHER</v>
      </c>
    </row>
    <row r="1037" spans="1:17" x14ac:dyDescent="0.25">
      <c r="A1037">
        <v>49</v>
      </c>
      <c r="B1037" t="s">
        <v>421</v>
      </c>
      <c r="C1037">
        <v>2019</v>
      </c>
      <c r="D1037">
        <v>9</v>
      </c>
      <c r="E1037" t="s">
        <v>135</v>
      </c>
      <c r="F1037">
        <v>3</v>
      </c>
      <c r="G1037" t="s">
        <v>136</v>
      </c>
      <c r="H1037">
        <v>705</v>
      </c>
      <c r="I1037" t="s">
        <v>438</v>
      </c>
      <c r="J1037" t="s">
        <v>439</v>
      </c>
      <c r="K1037" t="s">
        <v>440</v>
      </c>
      <c r="L1037">
        <v>300</v>
      </c>
      <c r="M1037" t="s">
        <v>137</v>
      </c>
      <c r="N1037">
        <v>99</v>
      </c>
      <c r="O1037">
        <v>1380569.12</v>
      </c>
      <c r="P1037">
        <v>8824820</v>
      </c>
      <c r="Q1037" t="str">
        <f t="shared" si="16"/>
        <v>E5 - Large C&amp;I</v>
      </c>
    </row>
    <row r="1038" spans="1:17" x14ac:dyDescent="0.25">
      <c r="A1038">
        <v>49</v>
      </c>
      <c r="B1038" t="s">
        <v>421</v>
      </c>
      <c r="C1038">
        <v>2019</v>
      </c>
      <c r="D1038">
        <v>9</v>
      </c>
      <c r="E1038" t="s">
        <v>135</v>
      </c>
      <c r="F1038">
        <v>5</v>
      </c>
      <c r="G1038" t="s">
        <v>141</v>
      </c>
      <c r="H1038">
        <v>710</v>
      </c>
      <c r="I1038" t="s">
        <v>449</v>
      </c>
      <c r="J1038" t="s">
        <v>439</v>
      </c>
      <c r="K1038" t="s">
        <v>440</v>
      </c>
      <c r="L1038">
        <v>4552</v>
      </c>
      <c r="M1038" t="s">
        <v>157</v>
      </c>
      <c r="N1038">
        <v>94</v>
      </c>
      <c r="O1038">
        <v>1796695.58</v>
      </c>
      <c r="P1038">
        <v>27388877</v>
      </c>
      <c r="Q1038" t="str">
        <f t="shared" si="16"/>
        <v>E5 - Large C&amp;I</v>
      </c>
    </row>
    <row r="1039" spans="1:17" x14ac:dyDescent="0.25">
      <c r="A1039">
        <v>49</v>
      </c>
      <c r="B1039" t="s">
        <v>421</v>
      </c>
      <c r="C1039">
        <v>2019</v>
      </c>
      <c r="D1039">
        <v>9</v>
      </c>
      <c r="E1039" t="s">
        <v>135</v>
      </c>
      <c r="F1039">
        <v>3</v>
      </c>
      <c r="G1039" t="s">
        <v>136</v>
      </c>
      <c r="H1039">
        <v>34</v>
      </c>
      <c r="I1039" t="s">
        <v>464</v>
      </c>
      <c r="J1039" t="s">
        <v>459</v>
      </c>
      <c r="K1039" t="s">
        <v>460</v>
      </c>
      <c r="L1039">
        <v>300</v>
      </c>
      <c r="M1039" t="s">
        <v>137</v>
      </c>
      <c r="N1039">
        <v>134</v>
      </c>
      <c r="O1039">
        <v>14574.01</v>
      </c>
      <c r="P1039">
        <v>68283</v>
      </c>
      <c r="Q1039" t="str">
        <f t="shared" si="16"/>
        <v>E3 - Small C&amp;I</v>
      </c>
    </row>
    <row r="1040" spans="1:17" x14ac:dyDescent="0.25">
      <c r="A1040">
        <v>49</v>
      </c>
      <c r="B1040" t="s">
        <v>421</v>
      </c>
      <c r="C1040">
        <v>2019</v>
      </c>
      <c r="D1040">
        <v>9</v>
      </c>
      <c r="E1040" t="s">
        <v>135</v>
      </c>
      <c r="F1040">
        <v>3</v>
      </c>
      <c r="G1040" t="s">
        <v>136</v>
      </c>
      <c r="H1040">
        <v>951</v>
      </c>
      <c r="I1040" t="s">
        <v>458</v>
      </c>
      <c r="J1040" t="s">
        <v>459</v>
      </c>
      <c r="K1040" t="s">
        <v>460</v>
      </c>
      <c r="L1040">
        <v>4532</v>
      </c>
      <c r="M1040" t="s">
        <v>143</v>
      </c>
      <c r="N1040">
        <v>115</v>
      </c>
      <c r="O1040">
        <v>9481.76</v>
      </c>
      <c r="P1040">
        <v>79717</v>
      </c>
      <c r="Q1040" t="str">
        <f t="shared" si="16"/>
        <v>E3 - Small C&amp;I</v>
      </c>
    </row>
    <row r="1041" spans="1:17" x14ac:dyDescent="0.25">
      <c r="A1041">
        <v>49</v>
      </c>
      <c r="B1041" t="s">
        <v>421</v>
      </c>
      <c r="C1041">
        <v>2019</v>
      </c>
      <c r="D1041">
        <v>9</v>
      </c>
      <c r="E1041" t="s">
        <v>135</v>
      </c>
      <c r="F1041">
        <v>1</v>
      </c>
      <c r="G1041" t="s">
        <v>133</v>
      </c>
      <c r="H1041">
        <v>950</v>
      </c>
      <c r="I1041" t="s">
        <v>429</v>
      </c>
      <c r="J1041" t="s">
        <v>426</v>
      </c>
      <c r="K1041" t="s">
        <v>427</v>
      </c>
      <c r="L1041">
        <v>4512</v>
      </c>
      <c r="M1041" t="s">
        <v>134</v>
      </c>
      <c r="N1041">
        <v>83</v>
      </c>
      <c r="O1041">
        <v>8996.2199999999993</v>
      </c>
      <c r="P1041">
        <v>83370</v>
      </c>
      <c r="Q1041" t="str">
        <f t="shared" si="16"/>
        <v>E3 - Small C&amp;I</v>
      </c>
    </row>
    <row r="1042" spans="1:17" x14ac:dyDescent="0.25">
      <c r="A1042">
        <v>49</v>
      </c>
      <c r="B1042" t="s">
        <v>421</v>
      </c>
      <c r="C1042">
        <v>2019</v>
      </c>
      <c r="D1042">
        <v>9</v>
      </c>
      <c r="E1042" t="s">
        <v>135</v>
      </c>
      <c r="F1042">
        <v>1</v>
      </c>
      <c r="G1042" t="s">
        <v>133</v>
      </c>
      <c r="H1042">
        <v>1</v>
      </c>
      <c r="I1042" t="s">
        <v>450</v>
      </c>
      <c r="J1042" t="s">
        <v>451</v>
      </c>
      <c r="K1042" t="s">
        <v>452</v>
      </c>
      <c r="L1042">
        <v>200</v>
      </c>
      <c r="M1042" t="s">
        <v>144</v>
      </c>
      <c r="N1042">
        <v>348531</v>
      </c>
      <c r="O1042">
        <v>46724031.409999996</v>
      </c>
      <c r="P1042">
        <v>225281220</v>
      </c>
      <c r="Q1042" t="str">
        <f t="shared" si="16"/>
        <v>E1 - Residential</v>
      </c>
    </row>
    <row r="1043" spans="1:17" x14ac:dyDescent="0.25">
      <c r="A1043">
        <v>49</v>
      </c>
      <c r="B1043" t="s">
        <v>421</v>
      </c>
      <c r="C1043">
        <v>2019</v>
      </c>
      <c r="D1043">
        <v>9</v>
      </c>
      <c r="E1043" t="s">
        <v>135</v>
      </c>
      <c r="F1043">
        <v>1</v>
      </c>
      <c r="G1043" t="s">
        <v>133</v>
      </c>
      <c r="H1043">
        <v>13</v>
      </c>
      <c r="I1043" t="s">
        <v>433</v>
      </c>
      <c r="J1043" t="s">
        <v>434</v>
      </c>
      <c r="K1043" t="s">
        <v>435</v>
      </c>
      <c r="L1043">
        <v>200</v>
      </c>
      <c r="M1043" t="s">
        <v>144</v>
      </c>
      <c r="N1043">
        <v>5</v>
      </c>
      <c r="O1043">
        <v>3948.46</v>
      </c>
      <c r="P1043">
        <v>21731</v>
      </c>
      <c r="Q1043" t="str">
        <f t="shared" si="16"/>
        <v>E4 - Medium C&amp;I</v>
      </c>
    </row>
    <row r="1044" spans="1:17" x14ac:dyDescent="0.25">
      <c r="A1044">
        <v>49</v>
      </c>
      <c r="B1044" t="s">
        <v>421</v>
      </c>
      <c r="C1044">
        <v>2019</v>
      </c>
      <c r="D1044">
        <v>9</v>
      </c>
      <c r="E1044" t="s">
        <v>135</v>
      </c>
      <c r="F1044">
        <v>1</v>
      </c>
      <c r="G1044" t="s">
        <v>133</v>
      </c>
      <c r="H1044">
        <v>616</v>
      </c>
      <c r="I1044" t="s">
        <v>447</v>
      </c>
      <c r="J1044" t="s">
        <v>442</v>
      </c>
      <c r="K1044" t="s">
        <v>443</v>
      </c>
      <c r="L1044">
        <v>4512</v>
      </c>
      <c r="M1044" t="s">
        <v>134</v>
      </c>
      <c r="N1044">
        <v>45</v>
      </c>
      <c r="O1044">
        <v>3638.54</v>
      </c>
      <c r="P1044">
        <v>15230</v>
      </c>
      <c r="Q1044" t="str">
        <f t="shared" si="16"/>
        <v>E6 - OTHER</v>
      </c>
    </row>
    <row r="1045" spans="1:17" x14ac:dyDescent="0.25">
      <c r="A1045">
        <v>49</v>
      </c>
      <c r="B1045" t="s">
        <v>421</v>
      </c>
      <c r="C1045">
        <v>2019</v>
      </c>
      <c r="D1045">
        <v>9</v>
      </c>
      <c r="E1045" t="s">
        <v>135</v>
      </c>
      <c r="F1045">
        <v>6</v>
      </c>
      <c r="G1045" t="s">
        <v>138</v>
      </c>
      <c r="H1045">
        <v>610</v>
      </c>
      <c r="I1045" t="s">
        <v>430</v>
      </c>
      <c r="J1045" t="s">
        <v>431</v>
      </c>
      <c r="K1045" t="s">
        <v>432</v>
      </c>
      <c r="L1045">
        <v>700</v>
      </c>
      <c r="M1045" t="s">
        <v>139</v>
      </c>
      <c r="N1045">
        <v>8</v>
      </c>
      <c r="O1045">
        <v>2746.98</v>
      </c>
      <c r="P1045">
        <v>4547</v>
      </c>
      <c r="Q1045" t="str">
        <f t="shared" si="16"/>
        <v>E6 - OTHER</v>
      </c>
    </row>
    <row r="1046" spans="1:17" x14ac:dyDescent="0.25">
      <c r="A1046">
        <v>49</v>
      </c>
      <c r="B1046" t="s">
        <v>421</v>
      </c>
      <c r="C1046">
        <v>2019</v>
      </c>
      <c r="D1046">
        <v>9</v>
      </c>
      <c r="E1046" t="s">
        <v>135</v>
      </c>
      <c r="F1046">
        <v>6</v>
      </c>
      <c r="G1046" t="s">
        <v>138</v>
      </c>
      <c r="H1046">
        <v>617</v>
      </c>
      <c r="I1046" t="s">
        <v>471</v>
      </c>
      <c r="J1046" t="s">
        <v>431</v>
      </c>
      <c r="K1046" t="s">
        <v>432</v>
      </c>
      <c r="L1046">
        <v>4562</v>
      </c>
      <c r="M1046" t="s">
        <v>145</v>
      </c>
      <c r="N1046">
        <v>127</v>
      </c>
      <c r="O1046">
        <v>447883.33</v>
      </c>
      <c r="P1046">
        <v>1356107</v>
      </c>
      <c r="Q1046" t="str">
        <f t="shared" si="16"/>
        <v>E6 - OTHER</v>
      </c>
    </row>
    <row r="1047" spans="1:17" x14ac:dyDescent="0.25">
      <c r="A1047">
        <v>49</v>
      </c>
      <c r="B1047" t="s">
        <v>421</v>
      </c>
      <c r="C1047">
        <v>2019</v>
      </c>
      <c r="D1047">
        <v>9</v>
      </c>
      <c r="E1047" t="s">
        <v>135</v>
      </c>
      <c r="F1047">
        <v>5</v>
      </c>
      <c r="G1047" t="s">
        <v>141</v>
      </c>
      <c r="H1047">
        <v>705</v>
      </c>
      <c r="I1047" t="s">
        <v>438</v>
      </c>
      <c r="J1047" t="s">
        <v>439</v>
      </c>
      <c r="K1047" t="s">
        <v>440</v>
      </c>
      <c r="L1047">
        <v>460</v>
      </c>
      <c r="M1047" t="s">
        <v>142</v>
      </c>
      <c r="N1047">
        <v>31</v>
      </c>
      <c r="O1047">
        <v>306199.18</v>
      </c>
      <c r="P1047">
        <v>1917278</v>
      </c>
      <c r="Q1047" t="str">
        <f t="shared" si="16"/>
        <v>E5 - Large C&amp;I</v>
      </c>
    </row>
    <row r="1048" spans="1:17" x14ac:dyDescent="0.25">
      <c r="A1048">
        <v>49</v>
      </c>
      <c r="B1048" t="s">
        <v>421</v>
      </c>
      <c r="C1048">
        <v>2019</v>
      </c>
      <c r="D1048">
        <v>9</v>
      </c>
      <c r="E1048" t="s">
        <v>135</v>
      </c>
      <c r="F1048">
        <v>3</v>
      </c>
      <c r="G1048" t="s">
        <v>136</v>
      </c>
      <c r="H1048">
        <v>710</v>
      </c>
      <c r="I1048" t="s">
        <v>449</v>
      </c>
      <c r="J1048" t="s">
        <v>439</v>
      </c>
      <c r="K1048" t="s">
        <v>440</v>
      </c>
      <c r="L1048">
        <v>4532</v>
      </c>
      <c r="M1048" t="s">
        <v>143</v>
      </c>
      <c r="N1048">
        <v>289</v>
      </c>
      <c r="O1048">
        <v>4156807.87</v>
      </c>
      <c r="P1048">
        <v>64781739</v>
      </c>
      <c r="Q1048" t="str">
        <f t="shared" si="16"/>
        <v>E5 - Large C&amp;I</v>
      </c>
    </row>
    <row r="1049" spans="1:17" x14ac:dyDescent="0.25">
      <c r="A1049">
        <v>49</v>
      </c>
      <c r="B1049" t="s">
        <v>421</v>
      </c>
      <c r="C1049">
        <v>2019</v>
      </c>
      <c r="D1049">
        <v>9</v>
      </c>
      <c r="E1049" t="s">
        <v>135</v>
      </c>
      <c r="F1049">
        <v>5</v>
      </c>
      <c r="G1049" t="s">
        <v>141</v>
      </c>
      <c r="H1049">
        <v>711</v>
      </c>
      <c r="I1049" t="s">
        <v>453</v>
      </c>
      <c r="J1049" t="s">
        <v>439</v>
      </c>
      <c r="K1049" t="s">
        <v>440</v>
      </c>
      <c r="L1049">
        <v>4552</v>
      </c>
      <c r="M1049" t="s">
        <v>157</v>
      </c>
      <c r="N1049">
        <v>77</v>
      </c>
      <c r="O1049">
        <v>988867.6</v>
      </c>
      <c r="P1049">
        <v>14606437</v>
      </c>
      <c r="Q1049" t="str">
        <f t="shared" si="16"/>
        <v>E5 - Large C&amp;I</v>
      </c>
    </row>
    <row r="1050" spans="1:17" x14ac:dyDescent="0.25">
      <c r="A1050">
        <v>49</v>
      </c>
      <c r="B1050" t="s">
        <v>421</v>
      </c>
      <c r="C1050">
        <v>2019</v>
      </c>
      <c r="D1050">
        <v>9</v>
      </c>
      <c r="E1050" t="s">
        <v>135</v>
      </c>
      <c r="F1050">
        <v>5</v>
      </c>
      <c r="G1050" t="s">
        <v>141</v>
      </c>
      <c r="H1050">
        <v>943</v>
      </c>
      <c r="I1050" t="s">
        <v>465</v>
      </c>
      <c r="J1050" t="s">
        <v>466</v>
      </c>
      <c r="K1050" t="s">
        <v>467</v>
      </c>
      <c r="L1050">
        <v>4552</v>
      </c>
      <c r="M1050" t="s">
        <v>157</v>
      </c>
      <c r="N1050">
        <v>1</v>
      </c>
      <c r="O1050">
        <v>8786.49</v>
      </c>
      <c r="P1050">
        <v>0</v>
      </c>
      <c r="Q1050" t="str">
        <f t="shared" si="16"/>
        <v>E6 - OTHER</v>
      </c>
    </row>
    <row r="1051" spans="1:17" x14ac:dyDescent="0.25">
      <c r="A1051">
        <v>49</v>
      </c>
      <c r="B1051" t="s">
        <v>421</v>
      </c>
      <c r="C1051">
        <v>2019</v>
      </c>
      <c r="D1051">
        <v>9</v>
      </c>
      <c r="E1051" t="s">
        <v>135</v>
      </c>
      <c r="F1051">
        <v>5</v>
      </c>
      <c r="G1051" t="s">
        <v>141</v>
      </c>
      <c r="H1051">
        <v>944</v>
      </c>
      <c r="I1051" t="s">
        <v>472</v>
      </c>
      <c r="J1051" t="s">
        <v>473</v>
      </c>
      <c r="K1051" t="s">
        <v>474</v>
      </c>
      <c r="L1051">
        <v>4552</v>
      </c>
      <c r="M1051" t="s">
        <v>157</v>
      </c>
      <c r="N1051">
        <v>1</v>
      </c>
      <c r="O1051">
        <v>5225.5</v>
      </c>
      <c r="P1051">
        <v>104110</v>
      </c>
      <c r="Q1051" t="str">
        <f t="shared" si="16"/>
        <v>E6 - OTHER</v>
      </c>
    </row>
    <row r="1052" spans="1:17" x14ac:dyDescent="0.25">
      <c r="A1052">
        <v>49</v>
      </c>
      <c r="B1052" t="s">
        <v>421</v>
      </c>
      <c r="C1052">
        <v>2019</v>
      </c>
      <c r="D1052">
        <v>9</v>
      </c>
      <c r="E1052" t="s">
        <v>135</v>
      </c>
      <c r="F1052">
        <v>3</v>
      </c>
      <c r="G1052" t="s">
        <v>136</v>
      </c>
      <c r="H1052">
        <v>924</v>
      </c>
      <c r="I1052" t="s">
        <v>444</v>
      </c>
      <c r="J1052" t="s">
        <v>445</v>
      </c>
      <c r="K1052" t="s">
        <v>446</v>
      </c>
      <c r="L1052">
        <v>4532</v>
      </c>
      <c r="M1052" t="s">
        <v>143</v>
      </c>
      <c r="N1052">
        <v>1</v>
      </c>
      <c r="O1052">
        <v>175381.25</v>
      </c>
      <c r="P1052">
        <v>2044647</v>
      </c>
      <c r="Q1052" t="str">
        <f t="shared" si="16"/>
        <v>E5 - Large C&amp;I</v>
      </c>
    </row>
    <row r="1053" spans="1:17" x14ac:dyDescent="0.25">
      <c r="A1053">
        <v>49</v>
      </c>
      <c r="B1053" t="s">
        <v>421</v>
      </c>
      <c r="C1053">
        <v>2019</v>
      </c>
      <c r="D1053">
        <v>9</v>
      </c>
      <c r="E1053" t="s">
        <v>135</v>
      </c>
      <c r="F1053">
        <v>3</v>
      </c>
      <c r="G1053" t="s">
        <v>136</v>
      </c>
      <c r="H1053">
        <v>54</v>
      </c>
      <c r="I1053" t="s">
        <v>477</v>
      </c>
      <c r="J1053" t="s">
        <v>459</v>
      </c>
      <c r="K1053" t="s">
        <v>460</v>
      </c>
      <c r="L1053">
        <v>300</v>
      </c>
      <c r="M1053" t="s">
        <v>137</v>
      </c>
      <c r="N1053">
        <v>2</v>
      </c>
      <c r="O1053">
        <v>78.95</v>
      </c>
      <c r="P1053">
        <v>378</v>
      </c>
      <c r="Q1053" t="str">
        <f t="shared" si="16"/>
        <v>E3 - Small C&amp;I</v>
      </c>
    </row>
    <row r="1054" spans="1:17" x14ac:dyDescent="0.25">
      <c r="A1054">
        <v>49</v>
      </c>
      <c r="B1054" t="s">
        <v>421</v>
      </c>
      <c r="C1054">
        <v>2019</v>
      </c>
      <c r="D1054">
        <v>9</v>
      </c>
      <c r="E1054" t="s">
        <v>135</v>
      </c>
      <c r="F1054">
        <v>3</v>
      </c>
      <c r="G1054" t="s">
        <v>136</v>
      </c>
      <c r="H1054">
        <v>954</v>
      </c>
      <c r="I1054" t="s">
        <v>437</v>
      </c>
      <c r="J1054" t="s">
        <v>434</v>
      </c>
      <c r="K1054" t="s">
        <v>435</v>
      </c>
      <c r="L1054">
        <v>4532</v>
      </c>
      <c r="M1054" t="s">
        <v>143</v>
      </c>
      <c r="N1054">
        <v>3486</v>
      </c>
      <c r="O1054">
        <v>4961280.16</v>
      </c>
      <c r="P1054">
        <v>63484184</v>
      </c>
      <c r="Q1054" t="str">
        <f t="shared" si="16"/>
        <v>E4 - Medium C&amp;I</v>
      </c>
    </row>
    <row r="1055" spans="1:17" x14ac:dyDescent="0.25">
      <c r="A1055">
        <v>49</v>
      </c>
      <c r="B1055" t="s">
        <v>421</v>
      </c>
      <c r="C1055">
        <v>2019</v>
      </c>
      <c r="D1055">
        <v>9</v>
      </c>
      <c r="E1055" t="s">
        <v>135</v>
      </c>
      <c r="F1055">
        <v>6</v>
      </c>
      <c r="G1055" t="s">
        <v>138</v>
      </c>
      <c r="H1055">
        <v>628</v>
      </c>
      <c r="I1055" t="s">
        <v>441</v>
      </c>
      <c r="J1055" t="s">
        <v>442</v>
      </c>
      <c r="K1055" t="s">
        <v>443</v>
      </c>
      <c r="L1055">
        <v>700</v>
      </c>
      <c r="M1055" t="s">
        <v>139</v>
      </c>
      <c r="N1055">
        <v>224</v>
      </c>
      <c r="O1055">
        <v>13986.9</v>
      </c>
      <c r="P1055">
        <v>58380</v>
      </c>
      <c r="Q1055" t="str">
        <f t="shared" si="16"/>
        <v>E6 - OTHER</v>
      </c>
    </row>
    <row r="1056" spans="1:17" x14ac:dyDescent="0.25">
      <c r="A1056">
        <v>49</v>
      </c>
      <c r="B1056" t="s">
        <v>421</v>
      </c>
      <c r="C1056">
        <v>2019</v>
      </c>
      <c r="D1056">
        <v>9</v>
      </c>
      <c r="E1056" t="s">
        <v>135</v>
      </c>
      <c r="F1056">
        <v>6</v>
      </c>
      <c r="G1056" t="s">
        <v>138</v>
      </c>
      <c r="H1056">
        <v>630</v>
      </c>
      <c r="I1056" t="s">
        <v>456</v>
      </c>
      <c r="J1056" t="s">
        <v>158</v>
      </c>
      <c r="K1056" t="s">
        <v>146</v>
      </c>
      <c r="L1056">
        <v>700</v>
      </c>
      <c r="M1056" t="s">
        <v>139</v>
      </c>
      <c r="N1056">
        <v>1</v>
      </c>
      <c r="O1056">
        <v>558.30999999999995</v>
      </c>
      <c r="P1056">
        <v>3235</v>
      </c>
      <c r="Q1056" t="str">
        <f t="shared" si="16"/>
        <v>E6 - OTHER</v>
      </c>
    </row>
    <row r="1057" spans="1:17" x14ac:dyDescent="0.25">
      <c r="A1057">
        <v>49</v>
      </c>
      <c r="B1057" t="s">
        <v>421</v>
      </c>
      <c r="C1057">
        <v>2019</v>
      </c>
      <c r="D1057">
        <v>9</v>
      </c>
      <c r="E1057" t="s">
        <v>135</v>
      </c>
      <c r="F1057">
        <v>5</v>
      </c>
      <c r="G1057" t="s">
        <v>141</v>
      </c>
      <c r="H1057">
        <v>954</v>
      </c>
      <c r="I1057" t="s">
        <v>437</v>
      </c>
      <c r="J1057" t="s">
        <v>434</v>
      </c>
      <c r="K1057" t="s">
        <v>435</v>
      </c>
      <c r="L1057">
        <v>4552</v>
      </c>
      <c r="M1057" t="s">
        <v>157</v>
      </c>
      <c r="N1057">
        <v>179</v>
      </c>
      <c r="O1057">
        <v>323960.87</v>
      </c>
      <c r="P1057">
        <v>3765625</v>
      </c>
      <c r="Q1057" t="str">
        <f t="shared" si="16"/>
        <v>E4 - Medium C&amp;I</v>
      </c>
    </row>
    <row r="1058" spans="1:17" x14ac:dyDescent="0.25">
      <c r="A1058">
        <v>49</v>
      </c>
      <c r="B1058" t="s">
        <v>421</v>
      </c>
      <c r="C1058">
        <v>2019</v>
      </c>
      <c r="D1058">
        <v>9</v>
      </c>
      <c r="E1058" t="s">
        <v>135</v>
      </c>
      <c r="F1058">
        <v>1</v>
      </c>
      <c r="G1058" t="s">
        <v>133</v>
      </c>
      <c r="H1058">
        <v>954</v>
      </c>
      <c r="I1058" t="s">
        <v>437</v>
      </c>
      <c r="J1058" t="s">
        <v>434</v>
      </c>
      <c r="K1058" t="s">
        <v>435</v>
      </c>
      <c r="L1058">
        <v>4512</v>
      </c>
      <c r="M1058" t="s">
        <v>134</v>
      </c>
      <c r="N1058">
        <v>1</v>
      </c>
      <c r="O1058">
        <v>958.03</v>
      </c>
      <c r="P1058">
        <v>12260</v>
      </c>
      <c r="Q1058" t="str">
        <f t="shared" si="16"/>
        <v>E4 - Medium C&amp;I</v>
      </c>
    </row>
    <row r="1059" spans="1:17" x14ac:dyDescent="0.25">
      <c r="A1059">
        <v>49</v>
      </c>
      <c r="B1059" t="s">
        <v>421</v>
      </c>
      <c r="C1059">
        <v>2019</v>
      </c>
      <c r="D1059">
        <v>9</v>
      </c>
      <c r="E1059" t="s">
        <v>135</v>
      </c>
      <c r="F1059">
        <v>3</v>
      </c>
      <c r="G1059" t="s">
        <v>136</v>
      </c>
      <c r="H1059">
        <v>628</v>
      </c>
      <c r="I1059" t="s">
        <v>441</v>
      </c>
      <c r="J1059" t="s">
        <v>442</v>
      </c>
      <c r="K1059" t="s">
        <v>443</v>
      </c>
      <c r="L1059">
        <v>300</v>
      </c>
      <c r="M1059" t="s">
        <v>137</v>
      </c>
      <c r="N1059">
        <v>1128</v>
      </c>
      <c r="O1059">
        <v>70967.02</v>
      </c>
      <c r="P1059">
        <v>283574</v>
      </c>
      <c r="Q1059" t="str">
        <f t="shared" si="16"/>
        <v>E6 - OTHER</v>
      </c>
    </row>
    <row r="1060" spans="1:17" x14ac:dyDescent="0.25">
      <c r="A1060">
        <v>49</v>
      </c>
      <c r="B1060" t="s">
        <v>421</v>
      </c>
      <c r="C1060">
        <v>2019</v>
      </c>
      <c r="D1060">
        <v>9</v>
      </c>
      <c r="E1060" t="s">
        <v>135</v>
      </c>
      <c r="F1060">
        <v>6</v>
      </c>
      <c r="G1060" t="s">
        <v>138</v>
      </c>
      <c r="H1060">
        <v>629</v>
      </c>
      <c r="I1060" t="s">
        <v>470</v>
      </c>
      <c r="J1060" t="s">
        <v>431</v>
      </c>
      <c r="K1060" t="s">
        <v>432</v>
      </c>
      <c r="L1060">
        <v>700</v>
      </c>
      <c r="M1060" t="s">
        <v>139</v>
      </c>
      <c r="N1060">
        <v>144</v>
      </c>
      <c r="O1060">
        <v>77606.399999999994</v>
      </c>
      <c r="P1060">
        <v>192742</v>
      </c>
      <c r="Q1060" t="str">
        <f t="shared" si="16"/>
        <v>E6 - OTHER</v>
      </c>
    </row>
    <row r="1061" spans="1:17" x14ac:dyDescent="0.25">
      <c r="A1061">
        <v>49</v>
      </c>
      <c r="B1061" t="s">
        <v>421</v>
      </c>
      <c r="C1061">
        <v>2019</v>
      </c>
      <c r="D1061">
        <v>9</v>
      </c>
      <c r="E1061" t="s">
        <v>135</v>
      </c>
      <c r="F1061">
        <v>1</v>
      </c>
      <c r="G1061" t="s">
        <v>133</v>
      </c>
      <c r="H1061">
        <v>628</v>
      </c>
      <c r="I1061" t="s">
        <v>441</v>
      </c>
      <c r="J1061" t="s">
        <v>442</v>
      </c>
      <c r="K1061" t="s">
        <v>443</v>
      </c>
      <c r="L1061">
        <v>200</v>
      </c>
      <c r="M1061" t="s">
        <v>144</v>
      </c>
      <c r="N1061">
        <v>245</v>
      </c>
      <c r="O1061">
        <v>13166.74</v>
      </c>
      <c r="P1061">
        <v>30017</v>
      </c>
      <c r="Q1061" t="str">
        <f t="shared" si="16"/>
        <v>E6 - OTHER</v>
      </c>
    </row>
    <row r="1062" spans="1:17" x14ac:dyDescent="0.25">
      <c r="A1062">
        <v>49</v>
      </c>
      <c r="B1062" t="s">
        <v>421</v>
      </c>
      <c r="C1062">
        <v>2019</v>
      </c>
      <c r="D1062">
        <v>9</v>
      </c>
      <c r="E1062" t="s">
        <v>135</v>
      </c>
      <c r="F1062">
        <v>6</v>
      </c>
      <c r="G1062" t="s">
        <v>138</v>
      </c>
      <c r="H1062">
        <v>631</v>
      </c>
      <c r="I1062" t="s">
        <v>476</v>
      </c>
      <c r="J1062" t="s">
        <v>158</v>
      </c>
      <c r="K1062" t="s">
        <v>146</v>
      </c>
      <c r="L1062">
        <v>700</v>
      </c>
      <c r="M1062" t="s">
        <v>139</v>
      </c>
      <c r="N1062">
        <v>11</v>
      </c>
      <c r="O1062">
        <v>1576.05</v>
      </c>
      <c r="P1062">
        <v>9748</v>
      </c>
      <c r="Q1062" t="str">
        <f t="shared" si="16"/>
        <v>E6 - OTHER</v>
      </c>
    </row>
    <row r="1063" spans="1:17" x14ac:dyDescent="0.25">
      <c r="A1063">
        <v>49</v>
      </c>
      <c r="B1063" t="s">
        <v>421</v>
      </c>
      <c r="C1063">
        <v>2019</v>
      </c>
      <c r="D1063">
        <v>9</v>
      </c>
      <c r="E1063" t="s">
        <v>135</v>
      </c>
      <c r="F1063">
        <v>3</v>
      </c>
      <c r="G1063" t="s">
        <v>136</v>
      </c>
      <c r="H1063">
        <v>432</v>
      </c>
      <c r="I1063" t="s">
        <v>508</v>
      </c>
      <c r="J1063" t="s">
        <v>509</v>
      </c>
      <c r="K1063" t="s">
        <v>146</v>
      </c>
      <c r="L1063">
        <v>1674</v>
      </c>
      <c r="M1063" t="s">
        <v>510</v>
      </c>
      <c r="N1063">
        <v>4</v>
      </c>
      <c r="O1063">
        <v>425671.33</v>
      </c>
      <c r="P1063">
        <v>0</v>
      </c>
      <c r="Q1063" t="str">
        <f t="shared" si="16"/>
        <v>G6 - OTHER</v>
      </c>
    </row>
    <row r="1064" spans="1:17" x14ac:dyDescent="0.25">
      <c r="A1064">
        <v>49</v>
      </c>
      <c r="B1064" t="s">
        <v>421</v>
      </c>
      <c r="C1064">
        <v>2019</v>
      </c>
      <c r="D1064">
        <v>9</v>
      </c>
      <c r="E1064" t="s">
        <v>135</v>
      </c>
      <c r="F1064">
        <v>3</v>
      </c>
      <c r="G1064" t="s">
        <v>136</v>
      </c>
      <c r="H1064">
        <v>400</v>
      </c>
      <c r="I1064" t="s">
        <v>511</v>
      </c>
      <c r="J1064">
        <v>0</v>
      </c>
      <c r="K1064" t="s">
        <v>146</v>
      </c>
      <c r="L1064">
        <v>0</v>
      </c>
      <c r="M1064" t="s">
        <v>146</v>
      </c>
      <c r="N1064">
        <v>1</v>
      </c>
      <c r="O1064">
        <v>956.37</v>
      </c>
      <c r="P1064">
        <v>714.79</v>
      </c>
      <c r="Q1064" t="str">
        <f t="shared" si="16"/>
        <v>G6 - OTHER</v>
      </c>
    </row>
    <row r="1065" spans="1:17" x14ac:dyDescent="0.25">
      <c r="A1065">
        <v>49</v>
      </c>
      <c r="B1065" t="s">
        <v>421</v>
      </c>
      <c r="C1065">
        <v>2019</v>
      </c>
      <c r="D1065">
        <v>9</v>
      </c>
      <c r="E1065" t="s">
        <v>135</v>
      </c>
      <c r="F1065">
        <v>5</v>
      </c>
      <c r="G1065" t="s">
        <v>141</v>
      </c>
      <c r="H1065">
        <v>407</v>
      </c>
      <c r="I1065" t="s">
        <v>497</v>
      </c>
      <c r="J1065" t="s">
        <v>498</v>
      </c>
      <c r="K1065" t="s">
        <v>146</v>
      </c>
      <c r="L1065">
        <v>1670</v>
      </c>
      <c r="M1065" t="s">
        <v>492</v>
      </c>
      <c r="N1065">
        <v>8</v>
      </c>
      <c r="O1065">
        <v>5774.63</v>
      </c>
      <c r="P1065">
        <v>12232.57</v>
      </c>
      <c r="Q1065" t="str">
        <f t="shared" si="16"/>
        <v>G4 - Medium C&amp;I</v>
      </c>
    </row>
    <row r="1066" spans="1:17" x14ac:dyDescent="0.25">
      <c r="A1066">
        <v>49</v>
      </c>
      <c r="B1066" t="s">
        <v>421</v>
      </c>
      <c r="C1066">
        <v>2019</v>
      </c>
      <c r="D1066">
        <v>9</v>
      </c>
      <c r="E1066" t="s">
        <v>135</v>
      </c>
      <c r="F1066">
        <v>3</v>
      </c>
      <c r="G1066" t="s">
        <v>136</v>
      </c>
      <c r="H1066">
        <v>406</v>
      </c>
      <c r="I1066" t="s">
        <v>504</v>
      </c>
      <c r="J1066">
        <v>2221</v>
      </c>
      <c r="K1066" t="s">
        <v>146</v>
      </c>
      <c r="L1066">
        <v>1670</v>
      </c>
      <c r="M1066" t="s">
        <v>492</v>
      </c>
      <c r="N1066">
        <v>1465</v>
      </c>
      <c r="O1066">
        <v>468199.8</v>
      </c>
      <c r="P1066">
        <v>520752.29</v>
      </c>
      <c r="Q1066" t="str">
        <f t="shared" si="16"/>
        <v>G4 - Medium C&amp;I</v>
      </c>
    </row>
    <row r="1067" spans="1:17" x14ac:dyDescent="0.25">
      <c r="A1067">
        <v>49</v>
      </c>
      <c r="B1067" t="s">
        <v>421</v>
      </c>
      <c r="C1067">
        <v>2019</v>
      </c>
      <c r="D1067">
        <v>9</v>
      </c>
      <c r="E1067" t="s">
        <v>135</v>
      </c>
      <c r="F1067">
        <v>5</v>
      </c>
      <c r="G1067" t="s">
        <v>141</v>
      </c>
      <c r="H1067">
        <v>405</v>
      </c>
      <c r="I1067" t="s">
        <v>505</v>
      </c>
      <c r="J1067">
        <v>2237</v>
      </c>
      <c r="K1067" t="s">
        <v>146</v>
      </c>
      <c r="L1067">
        <v>400</v>
      </c>
      <c r="M1067" t="s">
        <v>141</v>
      </c>
      <c r="N1067">
        <v>24</v>
      </c>
      <c r="O1067">
        <v>47472.06</v>
      </c>
      <c r="P1067">
        <v>34293.35</v>
      </c>
      <c r="Q1067" t="str">
        <f t="shared" si="16"/>
        <v>G4 - Medium C&amp;I</v>
      </c>
    </row>
    <row r="1068" spans="1:17" x14ac:dyDescent="0.25">
      <c r="A1068">
        <v>49</v>
      </c>
      <c r="B1068" t="s">
        <v>421</v>
      </c>
      <c r="C1068">
        <v>2019</v>
      </c>
      <c r="D1068">
        <v>9</v>
      </c>
      <c r="E1068" t="s">
        <v>135</v>
      </c>
      <c r="F1068">
        <v>5</v>
      </c>
      <c r="G1068" t="s">
        <v>141</v>
      </c>
      <c r="H1068">
        <v>417</v>
      </c>
      <c r="I1068" t="s">
        <v>500</v>
      </c>
      <c r="J1068">
        <v>2367</v>
      </c>
      <c r="K1068" t="s">
        <v>146</v>
      </c>
      <c r="L1068">
        <v>400</v>
      </c>
      <c r="M1068" t="s">
        <v>141</v>
      </c>
      <c r="N1068">
        <v>24</v>
      </c>
      <c r="O1068">
        <v>91451.46</v>
      </c>
      <c r="P1068">
        <v>89307.94</v>
      </c>
      <c r="Q1068" t="str">
        <f t="shared" si="16"/>
        <v>G5 - Large C&amp;I</v>
      </c>
    </row>
    <row r="1069" spans="1:17" x14ac:dyDescent="0.25">
      <c r="A1069">
        <v>49</v>
      </c>
      <c r="B1069" t="s">
        <v>421</v>
      </c>
      <c r="C1069">
        <v>2019</v>
      </c>
      <c r="D1069">
        <v>9</v>
      </c>
      <c r="E1069" t="s">
        <v>135</v>
      </c>
      <c r="F1069">
        <v>5</v>
      </c>
      <c r="G1069" t="s">
        <v>141</v>
      </c>
      <c r="H1069">
        <v>411</v>
      </c>
      <c r="I1069" t="s">
        <v>490</v>
      </c>
      <c r="J1069" t="s">
        <v>491</v>
      </c>
      <c r="K1069" t="s">
        <v>146</v>
      </c>
      <c r="L1069">
        <v>1670</v>
      </c>
      <c r="M1069" t="s">
        <v>492</v>
      </c>
      <c r="N1069">
        <v>9</v>
      </c>
      <c r="O1069">
        <v>13050.16</v>
      </c>
      <c r="P1069">
        <v>16534.669999999998</v>
      </c>
      <c r="Q1069" t="str">
        <f t="shared" si="16"/>
        <v>G5 - Large C&amp;I</v>
      </c>
    </row>
    <row r="1070" spans="1:17" x14ac:dyDescent="0.25">
      <c r="A1070">
        <v>49</v>
      </c>
      <c r="B1070" t="s">
        <v>421</v>
      </c>
      <c r="C1070">
        <v>2019</v>
      </c>
      <c r="D1070">
        <v>9</v>
      </c>
      <c r="E1070" t="s">
        <v>135</v>
      </c>
      <c r="F1070">
        <v>3</v>
      </c>
      <c r="G1070" t="s">
        <v>136</v>
      </c>
      <c r="H1070">
        <v>409</v>
      </c>
      <c r="I1070" t="s">
        <v>518</v>
      </c>
      <c r="J1070">
        <v>3367</v>
      </c>
      <c r="K1070" t="s">
        <v>146</v>
      </c>
      <c r="L1070">
        <v>300</v>
      </c>
      <c r="M1070" t="s">
        <v>137</v>
      </c>
      <c r="N1070">
        <v>94</v>
      </c>
      <c r="O1070">
        <v>147040.85</v>
      </c>
      <c r="P1070">
        <v>66812.98</v>
      </c>
      <c r="Q1070" t="str">
        <f t="shared" si="16"/>
        <v>G5 - Large C&amp;I</v>
      </c>
    </row>
    <row r="1071" spans="1:17" x14ac:dyDescent="0.25">
      <c r="A1071">
        <v>49</v>
      </c>
      <c r="B1071" t="s">
        <v>421</v>
      </c>
      <c r="C1071">
        <v>2019</v>
      </c>
      <c r="D1071">
        <v>9</v>
      </c>
      <c r="E1071" t="s">
        <v>135</v>
      </c>
      <c r="F1071">
        <v>1</v>
      </c>
      <c r="G1071" t="s">
        <v>133</v>
      </c>
      <c r="H1071">
        <v>403</v>
      </c>
      <c r="I1071" t="s">
        <v>513</v>
      </c>
      <c r="J1071">
        <v>1101</v>
      </c>
      <c r="K1071" t="s">
        <v>146</v>
      </c>
      <c r="L1071">
        <v>200</v>
      </c>
      <c r="M1071" t="s">
        <v>144</v>
      </c>
      <c r="N1071">
        <v>480</v>
      </c>
      <c r="O1071">
        <v>9891.16</v>
      </c>
      <c r="P1071">
        <v>5081.49</v>
      </c>
      <c r="Q1071" t="str">
        <f t="shared" si="16"/>
        <v>G2 - Low Income Residential</v>
      </c>
    </row>
    <row r="1072" spans="1:17" x14ac:dyDescent="0.25">
      <c r="A1072">
        <v>49</v>
      </c>
      <c r="B1072" t="s">
        <v>421</v>
      </c>
      <c r="C1072">
        <v>2019</v>
      </c>
      <c r="D1072">
        <v>9</v>
      </c>
      <c r="E1072" t="s">
        <v>135</v>
      </c>
      <c r="F1072">
        <v>10</v>
      </c>
      <c r="G1072" t="s">
        <v>150</v>
      </c>
      <c r="H1072">
        <v>404</v>
      </c>
      <c r="I1072" t="s">
        <v>507</v>
      </c>
      <c r="J1072">
        <v>0</v>
      </c>
      <c r="K1072" t="s">
        <v>146</v>
      </c>
      <c r="L1072">
        <v>0</v>
      </c>
      <c r="M1072" t="s">
        <v>146</v>
      </c>
      <c r="N1072">
        <v>1</v>
      </c>
      <c r="O1072">
        <v>39.450000000000003</v>
      </c>
      <c r="P1072">
        <v>11.29</v>
      </c>
      <c r="Q1072" t="str">
        <f t="shared" si="16"/>
        <v>G6 - OTHER</v>
      </c>
    </row>
    <row r="1073" spans="1:17" x14ac:dyDescent="0.25">
      <c r="A1073">
        <v>49</v>
      </c>
      <c r="B1073" t="s">
        <v>421</v>
      </c>
      <c r="C1073">
        <v>2019</v>
      </c>
      <c r="D1073">
        <v>9</v>
      </c>
      <c r="E1073" t="s">
        <v>135</v>
      </c>
      <c r="F1073">
        <v>3</v>
      </c>
      <c r="G1073" t="s">
        <v>136</v>
      </c>
      <c r="H1073">
        <v>440</v>
      </c>
      <c r="I1073" t="s">
        <v>523</v>
      </c>
      <c r="J1073" t="s">
        <v>524</v>
      </c>
      <c r="K1073" t="s">
        <v>146</v>
      </c>
      <c r="L1073">
        <v>1672</v>
      </c>
      <c r="M1073" t="s">
        <v>525</v>
      </c>
      <c r="N1073">
        <v>1</v>
      </c>
      <c r="O1073">
        <v>21744.1</v>
      </c>
      <c r="P1073">
        <v>157725.63</v>
      </c>
      <c r="Q1073" t="str">
        <f t="shared" si="16"/>
        <v>G5 - Large C&amp;I</v>
      </c>
    </row>
    <row r="1074" spans="1:17" x14ac:dyDescent="0.25">
      <c r="A1074">
        <v>49</v>
      </c>
      <c r="B1074" t="s">
        <v>421</v>
      </c>
      <c r="C1074">
        <v>2019</v>
      </c>
      <c r="D1074">
        <v>9</v>
      </c>
      <c r="E1074" t="s">
        <v>135</v>
      </c>
      <c r="F1074">
        <v>5</v>
      </c>
      <c r="G1074" t="s">
        <v>141</v>
      </c>
      <c r="H1074">
        <v>406</v>
      </c>
      <c r="I1074" t="s">
        <v>504</v>
      </c>
      <c r="J1074">
        <v>2221</v>
      </c>
      <c r="K1074" t="s">
        <v>146</v>
      </c>
      <c r="L1074">
        <v>1670</v>
      </c>
      <c r="M1074" t="s">
        <v>492</v>
      </c>
      <c r="N1074">
        <v>21</v>
      </c>
      <c r="O1074">
        <v>14393.9</v>
      </c>
      <c r="P1074">
        <v>24807.11</v>
      </c>
      <c r="Q1074" t="str">
        <f t="shared" si="16"/>
        <v>G4 - Medium C&amp;I</v>
      </c>
    </row>
    <row r="1075" spans="1:17" x14ac:dyDescent="0.25">
      <c r="A1075">
        <v>49</v>
      </c>
      <c r="B1075" t="s">
        <v>421</v>
      </c>
      <c r="C1075">
        <v>2019</v>
      </c>
      <c r="D1075">
        <v>9</v>
      </c>
      <c r="E1075" t="s">
        <v>135</v>
      </c>
      <c r="F1075">
        <v>3</v>
      </c>
      <c r="G1075" t="s">
        <v>136</v>
      </c>
      <c r="H1075">
        <v>421</v>
      </c>
      <c r="I1075" t="s">
        <v>486</v>
      </c>
      <c r="J1075">
        <v>2496</v>
      </c>
      <c r="K1075" t="s">
        <v>146</v>
      </c>
      <c r="L1075">
        <v>300</v>
      </c>
      <c r="M1075" t="s">
        <v>137</v>
      </c>
      <c r="N1075">
        <v>1</v>
      </c>
      <c r="O1075">
        <v>54252.29</v>
      </c>
      <c r="P1075">
        <v>71157.740000000005</v>
      </c>
      <c r="Q1075" t="str">
        <f t="shared" si="16"/>
        <v>G5 - Large C&amp;I</v>
      </c>
    </row>
    <row r="1076" spans="1:17" x14ac:dyDescent="0.25">
      <c r="A1076">
        <v>49</v>
      </c>
      <c r="B1076" t="s">
        <v>421</v>
      </c>
      <c r="C1076">
        <v>2019</v>
      </c>
      <c r="D1076">
        <v>9</v>
      </c>
      <c r="E1076" t="s">
        <v>135</v>
      </c>
      <c r="F1076">
        <v>3</v>
      </c>
      <c r="G1076" t="s">
        <v>136</v>
      </c>
      <c r="H1076">
        <v>441</v>
      </c>
      <c r="I1076" t="s">
        <v>527</v>
      </c>
      <c r="J1076" t="s">
        <v>528</v>
      </c>
      <c r="K1076" t="s">
        <v>146</v>
      </c>
      <c r="L1076">
        <v>300</v>
      </c>
      <c r="M1076" t="s">
        <v>137</v>
      </c>
      <c r="N1076">
        <v>1</v>
      </c>
      <c r="O1076">
        <v>22206.53</v>
      </c>
      <c r="P1076">
        <v>60467.7</v>
      </c>
      <c r="Q1076" t="str">
        <f t="shared" si="16"/>
        <v>G5 - Large C&amp;I</v>
      </c>
    </row>
    <row r="1077" spans="1:17" x14ac:dyDescent="0.25">
      <c r="A1077">
        <v>49</v>
      </c>
      <c r="B1077" t="s">
        <v>421</v>
      </c>
      <c r="C1077">
        <v>2019</v>
      </c>
      <c r="D1077">
        <v>9</v>
      </c>
      <c r="E1077" t="s">
        <v>135</v>
      </c>
      <c r="F1077">
        <v>1</v>
      </c>
      <c r="G1077" t="s">
        <v>133</v>
      </c>
      <c r="H1077">
        <v>401</v>
      </c>
      <c r="I1077" t="s">
        <v>526</v>
      </c>
      <c r="J1077">
        <v>1012</v>
      </c>
      <c r="K1077" t="s">
        <v>146</v>
      </c>
      <c r="L1077">
        <v>200</v>
      </c>
      <c r="M1077" t="s">
        <v>144</v>
      </c>
      <c r="N1077">
        <v>16387</v>
      </c>
      <c r="O1077">
        <v>421097.44</v>
      </c>
      <c r="P1077">
        <v>142446.01999999999</v>
      </c>
      <c r="Q1077" t="str">
        <f t="shared" si="16"/>
        <v>G1 - Residential</v>
      </c>
    </row>
    <row r="1078" spans="1:17" x14ac:dyDescent="0.25">
      <c r="A1078">
        <v>49</v>
      </c>
      <c r="B1078" t="s">
        <v>421</v>
      </c>
      <c r="C1078">
        <v>2019</v>
      </c>
      <c r="D1078">
        <v>9</v>
      </c>
      <c r="E1078" t="s">
        <v>135</v>
      </c>
      <c r="F1078">
        <v>3</v>
      </c>
      <c r="G1078" t="s">
        <v>136</v>
      </c>
      <c r="H1078">
        <v>446</v>
      </c>
      <c r="I1078" t="s">
        <v>522</v>
      </c>
      <c r="J1078">
        <v>8011</v>
      </c>
      <c r="K1078" t="s">
        <v>146</v>
      </c>
      <c r="L1078">
        <v>300</v>
      </c>
      <c r="M1078" t="s">
        <v>137</v>
      </c>
      <c r="N1078">
        <v>23</v>
      </c>
      <c r="O1078">
        <v>1845.69</v>
      </c>
      <c r="P1078">
        <v>0</v>
      </c>
      <c r="Q1078" t="str">
        <f t="shared" si="16"/>
        <v>G6 - OTHER</v>
      </c>
    </row>
    <row r="1079" spans="1:17" x14ac:dyDescent="0.25">
      <c r="A1079">
        <v>49</v>
      </c>
      <c r="B1079" t="s">
        <v>421</v>
      </c>
      <c r="C1079">
        <v>2019</v>
      </c>
      <c r="D1079">
        <v>9</v>
      </c>
      <c r="E1079" t="s">
        <v>135</v>
      </c>
      <c r="F1079">
        <v>3</v>
      </c>
      <c r="G1079" t="s">
        <v>136</v>
      </c>
      <c r="H1079">
        <v>405</v>
      </c>
      <c r="I1079" t="s">
        <v>505</v>
      </c>
      <c r="J1079">
        <v>2237</v>
      </c>
      <c r="K1079" t="s">
        <v>146</v>
      </c>
      <c r="L1079">
        <v>300</v>
      </c>
      <c r="M1079" t="s">
        <v>137</v>
      </c>
      <c r="N1079">
        <v>3205</v>
      </c>
      <c r="O1079">
        <v>1555100.49</v>
      </c>
      <c r="P1079">
        <v>941724.24</v>
      </c>
      <c r="Q1079" t="str">
        <f t="shared" si="16"/>
        <v>G4 - Medium C&amp;I</v>
      </c>
    </row>
    <row r="1080" spans="1:17" x14ac:dyDescent="0.25">
      <c r="A1080">
        <v>49</v>
      </c>
      <c r="B1080" t="s">
        <v>421</v>
      </c>
      <c r="C1080">
        <v>2019</v>
      </c>
      <c r="D1080">
        <v>9</v>
      </c>
      <c r="E1080" t="s">
        <v>135</v>
      </c>
      <c r="F1080">
        <v>3</v>
      </c>
      <c r="G1080" t="s">
        <v>136</v>
      </c>
      <c r="H1080">
        <v>417</v>
      </c>
      <c r="I1080" t="s">
        <v>500</v>
      </c>
      <c r="J1080">
        <v>2367</v>
      </c>
      <c r="K1080" t="s">
        <v>146</v>
      </c>
      <c r="L1080">
        <v>300</v>
      </c>
      <c r="M1080" t="s">
        <v>137</v>
      </c>
      <c r="N1080">
        <v>23</v>
      </c>
      <c r="O1080">
        <v>82495.55</v>
      </c>
      <c r="P1080">
        <v>80948.95</v>
      </c>
      <c r="Q1080" t="str">
        <f t="shared" si="16"/>
        <v>G5 - Large C&amp;I</v>
      </c>
    </row>
    <row r="1081" spans="1:17" x14ac:dyDescent="0.25">
      <c r="A1081">
        <v>49</v>
      </c>
      <c r="B1081" t="s">
        <v>421</v>
      </c>
      <c r="C1081">
        <v>2019</v>
      </c>
      <c r="D1081">
        <v>9</v>
      </c>
      <c r="E1081" t="s">
        <v>135</v>
      </c>
      <c r="F1081">
        <v>5</v>
      </c>
      <c r="G1081" t="s">
        <v>141</v>
      </c>
      <c r="H1081">
        <v>414</v>
      </c>
      <c r="I1081" t="s">
        <v>506</v>
      </c>
      <c r="J1081">
        <v>3421</v>
      </c>
      <c r="K1081" t="s">
        <v>146</v>
      </c>
      <c r="L1081">
        <v>1670</v>
      </c>
      <c r="M1081" t="s">
        <v>492</v>
      </c>
      <c r="N1081">
        <v>1</v>
      </c>
      <c r="O1081">
        <v>2470.13</v>
      </c>
      <c r="P1081">
        <v>37.99</v>
      </c>
      <c r="Q1081" t="str">
        <f t="shared" si="16"/>
        <v>G5 - Large C&amp;I</v>
      </c>
    </row>
    <row r="1082" spans="1:17" x14ac:dyDescent="0.25">
      <c r="A1082">
        <v>49</v>
      </c>
      <c r="B1082" t="s">
        <v>421</v>
      </c>
      <c r="C1082">
        <v>2019</v>
      </c>
      <c r="D1082">
        <v>9</v>
      </c>
      <c r="E1082" t="s">
        <v>135</v>
      </c>
      <c r="F1082">
        <v>5</v>
      </c>
      <c r="G1082" t="s">
        <v>141</v>
      </c>
      <c r="H1082">
        <v>423</v>
      </c>
      <c r="I1082" t="s">
        <v>483</v>
      </c>
      <c r="J1082" t="s">
        <v>484</v>
      </c>
      <c r="K1082" t="s">
        <v>146</v>
      </c>
      <c r="L1082">
        <v>1671</v>
      </c>
      <c r="M1082" t="s">
        <v>485</v>
      </c>
      <c r="N1082">
        <v>52</v>
      </c>
      <c r="O1082">
        <v>572082.55000000005</v>
      </c>
      <c r="P1082">
        <v>3081539.11</v>
      </c>
      <c r="Q1082" t="str">
        <f t="shared" si="16"/>
        <v>G5 - Large C&amp;I</v>
      </c>
    </row>
    <row r="1083" spans="1:17" x14ac:dyDescent="0.25">
      <c r="A1083">
        <v>49</v>
      </c>
      <c r="B1083" t="s">
        <v>421</v>
      </c>
      <c r="C1083">
        <v>2019</v>
      </c>
      <c r="D1083">
        <v>9</v>
      </c>
      <c r="E1083" t="s">
        <v>135</v>
      </c>
      <c r="F1083">
        <v>10</v>
      </c>
      <c r="G1083" t="s">
        <v>150</v>
      </c>
      <c r="H1083">
        <v>401</v>
      </c>
      <c r="I1083" t="s">
        <v>526</v>
      </c>
      <c r="J1083">
        <v>1012</v>
      </c>
      <c r="K1083" t="s">
        <v>146</v>
      </c>
      <c r="L1083">
        <v>200</v>
      </c>
      <c r="M1083" t="s">
        <v>144</v>
      </c>
      <c r="N1083">
        <v>6</v>
      </c>
      <c r="O1083">
        <v>205.38</v>
      </c>
      <c r="P1083">
        <v>98.57</v>
      </c>
      <c r="Q1083" t="str">
        <f t="shared" si="16"/>
        <v>G1 - Residential</v>
      </c>
    </row>
    <row r="1084" spans="1:17" x14ac:dyDescent="0.25">
      <c r="A1084">
        <v>49</v>
      </c>
      <c r="B1084" t="s">
        <v>421</v>
      </c>
      <c r="C1084">
        <v>2019</v>
      </c>
      <c r="D1084">
        <v>9</v>
      </c>
      <c r="E1084" t="s">
        <v>135</v>
      </c>
      <c r="F1084">
        <v>3</v>
      </c>
      <c r="G1084" t="s">
        <v>136</v>
      </c>
      <c r="H1084">
        <v>443</v>
      </c>
      <c r="I1084" t="s">
        <v>495</v>
      </c>
      <c r="J1084">
        <v>2121</v>
      </c>
      <c r="K1084" t="s">
        <v>146</v>
      </c>
      <c r="L1084">
        <v>1670</v>
      </c>
      <c r="M1084" t="s">
        <v>492</v>
      </c>
      <c r="N1084">
        <v>757</v>
      </c>
      <c r="O1084">
        <v>36909.17</v>
      </c>
      <c r="P1084">
        <v>35499.870000000003</v>
      </c>
      <c r="Q1084" t="str">
        <f t="shared" si="16"/>
        <v>G3 - Small C&amp;I</v>
      </c>
    </row>
    <row r="1085" spans="1:17" x14ac:dyDescent="0.25">
      <c r="A1085">
        <v>49</v>
      </c>
      <c r="B1085" t="s">
        <v>421</v>
      </c>
      <c r="C1085">
        <v>2019</v>
      </c>
      <c r="D1085">
        <v>9</v>
      </c>
      <c r="E1085" t="s">
        <v>135</v>
      </c>
      <c r="F1085">
        <v>5</v>
      </c>
      <c r="G1085" t="s">
        <v>141</v>
      </c>
      <c r="H1085">
        <v>443</v>
      </c>
      <c r="I1085" t="s">
        <v>495</v>
      </c>
      <c r="J1085">
        <v>2121</v>
      </c>
      <c r="K1085" t="s">
        <v>146</v>
      </c>
      <c r="L1085">
        <v>1670</v>
      </c>
      <c r="M1085" t="s">
        <v>492</v>
      </c>
      <c r="N1085">
        <v>2</v>
      </c>
      <c r="O1085">
        <v>54.59</v>
      </c>
      <c r="P1085">
        <v>6.16</v>
      </c>
      <c r="Q1085" t="str">
        <f t="shared" si="16"/>
        <v>G3 - Small C&amp;I</v>
      </c>
    </row>
    <row r="1086" spans="1:17" x14ac:dyDescent="0.25">
      <c r="A1086">
        <v>49</v>
      </c>
      <c r="B1086" t="s">
        <v>421</v>
      </c>
      <c r="C1086">
        <v>2019</v>
      </c>
      <c r="D1086">
        <v>9</v>
      </c>
      <c r="E1086" t="s">
        <v>135</v>
      </c>
      <c r="F1086">
        <v>5</v>
      </c>
      <c r="G1086" t="s">
        <v>141</v>
      </c>
      <c r="H1086">
        <v>419</v>
      </c>
      <c r="I1086" t="s">
        <v>520</v>
      </c>
      <c r="J1086" t="s">
        <v>521</v>
      </c>
      <c r="K1086" t="s">
        <v>146</v>
      </c>
      <c r="L1086">
        <v>1671</v>
      </c>
      <c r="M1086" t="s">
        <v>485</v>
      </c>
      <c r="N1086">
        <v>51</v>
      </c>
      <c r="O1086">
        <v>105813.85</v>
      </c>
      <c r="P1086">
        <v>281152.46999999997</v>
      </c>
      <c r="Q1086" t="str">
        <f t="shared" si="16"/>
        <v>G5 - Large C&amp;I</v>
      </c>
    </row>
    <row r="1087" spans="1:17" x14ac:dyDescent="0.25">
      <c r="A1087">
        <v>49</v>
      </c>
      <c r="B1087" t="s">
        <v>421</v>
      </c>
      <c r="C1087">
        <v>2019</v>
      </c>
      <c r="D1087">
        <v>9</v>
      </c>
      <c r="E1087" t="s">
        <v>135</v>
      </c>
      <c r="F1087">
        <v>3</v>
      </c>
      <c r="G1087" t="s">
        <v>136</v>
      </c>
      <c r="H1087">
        <v>412</v>
      </c>
      <c r="I1087" t="s">
        <v>534</v>
      </c>
      <c r="J1087">
        <v>3331</v>
      </c>
      <c r="K1087" t="s">
        <v>146</v>
      </c>
      <c r="L1087">
        <v>300</v>
      </c>
      <c r="M1087" t="s">
        <v>137</v>
      </c>
      <c r="N1087">
        <v>2</v>
      </c>
      <c r="O1087">
        <v>2624.73</v>
      </c>
      <c r="P1087">
        <v>931.44</v>
      </c>
      <c r="Q1087" t="str">
        <f t="shared" si="16"/>
        <v>G5 - Large C&amp;I</v>
      </c>
    </row>
    <row r="1088" spans="1:17" x14ac:dyDescent="0.25">
      <c r="A1088">
        <v>49</v>
      </c>
      <c r="B1088" t="s">
        <v>421</v>
      </c>
      <c r="C1088">
        <v>2019</v>
      </c>
      <c r="D1088">
        <v>9</v>
      </c>
      <c r="E1088" t="s">
        <v>135</v>
      </c>
      <c r="F1088">
        <v>3</v>
      </c>
      <c r="G1088" t="s">
        <v>136</v>
      </c>
      <c r="H1088">
        <v>413</v>
      </c>
      <c r="I1088" t="s">
        <v>512</v>
      </c>
      <c r="J1088">
        <v>3496</v>
      </c>
      <c r="K1088" t="s">
        <v>146</v>
      </c>
      <c r="L1088">
        <v>300</v>
      </c>
      <c r="M1088" t="s">
        <v>137</v>
      </c>
      <c r="N1088">
        <v>5</v>
      </c>
      <c r="O1088">
        <v>11833.93</v>
      </c>
      <c r="P1088">
        <v>2835.65</v>
      </c>
      <c r="Q1088" t="str">
        <f t="shared" si="16"/>
        <v>G5 - Large C&amp;I</v>
      </c>
    </row>
    <row r="1089" spans="1:17" x14ac:dyDescent="0.25">
      <c r="A1089">
        <v>49</v>
      </c>
      <c r="B1089" t="s">
        <v>421</v>
      </c>
      <c r="C1089">
        <v>2019</v>
      </c>
      <c r="D1089">
        <v>9</v>
      </c>
      <c r="E1089" t="s">
        <v>135</v>
      </c>
      <c r="F1089">
        <v>3</v>
      </c>
      <c r="G1089" t="s">
        <v>136</v>
      </c>
      <c r="H1089">
        <v>422</v>
      </c>
      <c r="I1089" t="s">
        <v>501</v>
      </c>
      <c r="J1089">
        <v>2421</v>
      </c>
      <c r="K1089" t="s">
        <v>146</v>
      </c>
      <c r="L1089">
        <v>1671</v>
      </c>
      <c r="M1089" t="s">
        <v>485</v>
      </c>
      <c r="N1089">
        <v>2</v>
      </c>
      <c r="O1089">
        <v>5601.81</v>
      </c>
      <c r="P1089">
        <v>19617.740000000002</v>
      </c>
      <c r="Q1089" t="str">
        <f t="shared" si="16"/>
        <v>G5 - Large C&amp;I</v>
      </c>
    </row>
    <row r="1090" spans="1:17" x14ac:dyDescent="0.25">
      <c r="A1090">
        <v>49</v>
      </c>
      <c r="B1090" t="s">
        <v>421</v>
      </c>
      <c r="C1090">
        <v>2019</v>
      </c>
      <c r="D1090">
        <v>9</v>
      </c>
      <c r="E1090" t="s">
        <v>135</v>
      </c>
      <c r="F1090">
        <v>1</v>
      </c>
      <c r="G1090" t="s">
        <v>133</v>
      </c>
      <c r="H1090">
        <v>400</v>
      </c>
      <c r="I1090" t="s">
        <v>511</v>
      </c>
      <c r="J1090">
        <v>1247</v>
      </c>
      <c r="K1090" t="s">
        <v>146</v>
      </c>
      <c r="L1090">
        <v>207</v>
      </c>
      <c r="M1090" t="s">
        <v>152</v>
      </c>
      <c r="N1090">
        <v>11</v>
      </c>
      <c r="O1090">
        <v>316.89999999999998</v>
      </c>
      <c r="P1090">
        <v>126.31</v>
      </c>
      <c r="Q1090" t="str">
        <f t="shared" ref="Q1090:Q1153" si="17">VLOOKUP(J1090,S:T,2,FALSE)</f>
        <v>G1 - Residential</v>
      </c>
    </row>
    <row r="1091" spans="1:17" x14ac:dyDescent="0.25">
      <c r="A1091">
        <v>49</v>
      </c>
      <c r="B1091" t="s">
        <v>421</v>
      </c>
      <c r="C1091">
        <v>2019</v>
      </c>
      <c r="D1091">
        <v>9</v>
      </c>
      <c r="E1091" t="s">
        <v>135</v>
      </c>
      <c r="F1091">
        <v>3</v>
      </c>
      <c r="G1091" t="s">
        <v>136</v>
      </c>
      <c r="H1091">
        <v>442</v>
      </c>
      <c r="I1091" t="s">
        <v>532</v>
      </c>
      <c r="J1091" t="s">
        <v>533</v>
      </c>
      <c r="K1091" t="s">
        <v>146</v>
      </c>
      <c r="L1091">
        <v>1672</v>
      </c>
      <c r="M1091" t="s">
        <v>525</v>
      </c>
      <c r="N1091">
        <v>8</v>
      </c>
      <c r="O1091">
        <v>165507.62</v>
      </c>
      <c r="P1091">
        <v>1378279.16</v>
      </c>
      <c r="Q1091" t="str">
        <f t="shared" si="17"/>
        <v>G5 - Large C&amp;I</v>
      </c>
    </row>
    <row r="1092" spans="1:17" x14ac:dyDescent="0.25">
      <c r="A1092">
        <v>49</v>
      </c>
      <c r="B1092" t="s">
        <v>421</v>
      </c>
      <c r="C1092">
        <v>2019</v>
      </c>
      <c r="D1092">
        <v>9</v>
      </c>
      <c r="E1092" t="s">
        <v>135</v>
      </c>
      <c r="F1092">
        <v>3</v>
      </c>
      <c r="G1092" t="s">
        <v>136</v>
      </c>
      <c r="H1092">
        <v>419</v>
      </c>
      <c r="I1092" t="s">
        <v>520</v>
      </c>
      <c r="J1092" t="s">
        <v>521</v>
      </c>
      <c r="K1092" t="s">
        <v>146</v>
      </c>
      <c r="L1092">
        <v>1671</v>
      </c>
      <c r="M1092" t="s">
        <v>485</v>
      </c>
      <c r="N1092">
        <v>4</v>
      </c>
      <c r="O1092">
        <v>6836.15</v>
      </c>
      <c r="P1092">
        <v>18374.04</v>
      </c>
      <c r="Q1092" t="str">
        <f t="shared" si="17"/>
        <v>G5 - Large C&amp;I</v>
      </c>
    </row>
    <row r="1093" spans="1:17" x14ac:dyDescent="0.25">
      <c r="A1093">
        <v>49</v>
      </c>
      <c r="B1093" t="s">
        <v>421</v>
      </c>
      <c r="C1093">
        <v>2019</v>
      </c>
      <c r="D1093">
        <v>9</v>
      </c>
      <c r="E1093" t="s">
        <v>135</v>
      </c>
      <c r="F1093">
        <v>5</v>
      </c>
      <c r="G1093" t="s">
        <v>141</v>
      </c>
      <c r="H1093">
        <v>409</v>
      </c>
      <c r="I1093" t="s">
        <v>518</v>
      </c>
      <c r="J1093">
        <v>3367</v>
      </c>
      <c r="K1093" t="s">
        <v>146</v>
      </c>
      <c r="L1093">
        <v>400</v>
      </c>
      <c r="M1093" t="s">
        <v>141</v>
      </c>
      <c r="N1093">
        <v>7</v>
      </c>
      <c r="O1093">
        <v>20090</v>
      </c>
      <c r="P1093">
        <v>15354.67</v>
      </c>
      <c r="Q1093" t="str">
        <f t="shared" si="17"/>
        <v>G5 - Large C&amp;I</v>
      </c>
    </row>
    <row r="1094" spans="1:17" x14ac:dyDescent="0.25">
      <c r="A1094">
        <v>49</v>
      </c>
      <c r="B1094" t="s">
        <v>421</v>
      </c>
      <c r="C1094">
        <v>2019</v>
      </c>
      <c r="D1094">
        <v>9</v>
      </c>
      <c r="E1094" t="s">
        <v>135</v>
      </c>
      <c r="F1094">
        <v>3</v>
      </c>
      <c r="G1094" t="s">
        <v>136</v>
      </c>
      <c r="H1094">
        <v>415</v>
      </c>
      <c r="I1094" t="s">
        <v>502</v>
      </c>
      <c r="J1094" t="s">
        <v>503</v>
      </c>
      <c r="K1094" t="s">
        <v>146</v>
      </c>
      <c r="L1094">
        <v>1670</v>
      </c>
      <c r="M1094" t="s">
        <v>492</v>
      </c>
      <c r="N1094">
        <v>23</v>
      </c>
      <c r="O1094">
        <v>127358.34</v>
      </c>
      <c r="P1094">
        <v>188471.94</v>
      </c>
      <c r="Q1094" t="str">
        <f t="shared" si="17"/>
        <v>G5 - Large C&amp;I</v>
      </c>
    </row>
    <row r="1095" spans="1:17" x14ac:dyDescent="0.25">
      <c r="A1095">
        <v>49</v>
      </c>
      <c r="B1095" t="s">
        <v>421</v>
      </c>
      <c r="C1095">
        <v>2019</v>
      </c>
      <c r="D1095">
        <v>9</v>
      </c>
      <c r="E1095" t="s">
        <v>135</v>
      </c>
      <c r="F1095">
        <v>3</v>
      </c>
      <c r="G1095" t="s">
        <v>136</v>
      </c>
      <c r="H1095">
        <v>425</v>
      </c>
      <c r="I1095" t="s">
        <v>480</v>
      </c>
      <c r="J1095" t="s">
        <v>481</v>
      </c>
      <c r="K1095" t="s">
        <v>146</v>
      </c>
      <c r="L1095">
        <v>1675</v>
      </c>
      <c r="M1095" t="s">
        <v>482</v>
      </c>
      <c r="N1095">
        <v>3</v>
      </c>
      <c r="O1095">
        <v>3743</v>
      </c>
      <c r="P1095">
        <v>1272.44</v>
      </c>
      <c r="Q1095" t="str">
        <f t="shared" si="17"/>
        <v>G5 - Large C&amp;I</v>
      </c>
    </row>
    <row r="1096" spans="1:17" x14ac:dyDescent="0.25">
      <c r="A1096">
        <v>49</v>
      </c>
      <c r="B1096" t="s">
        <v>421</v>
      </c>
      <c r="C1096">
        <v>2019</v>
      </c>
      <c r="D1096">
        <v>9</v>
      </c>
      <c r="E1096" t="s">
        <v>135</v>
      </c>
      <c r="F1096">
        <v>3</v>
      </c>
      <c r="G1096" t="s">
        <v>136</v>
      </c>
      <c r="H1096">
        <v>439</v>
      </c>
      <c r="I1096" t="s">
        <v>488</v>
      </c>
      <c r="J1096" t="s">
        <v>489</v>
      </c>
      <c r="K1096" t="s">
        <v>146</v>
      </c>
      <c r="L1096">
        <v>300</v>
      </c>
      <c r="M1096" t="s">
        <v>137</v>
      </c>
      <c r="N1096">
        <v>1</v>
      </c>
      <c r="O1096">
        <v>803.17</v>
      </c>
      <c r="P1096">
        <v>410.8</v>
      </c>
      <c r="Q1096" t="str">
        <f t="shared" si="17"/>
        <v>G5 - Large C&amp;I</v>
      </c>
    </row>
    <row r="1097" spans="1:17" x14ac:dyDescent="0.25">
      <c r="A1097">
        <v>49</v>
      </c>
      <c r="B1097" t="s">
        <v>421</v>
      </c>
      <c r="C1097">
        <v>2019</v>
      </c>
      <c r="D1097">
        <v>9</v>
      </c>
      <c r="E1097" t="s">
        <v>135</v>
      </c>
      <c r="F1097">
        <v>5</v>
      </c>
      <c r="G1097" t="s">
        <v>141</v>
      </c>
      <c r="H1097">
        <v>404</v>
      </c>
      <c r="I1097" t="s">
        <v>507</v>
      </c>
      <c r="J1097">
        <v>2107</v>
      </c>
      <c r="K1097" t="s">
        <v>146</v>
      </c>
      <c r="L1097">
        <v>400</v>
      </c>
      <c r="M1097" t="s">
        <v>141</v>
      </c>
      <c r="N1097">
        <v>7</v>
      </c>
      <c r="O1097">
        <v>181.12</v>
      </c>
      <c r="P1097">
        <v>2.04</v>
      </c>
      <c r="Q1097" t="str">
        <f t="shared" si="17"/>
        <v>G3 - Small C&amp;I</v>
      </c>
    </row>
    <row r="1098" spans="1:17" x14ac:dyDescent="0.25">
      <c r="A1098">
        <v>49</v>
      </c>
      <c r="B1098" t="s">
        <v>421</v>
      </c>
      <c r="C1098">
        <v>2019</v>
      </c>
      <c r="D1098">
        <v>9</v>
      </c>
      <c r="E1098" t="s">
        <v>135</v>
      </c>
      <c r="F1098">
        <v>5</v>
      </c>
      <c r="G1098" t="s">
        <v>141</v>
      </c>
      <c r="H1098">
        <v>418</v>
      </c>
      <c r="I1098" t="s">
        <v>529</v>
      </c>
      <c r="J1098">
        <v>2321</v>
      </c>
      <c r="K1098" t="s">
        <v>146</v>
      </c>
      <c r="L1098">
        <v>1671</v>
      </c>
      <c r="M1098" t="s">
        <v>485</v>
      </c>
      <c r="N1098">
        <v>49</v>
      </c>
      <c r="O1098">
        <v>88034.559999999998</v>
      </c>
      <c r="P1098">
        <v>203717.55</v>
      </c>
      <c r="Q1098" t="str">
        <f t="shared" si="17"/>
        <v>G5 - Large C&amp;I</v>
      </c>
    </row>
    <row r="1099" spans="1:17" x14ac:dyDescent="0.25">
      <c r="A1099">
        <v>49</v>
      </c>
      <c r="B1099" t="s">
        <v>421</v>
      </c>
      <c r="C1099">
        <v>2019</v>
      </c>
      <c r="D1099">
        <v>9</v>
      </c>
      <c r="E1099" t="s">
        <v>135</v>
      </c>
      <c r="F1099">
        <v>3</v>
      </c>
      <c r="G1099" t="s">
        <v>136</v>
      </c>
      <c r="H1099">
        <v>411</v>
      </c>
      <c r="I1099" t="s">
        <v>490</v>
      </c>
      <c r="J1099" t="s">
        <v>491</v>
      </c>
      <c r="K1099" t="s">
        <v>146</v>
      </c>
      <c r="L1099">
        <v>1670</v>
      </c>
      <c r="M1099" t="s">
        <v>492</v>
      </c>
      <c r="N1099">
        <v>108</v>
      </c>
      <c r="O1099">
        <v>137106.59</v>
      </c>
      <c r="P1099">
        <v>134919.45000000001</v>
      </c>
      <c r="Q1099" t="str">
        <f t="shared" si="17"/>
        <v>G5 - Large C&amp;I</v>
      </c>
    </row>
    <row r="1100" spans="1:17" x14ac:dyDescent="0.25">
      <c r="A1100">
        <v>49</v>
      </c>
      <c r="B1100" t="s">
        <v>421</v>
      </c>
      <c r="C1100">
        <v>2019</v>
      </c>
      <c r="D1100">
        <v>9</v>
      </c>
      <c r="E1100" t="s">
        <v>135</v>
      </c>
      <c r="F1100">
        <v>5</v>
      </c>
      <c r="G1100" t="s">
        <v>141</v>
      </c>
      <c r="H1100">
        <v>410</v>
      </c>
      <c r="I1100" t="s">
        <v>514</v>
      </c>
      <c r="J1100">
        <v>3321</v>
      </c>
      <c r="K1100" t="s">
        <v>146</v>
      </c>
      <c r="L1100">
        <v>1670</v>
      </c>
      <c r="M1100" t="s">
        <v>492</v>
      </c>
      <c r="N1100">
        <v>20</v>
      </c>
      <c r="O1100">
        <v>27723.31</v>
      </c>
      <c r="P1100">
        <v>32354.19</v>
      </c>
      <c r="Q1100" t="str">
        <f t="shared" si="17"/>
        <v>G5 - Large C&amp;I</v>
      </c>
    </row>
    <row r="1101" spans="1:17" x14ac:dyDescent="0.25">
      <c r="A1101">
        <v>49</v>
      </c>
      <c r="B1101" t="s">
        <v>421</v>
      </c>
      <c r="C1101">
        <v>2019</v>
      </c>
      <c r="D1101">
        <v>9</v>
      </c>
      <c r="E1101" t="s">
        <v>135</v>
      </c>
      <c r="F1101">
        <v>5</v>
      </c>
      <c r="G1101" t="s">
        <v>141</v>
      </c>
      <c r="H1101">
        <v>415</v>
      </c>
      <c r="I1101" t="s">
        <v>502</v>
      </c>
      <c r="J1101" t="s">
        <v>503</v>
      </c>
      <c r="K1101" t="s">
        <v>146</v>
      </c>
      <c r="L1101">
        <v>1670</v>
      </c>
      <c r="M1101" t="s">
        <v>492</v>
      </c>
      <c r="N1101">
        <v>3</v>
      </c>
      <c r="O1101">
        <v>8625.1299999999992</v>
      </c>
      <c r="P1101">
        <v>18658.53</v>
      </c>
      <c r="Q1101" t="str">
        <f t="shared" si="17"/>
        <v>G5 - Large C&amp;I</v>
      </c>
    </row>
    <row r="1102" spans="1:17" x14ac:dyDescent="0.25">
      <c r="A1102">
        <v>49</v>
      </c>
      <c r="B1102" t="s">
        <v>421</v>
      </c>
      <c r="C1102">
        <v>2019</v>
      </c>
      <c r="D1102">
        <v>9</v>
      </c>
      <c r="E1102" t="s">
        <v>135</v>
      </c>
      <c r="F1102">
        <v>3</v>
      </c>
      <c r="G1102" t="s">
        <v>136</v>
      </c>
      <c r="H1102">
        <v>428</v>
      </c>
      <c r="I1102" t="s">
        <v>530</v>
      </c>
      <c r="J1102" t="s">
        <v>531</v>
      </c>
      <c r="K1102" t="s">
        <v>146</v>
      </c>
      <c r="L1102">
        <v>1675</v>
      </c>
      <c r="M1102" t="s">
        <v>482</v>
      </c>
      <c r="N1102">
        <v>1</v>
      </c>
      <c r="O1102">
        <v>14547.25</v>
      </c>
      <c r="P1102">
        <v>13127.11</v>
      </c>
      <c r="Q1102" t="str">
        <f t="shared" si="17"/>
        <v>G5 - Large C&amp;I</v>
      </c>
    </row>
    <row r="1103" spans="1:17" x14ac:dyDescent="0.25">
      <c r="A1103">
        <v>49</v>
      </c>
      <c r="B1103" t="s">
        <v>421</v>
      </c>
      <c r="C1103">
        <v>2019</v>
      </c>
      <c r="D1103">
        <v>9</v>
      </c>
      <c r="E1103" t="s">
        <v>135</v>
      </c>
      <c r="F1103">
        <v>3</v>
      </c>
      <c r="G1103" t="s">
        <v>136</v>
      </c>
      <c r="H1103">
        <v>431</v>
      </c>
      <c r="I1103" t="s">
        <v>515</v>
      </c>
      <c r="J1103" t="s">
        <v>516</v>
      </c>
      <c r="K1103" t="s">
        <v>146</v>
      </c>
      <c r="L1103">
        <v>1673</v>
      </c>
      <c r="M1103" t="s">
        <v>517</v>
      </c>
      <c r="N1103">
        <v>3</v>
      </c>
      <c r="O1103">
        <v>-87140.5</v>
      </c>
      <c r="P1103">
        <v>0</v>
      </c>
      <c r="Q1103" t="str">
        <f t="shared" si="17"/>
        <v>G6 - OTHER</v>
      </c>
    </row>
    <row r="1104" spans="1:17" x14ac:dyDescent="0.25">
      <c r="A1104">
        <v>49</v>
      </c>
      <c r="B1104" t="s">
        <v>421</v>
      </c>
      <c r="C1104">
        <v>2019</v>
      </c>
      <c r="D1104">
        <v>9</v>
      </c>
      <c r="E1104" t="s">
        <v>135</v>
      </c>
      <c r="F1104">
        <v>3</v>
      </c>
      <c r="G1104" t="s">
        <v>136</v>
      </c>
      <c r="H1104">
        <v>444</v>
      </c>
      <c r="I1104" t="s">
        <v>496</v>
      </c>
      <c r="J1104">
        <v>2131</v>
      </c>
      <c r="K1104" t="s">
        <v>146</v>
      </c>
      <c r="L1104">
        <v>300</v>
      </c>
      <c r="M1104" t="s">
        <v>137</v>
      </c>
      <c r="N1104">
        <v>2</v>
      </c>
      <c r="O1104">
        <v>27.53</v>
      </c>
      <c r="P1104">
        <v>0</v>
      </c>
      <c r="Q1104" t="str">
        <f t="shared" si="17"/>
        <v>G3 - Small C&amp;I</v>
      </c>
    </row>
    <row r="1105" spans="1:17" x14ac:dyDescent="0.25">
      <c r="A1105">
        <v>49</v>
      </c>
      <c r="B1105" t="s">
        <v>421</v>
      </c>
      <c r="C1105">
        <v>2019</v>
      </c>
      <c r="D1105">
        <v>9</v>
      </c>
      <c r="E1105" t="s">
        <v>135</v>
      </c>
      <c r="F1105">
        <v>3</v>
      </c>
      <c r="G1105" t="s">
        <v>136</v>
      </c>
      <c r="H1105">
        <v>407</v>
      </c>
      <c r="I1105" t="s">
        <v>497</v>
      </c>
      <c r="J1105" t="s">
        <v>498</v>
      </c>
      <c r="K1105" t="s">
        <v>146</v>
      </c>
      <c r="L1105">
        <v>1670</v>
      </c>
      <c r="M1105" t="s">
        <v>492</v>
      </c>
      <c r="N1105">
        <v>330</v>
      </c>
      <c r="O1105">
        <v>137913.54</v>
      </c>
      <c r="P1105">
        <v>204180.07</v>
      </c>
      <c r="Q1105" t="str">
        <f t="shared" si="17"/>
        <v>G4 - Medium C&amp;I</v>
      </c>
    </row>
    <row r="1106" spans="1:17" x14ac:dyDescent="0.25">
      <c r="A1106">
        <v>49</v>
      </c>
      <c r="B1106" t="s">
        <v>421</v>
      </c>
      <c r="C1106">
        <v>2019</v>
      </c>
      <c r="D1106">
        <v>9</v>
      </c>
      <c r="E1106" t="s">
        <v>135</v>
      </c>
      <c r="F1106">
        <v>3</v>
      </c>
      <c r="G1106" t="s">
        <v>136</v>
      </c>
      <c r="H1106">
        <v>408</v>
      </c>
      <c r="I1106" t="s">
        <v>479</v>
      </c>
      <c r="J1106">
        <v>2231</v>
      </c>
      <c r="K1106" t="s">
        <v>146</v>
      </c>
      <c r="L1106">
        <v>300</v>
      </c>
      <c r="M1106" t="s">
        <v>137</v>
      </c>
      <c r="N1106">
        <v>27</v>
      </c>
      <c r="O1106">
        <v>15216.46</v>
      </c>
      <c r="P1106">
        <v>9336.91</v>
      </c>
      <c r="Q1106" t="str">
        <f t="shared" si="17"/>
        <v>G4 - Medium C&amp;I</v>
      </c>
    </row>
    <row r="1107" spans="1:17" x14ac:dyDescent="0.25">
      <c r="A1107">
        <v>49</v>
      </c>
      <c r="B1107" t="s">
        <v>421</v>
      </c>
      <c r="C1107">
        <v>2019</v>
      </c>
      <c r="D1107">
        <v>9</v>
      </c>
      <c r="E1107" t="s">
        <v>135</v>
      </c>
      <c r="F1107">
        <v>3</v>
      </c>
      <c r="G1107" t="s">
        <v>136</v>
      </c>
      <c r="H1107">
        <v>418</v>
      </c>
      <c r="I1107" t="s">
        <v>529</v>
      </c>
      <c r="J1107">
        <v>2321</v>
      </c>
      <c r="K1107" t="s">
        <v>146</v>
      </c>
      <c r="L1107">
        <v>1671</v>
      </c>
      <c r="M1107" t="s">
        <v>485</v>
      </c>
      <c r="N1107">
        <v>40</v>
      </c>
      <c r="O1107">
        <v>65266.79</v>
      </c>
      <c r="P1107">
        <v>161619.68</v>
      </c>
      <c r="Q1107" t="str">
        <f t="shared" si="17"/>
        <v>G5 - Large C&amp;I</v>
      </c>
    </row>
    <row r="1108" spans="1:17" x14ac:dyDescent="0.25">
      <c r="A1108">
        <v>49</v>
      </c>
      <c r="B1108" t="s">
        <v>421</v>
      </c>
      <c r="C1108">
        <v>2019</v>
      </c>
      <c r="D1108">
        <v>9</v>
      </c>
      <c r="E1108" t="s">
        <v>135</v>
      </c>
      <c r="F1108">
        <v>3</v>
      </c>
      <c r="G1108" t="s">
        <v>136</v>
      </c>
      <c r="H1108">
        <v>410</v>
      </c>
      <c r="I1108" t="s">
        <v>514</v>
      </c>
      <c r="J1108">
        <v>3321</v>
      </c>
      <c r="K1108" t="s">
        <v>146</v>
      </c>
      <c r="L1108">
        <v>1670</v>
      </c>
      <c r="M1108" t="s">
        <v>492</v>
      </c>
      <c r="N1108">
        <v>200</v>
      </c>
      <c r="O1108">
        <v>214979.7</v>
      </c>
      <c r="P1108">
        <v>136233.82999999999</v>
      </c>
      <c r="Q1108" t="str">
        <f t="shared" si="17"/>
        <v>G5 - Large C&amp;I</v>
      </c>
    </row>
    <row r="1109" spans="1:17" x14ac:dyDescent="0.25">
      <c r="A1109">
        <v>49</v>
      </c>
      <c r="B1109" t="s">
        <v>421</v>
      </c>
      <c r="C1109">
        <v>2019</v>
      </c>
      <c r="D1109">
        <v>9</v>
      </c>
      <c r="E1109" t="s">
        <v>135</v>
      </c>
      <c r="F1109">
        <v>3</v>
      </c>
      <c r="G1109" t="s">
        <v>136</v>
      </c>
      <c r="H1109">
        <v>414</v>
      </c>
      <c r="I1109" t="s">
        <v>506</v>
      </c>
      <c r="J1109">
        <v>3421</v>
      </c>
      <c r="K1109" t="s">
        <v>146</v>
      </c>
      <c r="L1109">
        <v>1670</v>
      </c>
      <c r="M1109" t="s">
        <v>492</v>
      </c>
      <c r="N1109">
        <v>1</v>
      </c>
      <c r="O1109">
        <v>1768.28</v>
      </c>
      <c r="P1109">
        <v>1631.9</v>
      </c>
      <c r="Q1109" t="str">
        <f t="shared" si="17"/>
        <v>G5 - Large C&amp;I</v>
      </c>
    </row>
    <row r="1110" spans="1:17" x14ac:dyDescent="0.25">
      <c r="A1110">
        <v>49</v>
      </c>
      <c r="B1110" t="s">
        <v>421</v>
      </c>
      <c r="C1110">
        <v>2019</v>
      </c>
      <c r="D1110">
        <v>9</v>
      </c>
      <c r="E1110" t="s">
        <v>135</v>
      </c>
      <c r="F1110">
        <v>5</v>
      </c>
      <c r="G1110" t="s">
        <v>141</v>
      </c>
      <c r="H1110">
        <v>421</v>
      </c>
      <c r="I1110" t="s">
        <v>486</v>
      </c>
      <c r="J1110">
        <v>2496</v>
      </c>
      <c r="K1110" t="s">
        <v>146</v>
      </c>
      <c r="L1110">
        <v>400</v>
      </c>
      <c r="M1110" t="s">
        <v>141</v>
      </c>
      <c r="N1110">
        <v>1</v>
      </c>
      <c r="O1110">
        <v>10271.299999999999</v>
      </c>
      <c r="P1110">
        <v>11143.97</v>
      </c>
      <c r="Q1110" t="str">
        <f t="shared" si="17"/>
        <v>G5 - Large C&amp;I</v>
      </c>
    </row>
    <row r="1111" spans="1:17" x14ac:dyDescent="0.25">
      <c r="A1111">
        <v>49</v>
      </c>
      <c r="B1111" t="s">
        <v>421</v>
      </c>
      <c r="C1111">
        <v>2019</v>
      </c>
      <c r="D1111">
        <v>9</v>
      </c>
      <c r="E1111" t="s">
        <v>135</v>
      </c>
      <c r="F1111">
        <v>10</v>
      </c>
      <c r="G1111" t="s">
        <v>150</v>
      </c>
      <c r="H1111">
        <v>400</v>
      </c>
      <c r="I1111" t="s">
        <v>511</v>
      </c>
      <c r="J1111">
        <v>1247</v>
      </c>
      <c r="K1111" t="s">
        <v>146</v>
      </c>
      <c r="L1111">
        <v>207</v>
      </c>
      <c r="M1111" t="s">
        <v>152</v>
      </c>
      <c r="N1111">
        <v>206135</v>
      </c>
      <c r="O1111">
        <v>7836719.9900000002</v>
      </c>
      <c r="P1111">
        <v>3685690.98</v>
      </c>
      <c r="Q1111" t="str">
        <f t="shared" si="17"/>
        <v>G1 - Residential</v>
      </c>
    </row>
    <row r="1112" spans="1:17" x14ac:dyDescent="0.25">
      <c r="A1112">
        <v>49</v>
      </c>
      <c r="B1112" t="s">
        <v>421</v>
      </c>
      <c r="C1112">
        <v>2019</v>
      </c>
      <c r="D1112">
        <v>9</v>
      </c>
      <c r="E1112" t="s">
        <v>135</v>
      </c>
      <c r="F1112">
        <v>10</v>
      </c>
      <c r="G1112" t="s">
        <v>150</v>
      </c>
      <c r="H1112">
        <v>402</v>
      </c>
      <c r="I1112" t="s">
        <v>487</v>
      </c>
      <c r="J1112">
        <v>1301</v>
      </c>
      <c r="K1112" t="s">
        <v>146</v>
      </c>
      <c r="L1112">
        <v>207</v>
      </c>
      <c r="M1112" t="s">
        <v>152</v>
      </c>
      <c r="N1112">
        <v>21017</v>
      </c>
      <c r="O1112">
        <v>627633.76</v>
      </c>
      <c r="P1112">
        <v>418637.93</v>
      </c>
      <c r="Q1112" t="str">
        <f t="shared" si="17"/>
        <v>G2 - Low Income Residential</v>
      </c>
    </row>
    <row r="1113" spans="1:17" x14ac:dyDescent="0.25">
      <c r="A1113">
        <v>49</v>
      </c>
      <c r="B1113" t="s">
        <v>421</v>
      </c>
      <c r="C1113">
        <v>2019</v>
      </c>
      <c r="D1113">
        <v>9</v>
      </c>
      <c r="E1113" t="s">
        <v>135</v>
      </c>
      <c r="F1113">
        <v>3</v>
      </c>
      <c r="G1113" t="s">
        <v>136</v>
      </c>
      <c r="H1113">
        <v>430</v>
      </c>
      <c r="I1113" t="s">
        <v>493</v>
      </c>
      <c r="J1113" t="s">
        <v>494</v>
      </c>
      <c r="K1113" t="s">
        <v>146</v>
      </c>
      <c r="L1113">
        <v>300</v>
      </c>
      <c r="M1113" t="s">
        <v>137</v>
      </c>
      <c r="N1113">
        <v>1</v>
      </c>
      <c r="O1113">
        <v>18749.63</v>
      </c>
      <c r="P1113">
        <v>1</v>
      </c>
      <c r="Q1113" t="str">
        <f t="shared" si="17"/>
        <v>E6 - OTHER</v>
      </c>
    </row>
    <row r="1114" spans="1:17" x14ac:dyDescent="0.25">
      <c r="A1114">
        <v>49</v>
      </c>
      <c r="B1114" t="s">
        <v>421</v>
      </c>
      <c r="C1114">
        <v>2019</v>
      </c>
      <c r="D1114">
        <v>9</v>
      </c>
      <c r="E1114" t="s">
        <v>135</v>
      </c>
      <c r="F1114">
        <v>3</v>
      </c>
      <c r="G1114" t="s">
        <v>136</v>
      </c>
      <c r="H1114">
        <v>404</v>
      </c>
      <c r="I1114" t="s">
        <v>507</v>
      </c>
      <c r="J1114">
        <v>2107</v>
      </c>
      <c r="K1114" t="s">
        <v>146</v>
      </c>
      <c r="L1114">
        <v>300</v>
      </c>
      <c r="M1114" t="s">
        <v>137</v>
      </c>
      <c r="N1114">
        <v>17984</v>
      </c>
      <c r="O1114">
        <v>943811.63</v>
      </c>
      <c r="P1114">
        <v>394956.25</v>
      </c>
      <c r="Q1114" t="str">
        <f t="shared" si="17"/>
        <v>G3 - Small C&amp;I</v>
      </c>
    </row>
    <row r="1115" spans="1:17" x14ac:dyDescent="0.25">
      <c r="A1115">
        <v>49</v>
      </c>
      <c r="B1115" t="s">
        <v>421</v>
      </c>
      <c r="C1115">
        <v>2019</v>
      </c>
      <c r="D1115">
        <v>9</v>
      </c>
      <c r="E1115" t="s">
        <v>135</v>
      </c>
      <c r="F1115">
        <v>3</v>
      </c>
      <c r="G1115" t="s">
        <v>136</v>
      </c>
      <c r="H1115">
        <v>423</v>
      </c>
      <c r="I1115" t="s">
        <v>483</v>
      </c>
      <c r="J1115" t="s">
        <v>484</v>
      </c>
      <c r="K1115" t="s">
        <v>146</v>
      </c>
      <c r="L1115">
        <v>1671</v>
      </c>
      <c r="M1115" t="s">
        <v>485</v>
      </c>
      <c r="N1115">
        <v>13</v>
      </c>
      <c r="O1115">
        <v>148243.01</v>
      </c>
      <c r="P1115">
        <v>1068977.55</v>
      </c>
      <c r="Q1115" t="str">
        <f t="shared" si="17"/>
        <v>G5 - Large C&amp;I</v>
      </c>
    </row>
    <row r="1116" spans="1:17" x14ac:dyDescent="0.25">
      <c r="A1116">
        <v>49</v>
      </c>
      <c r="B1116" t="s">
        <v>421</v>
      </c>
      <c r="C1116">
        <v>2019</v>
      </c>
      <c r="D1116">
        <v>9</v>
      </c>
      <c r="E1116" t="s">
        <v>135</v>
      </c>
      <c r="F1116">
        <v>5</v>
      </c>
      <c r="G1116" t="s">
        <v>141</v>
      </c>
      <c r="H1116">
        <v>422</v>
      </c>
      <c r="I1116" t="s">
        <v>501</v>
      </c>
      <c r="J1116">
        <v>2421</v>
      </c>
      <c r="K1116" t="s">
        <v>146</v>
      </c>
      <c r="L1116">
        <v>1671</v>
      </c>
      <c r="M1116" t="s">
        <v>485</v>
      </c>
      <c r="N1116">
        <v>13</v>
      </c>
      <c r="O1116">
        <v>73681.919999999998</v>
      </c>
      <c r="P1116">
        <v>349400.84</v>
      </c>
      <c r="Q1116" t="str">
        <f t="shared" si="17"/>
        <v>G5 - Large C&amp;I</v>
      </c>
    </row>
    <row r="1117" spans="1:17" x14ac:dyDescent="0.25">
      <c r="A1117">
        <v>49</v>
      </c>
      <c r="B1117" t="s">
        <v>421</v>
      </c>
      <c r="C1117">
        <v>2019</v>
      </c>
      <c r="D1117">
        <v>10</v>
      </c>
      <c r="E1117" t="s">
        <v>132</v>
      </c>
      <c r="F1117">
        <v>3</v>
      </c>
      <c r="G1117" t="s">
        <v>136</v>
      </c>
      <c r="H1117">
        <v>1</v>
      </c>
      <c r="I1117" t="s">
        <v>450</v>
      </c>
      <c r="J1117" t="s">
        <v>451</v>
      </c>
      <c r="K1117" t="s">
        <v>452</v>
      </c>
      <c r="L1117">
        <v>300</v>
      </c>
      <c r="M1117" t="s">
        <v>137</v>
      </c>
      <c r="N1117">
        <v>768</v>
      </c>
      <c r="O1117">
        <v>171766.16</v>
      </c>
      <c r="P1117">
        <v>804795</v>
      </c>
      <c r="Q1117" t="str">
        <f t="shared" si="17"/>
        <v>E1 - Residential</v>
      </c>
    </row>
    <row r="1118" spans="1:17" x14ac:dyDescent="0.25">
      <c r="A1118">
        <v>49</v>
      </c>
      <c r="B1118" t="s">
        <v>421</v>
      </c>
      <c r="C1118">
        <v>2019</v>
      </c>
      <c r="D1118">
        <v>10</v>
      </c>
      <c r="E1118" t="s">
        <v>132</v>
      </c>
      <c r="F1118">
        <v>6</v>
      </c>
      <c r="G1118" t="s">
        <v>138</v>
      </c>
      <c r="H1118">
        <v>616</v>
      </c>
      <c r="I1118" t="s">
        <v>447</v>
      </c>
      <c r="J1118" t="s">
        <v>442</v>
      </c>
      <c r="K1118" t="s">
        <v>443</v>
      </c>
      <c r="L1118">
        <v>4562</v>
      </c>
      <c r="M1118" t="s">
        <v>145</v>
      </c>
      <c r="N1118">
        <v>71</v>
      </c>
      <c r="O1118">
        <v>4268.3599999999997</v>
      </c>
      <c r="P1118">
        <v>27495</v>
      </c>
      <c r="Q1118" t="str">
        <f t="shared" si="17"/>
        <v>E6 - OTHER</v>
      </c>
    </row>
    <row r="1119" spans="1:17" x14ac:dyDescent="0.25">
      <c r="A1119">
        <v>49</v>
      </c>
      <c r="B1119" t="s">
        <v>421</v>
      </c>
      <c r="C1119">
        <v>2019</v>
      </c>
      <c r="D1119">
        <v>10</v>
      </c>
      <c r="E1119" t="s">
        <v>132</v>
      </c>
      <c r="F1119">
        <v>6</v>
      </c>
      <c r="G1119" t="s">
        <v>138</v>
      </c>
      <c r="H1119">
        <v>628</v>
      </c>
      <c r="I1119" t="s">
        <v>441</v>
      </c>
      <c r="J1119" t="s">
        <v>442</v>
      </c>
      <c r="K1119" t="s">
        <v>443</v>
      </c>
      <c r="L1119">
        <v>700</v>
      </c>
      <c r="M1119" t="s">
        <v>139</v>
      </c>
      <c r="N1119">
        <v>223</v>
      </c>
      <c r="O1119">
        <v>15078.84</v>
      </c>
      <c r="P1119">
        <v>63511</v>
      </c>
      <c r="Q1119" t="str">
        <f t="shared" si="17"/>
        <v>E6 - OTHER</v>
      </c>
    </row>
    <row r="1120" spans="1:17" x14ac:dyDescent="0.25">
      <c r="A1120">
        <v>49</v>
      </c>
      <c r="B1120" t="s">
        <v>421</v>
      </c>
      <c r="C1120">
        <v>2019</v>
      </c>
      <c r="D1120">
        <v>10</v>
      </c>
      <c r="E1120" t="s">
        <v>132</v>
      </c>
      <c r="F1120">
        <v>5</v>
      </c>
      <c r="G1120" t="s">
        <v>141</v>
      </c>
      <c r="H1120">
        <v>616</v>
      </c>
      <c r="I1120" t="s">
        <v>447</v>
      </c>
      <c r="J1120" t="s">
        <v>442</v>
      </c>
      <c r="K1120" t="s">
        <v>443</v>
      </c>
      <c r="L1120">
        <v>4552</v>
      </c>
      <c r="M1120" t="s">
        <v>157</v>
      </c>
      <c r="N1120">
        <v>20</v>
      </c>
      <c r="O1120">
        <v>2344.15</v>
      </c>
      <c r="P1120">
        <v>13840</v>
      </c>
      <c r="Q1120" t="str">
        <f t="shared" si="17"/>
        <v>E6 - OTHER</v>
      </c>
    </row>
    <row r="1121" spans="1:17" x14ac:dyDescent="0.25">
      <c r="A1121">
        <v>49</v>
      </c>
      <c r="B1121" t="s">
        <v>421</v>
      </c>
      <c r="C1121">
        <v>2019</v>
      </c>
      <c r="D1121">
        <v>10</v>
      </c>
      <c r="E1121" t="s">
        <v>132</v>
      </c>
      <c r="F1121">
        <v>3</v>
      </c>
      <c r="G1121" t="s">
        <v>136</v>
      </c>
      <c r="H1121">
        <v>705</v>
      </c>
      <c r="I1121" t="s">
        <v>438</v>
      </c>
      <c r="J1121" t="s">
        <v>439</v>
      </c>
      <c r="K1121" t="s">
        <v>440</v>
      </c>
      <c r="L1121">
        <v>300</v>
      </c>
      <c r="M1121" t="s">
        <v>137</v>
      </c>
      <c r="N1121">
        <v>90</v>
      </c>
      <c r="O1121">
        <v>1312413.28</v>
      </c>
      <c r="P1121">
        <v>7871964</v>
      </c>
      <c r="Q1121" t="str">
        <f t="shared" si="17"/>
        <v>E5 - Large C&amp;I</v>
      </c>
    </row>
    <row r="1122" spans="1:17" x14ac:dyDescent="0.25">
      <c r="A1122">
        <v>49</v>
      </c>
      <c r="B1122" t="s">
        <v>421</v>
      </c>
      <c r="C1122">
        <v>2019</v>
      </c>
      <c r="D1122">
        <v>10</v>
      </c>
      <c r="E1122" t="s">
        <v>132</v>
      </c>
      <c r="F1122">
        <v>10</v>
      </c>
      <c r="G1122" t="s">
        <v>150</v>
      </c>
      <c r="H1122">
        <v>6</v>
      </c>
      <c r="I1122" t="s">
        <v>422</v>
      </c>
      <c r="J1122" t="s">
        <v>423</v>
      </c>
      <c r="K1122" t="s">
        <v>424</v>
      </c>
      <c r="L1122">
        <v>207</v>
      </c>
      <c r="M1122" t="s">
        <v>152</v>
      </c>
      <c r="N1122">
        <v>1038</v>
      </c>
      <c r="O1122">
        <v>83062.66</v>
      </c>
      <c r="P1122">
        <v>514024</v>
      </c>
      <c r="Q1122" t="str">
        <f t="shared" si="17"/>
        <v>E2 - Low Income Residential</v>
      </c>
    </row>
    <row r="1123" spans="1:17" x14ac:dyDescent="0.25">
      <c r="A1123">
        <v>49</v>
      </c>
      <c r="B1123" t="s">
        <v>421</v>
      </c>
      <c r="C1123">
        <v>2019</v>
      </c>
      <c r="D1123">
        <v>10</v>
      </c>
      <c r="E1123" t="s">
        <v>132</v>
      </c>
      <c r="F1123">
        <v>1</v>
      </c>
      <c r="G1123" t="s">
        <v>133</v>
      </c>
      <c r="H1123">
        <v>905</v>
      </c>
      <c r="I1123" t="s">
        <v>455</v>
      </c>
      <c r="J1123" t="s">
        <v>423</v>
      </c>
      <c r="K1123" t="s">
        <v>424</v>
      </c>
      <c r="L1123">
        <v>4512</v>
      </c>
      <c r="M1123" t="s">
        <v>134</v>
      </c>
      <c r="N1123">
        <v>5068</v>
      </c>
      <c r="O1123">
        <v>92140.4</v>
      </c>
      <c r="P1123">
        <v>1703849</v>
      </c>
      <c r="Q1123" t="str">
        <f t="shared" si="17"/>
        <v>E2 - Low Income Residential</v>
      </c>
    </row>
    <row r="1124" spans="1:17" x14ac:dyDescent="0.25">
      <c r="A1124">
        <v>49</v>
      </c>
      <c r="B1124" t="s">
        <v>421</v>
      </c>
      <c r="C1124">
        <v>2019</v>
      </c>
      <c r="D1124">
        <v>10</v>
      </c>
      <c r="E1124" t="s">
        <v>132</v>
      </c>
      <c r="F1124">
        <v>10</v>
      </c>
      <c r="G1124" t="s">
        <v>150</v>
      </c>
      <c r="H1124">
        <v>905</v>
      </c>
      <c r="I1124" t="s">
        <v>455</v>
      </c>
      <c r="J1124" t="s">
        <v>423</v>
      </c>
      <c r="K1124" t="s">
        <v>424</v>
      </c>
      <c r="L1124">
        <v>4513</v>
      </c>
      <c r="M1124" t="s">
        <v>151</v>
      </c>
      <c r="N1124">
        <v>136</v>
      </c>
      <c r="O1124">
        <v>2816.54</v>
      </c>
      <c r="P1124">
        <v>53169</v>
      </c>
      <c r="Q1124" t="str">
        <f t="shared" si="17"/>
        <v>E2 - Low Income Residential</v>
      </c>
    </row>
    <row r="1125" spans="1:17" x14ac:dyDescent="0.25">
      <c r="A1125">
        <v>49</v>
      </c>
      <c r="B1125" t="s">
        <v>421</v>
      </c>
      <c r="C1125">
        <v>2019</v>
      </c>
      <c r="D1125">
        <v>10</v>
      </c>
      <c r="E1125" t="s">
        <v>132</v>
      </c>
      <c r="F1125">
        <v>5</v>
      </c>
      <c r="G1125" t="s">
        <v>141</v>
      </c>
      <c r="H1125">
        <v>1</v>
      </c>
      <c r="I1125" t="s">
        <v>450</v>
      </c>
      <c r="J1125" t="s">
        <v>451</v>
      </c>
      <c r="K1125" t="s">
        <v>452</v>
      </c>
      <c r="L1125">
        <v>460</v>
      </c>
      <c r="M1125" t="s">
        <v>142</v>
      </c>
      <c r="N1125">
        <v>1</v>
      </c>
      <c r="O1125">
        <v>54.48</v>
      </c>
      <c r="P1125">
        <v>225</v>
      </c>
      <c r="Q1125" t="str">
        <f t="shared" si="17"/>
        <v>E1 - Residential</v>
      </c>
    </row>
    <row r="1126" spans="1:17" x14ac:dyDescent="0.25">
      <c r="A1126">
        <v>49</v>
      </c>
      <c r="B1126" t="s">
        <v>421</v>
      </c>
      <c r="C1126">
        <v>2019</v>
      </c>
      <c r="D1126">
        <v>10</v>
      </c>
      <c r="E1126" t="s">
        <v>132</v>
      </c>
      <c r="F1126">
        <v>1</v>
      </c>
      <c r="G1126" t="s">
        <v>133</v>
      </c>
      <c r="H1126">
        <v>903</v>
      </c>
      <c r="I1126" t="s">
        <v>454</v>
      </c>
      <c r="J1126" t="s">
        <v>451</v>
      </c>
      <c r="K1126" t="s">
        <v>452</v>
      </c>
      <c r="L1126">
        <v>4512</v>
      </c>
      <c r="M1126" t="s">
        <v>134</v>
      </c>
      <c r="N1126">
        <v>40720</v>
      </c>
      <c r="O1126">
        <v>2057230.42</v>
      </c>
      <c r="P1126">
        <v>17303613</v>
      </c>
      <c r="Q1126" t="str">
        <f t="shared" si="17"/>
        <v>E1 - Residential</v>
      </c>
    </row>
    <row r="1127" spans="1:17" x14ac:dyDescent="0.25">
      <c r="A1127">
        <v>49</v>
      </c>
      <c r="B1127" t="s">
        <v>421</v>
      </c>
      <c r="C1127">
        <v>2019</v>
      </c>
      <c r="D1127">
        <v>10</v>
      </c>
      <c r="E1127" t="s">
        <v>132</v>
      </c>
      <c r="F1127">
        <v>5</v>
      </c>
      <c r="G1127" t="s">
        <v>141</v>
      </c>
      <c r="H1127">
        <v>950</v>
      </c>
      <c r="I1127" t="s">
        <v>429</v>
      </c>
      <c r="J1127" t="s">
        <v>426</v>
      </c>
      <c r="K1127" t="s">
        <v>427</v>
      </c>
      <c r="L1127">
        <v>4552</v>
      </c>
      <c r="M1127" t="s">
        <v>157</v>
      </c>
      <c r="N1127">
        <v>138</v>
      </c>
      <c r="O1127">
        <v>35585.22</v>
      </c>
      <c r="P1127">
        <v>347997</v>
      </c>
      <c r="Q1127" t="str">
        <f t="shared" si="17"/>
        <v>E3 - Small C&amp;I</v>
      </c>
    </row>
    <row r="1128" spans="1:17" x14ac:dyDescent="0.25">
      <c r="A1128">
        <v>49</v>
      </c>
      <c r="B1128" t="s">
        <v>421</v>
      </c>
      <c r="C1128">
        <v>2019</v>
      </c>
      <c r="D1128">
        <v>10</v>
      </c>
      <c r="E1128" t="s">
        <v>132</v>
      </c>
      <c r="F1128">
        <v>6</v>
      </c>
      <c r="G1128" t="s">
        <v>138</v>
      </c>
      <c r="H1128">
        <v>951</v>
      </c>
      <c r="I1128" t="s">
        <v>458</v>
      </c>
      <c r="J1128" t="s">
        <v>459</v>
      </c>
      <c r="K1128" t="s">
        <v>460</v>
      </c>
      <c r="L1128">
        <v>4562</v>
      </c>
      <c r="M1128" t="s">
        <v>145</v>
      </c>
      <c r="N1128">
        <v>215</v>
      </c>
      <c r="O1128">
        <v>9139.16</v>
      </c>
      <c r="P1128">
        <v>67319</v>
      </c>
      <c r="Q1128" t="str">
        <f t="shared" si="17"/>
        <v>E3 - Small C&amp;I</v>
      </c>
    </row>
    <row r="1129" spans="1:17" x14ac:dyDescent="0.25">
      <c r="A1129">
        <v>49</v>
      </c>
      <c r="B1129" t="s">
        <v>421</v>
      </c>
      <c r="C1129">
        <v>2019</v>
      </c>
      <c r="D1129">
        <v>10</v>
      </c>
      <c r="E1129" t="s">
        <v>132</v>
      </c>
      <c r="F1129">
        <v>1</v>
      </c>
      <c r="G1129" t="s">
        <v>133</v>
      </c>
      <c r="H1129">
        <v>954</v>
      </c>
      <c r="I1129" t="s">
        <v>437</v>
      </c>
      <c r="J1129" t="s">
        <v>434</v>
      </c>
      <c r="K1129" t="s">
        <v>435</v>
      </c>
      <c r="L1129">
        <v>4512</v>
      </c>
      <c r="M1129" t="s">
        <v>134</v>
      </c>
      <c r="N1129">
        <v>1</v>
      </c>
      <c r="O1129">
        <v>969.71</v>
      </c>
      <c r="P1129">
        <v>12096</v>
      </c>
      <c r="Q1129" t="str">
        <f t="shared" si="17"/>
        <v>E4 - Medium C&amp;I</v>
      </c>
    </row>
    <row r="1130" spans="1:17" x14ac:dyDescent="0.25">
      <c r="A1130">
        <v>49</v>
      </c>
      <c r="B1130" t="s">
        <v>421</v>
      </c>
      <c r="C1130">
        <v>2019</v>
      </c>
      <c r="D1130">
        <v>10</v>
      </c>
      <c r="E1130" t="s">
        <v>132</v>
      </c>
      <c r="F1130">
        <v>5</v>
      </c>
      <c r="G1130" t="s">
        <v>141</v>
      </c>
      <c r="H1130">
        <v>700</v>
      </c>
      <c r="I1130" t="s">
        <v>448</v>
      </c>
      <c r="J1130" t="s">
        <v>439</v>
      </c>
      <c r="K1130" t="s">
        <v>440</v>
      </c>
      <c r="L1130">
        <v>460</v>
      </c>
      <c r="M1130" t="s">
        <v>142</v>
      </c>
      <c r="N1130">
        <v>46</v>
      </c>
      <c r="O1130">
        <v>468835.86</v>
      </c>
      <c r="P1130">
        <v>2822348</v>
      </c>
      <c r="Q1130" t="str">
        <f t="shared" si="17"/>
        <v>E5 - Large C&amp;I</v>
      </c>
    </row>
    <row r="1131" spans="1:17" x14ac:dyDescent="0.25">
      <c r="A1131">
        <v>49</v>
      </c>
      <c r="B1131" t="s">
        <v>421</v>
      </c>
      <c r="C1131">
        <v>2019</v>
      </c>
      <c r="D1131">
        <v>10</v>
      </c>
      <c r="E1131" t="s">
        <v>132</v>
      </c>
      <c r="F1131">
        <v>3</v>
      </c>
      <c r="G1131" t="s">
        <v>136</v>
      </c>
      <c r="H1131">
        <v>711</v>
      </c>
      <c r="I1131" t="s">
        <v>453</v>
      </c>
      <c r="J1131" t="s">
        <v>439</v>
      </c>
      <c r="K1131" t="s">
        <v>440</v>
      </c>
      <c r="L1131">
        <v>4532</v>
      </c>
      <c r="M1131" t="s">
        <v>143</v>
      </c>
      <c r="N1131">
        <v>327</v>
      </c>
      <c r="O1131">
        <v>4378790.76</v>
      </c>
      <c r="P1131">
        <v>66910144</v>
      </c>
      <c r="Q1131" t="str">
        <f t="shared" si="17"/>
        <v>E5 - Large C&amp;I</v>
      </c>
    </row>
    <row r="1132" spans="1:17" x14ac:dyDescent="0.25">
      <c r="A1132">
        <v>49</v>
      </c>
      <c r="B1132" t="s">
        <v>421</v>
      </c>
      <c r="C1132">
        <v>2019</v>
      </c>
      <c r="D1132">
        <v>10</v>
      </c>
      <c r="E1132" t="s">
        <v>132</v>
      </c>
      <c r="F1132">
        <v>3</v>
      </c>
      <c r="G1132" t="s">
        <v>136</v>
      </c>
      <c r="H1132">
        <v>617</v>
      </c>
      <c r="I1132" t="s">
        <v>471</v>
      </c>
      <c r="J1132" t="s">
        <v>431</v>
      </c>
      <c r="K1132" t="s">
        <v>432</v>
      </c>
      <c r="L1132">
        <v>4532</v>
      </c>
      <c r="M1132" t="s">
        <v>143</v>
      </c>
      <c r="N1132">
        <v>1</v>
      </c>
      <c r="O1132">
        <v>814.36</v>
      </c>
      <c r="P1132">
        <v>4752</v>
      </c>
      <c r="Q1132" t="str">
        <f t="shared" si="17"/>
        <v>E6 - OTHER</v>
      </c>
    </row>
    <row r="1133" spans="1:17" x14ac:dyDescent="0.25">
      <c r="A1133">
        <v>49</v>
      </c>
      <c r="B1133" t="s">
        <v>421</v>
      </c>
      <c r="C1133">
        <v>2019</v>
      </c>
      <c r="D1133">
        <v>10</v>
      </c>
      <c r="E1133" t="s">
        <v>132</v>
      </c>
      <c r="F1133">
        <v>3</v>
      </c>
      <c r="G1133" t="s">
        <v>136</v>
      </c>
      <c r="H1133">
        <v>629</v>
      </c>
      <c r="I1133" t="s">
        <v>470</v>
      </c>
      <c r="J1133" t="s">
        <v>431</v>
      </c>
      <c r="K1133" t="s">
        <v>432</v>
      </c>
      <c r="L1133">
        <v>300</v>
      </c>
      <c r="M1133" t="s">
        <v>137</v>
      </c>
      <c r="N1133">
        <v>8</v>
      </c>
      <c r="O1133">
        <v>273.49</v>
      </c>
      <c r="P1133">
        <v>1108</v>
      </c>
      <c r="Q1133" t="str">
        <f t="shared" si="17"/>
        <v>E6 - OTHER</v>
      </c>
    </row>
    <row r="1134" spans="1:17" x14ac:dyDescent="0.25">
      <c r="A1134">
        <v>49</v>
      </c>
      <c r="B1134" t="s">
        <v>421</v>
      </c>
      <c r="C1134">
        <v>2019</v>
      </c>
      <c r="D1134">
        <v>10</v>
      </c>
      <c r="E1134" t="s">
        <v>132</v>
      </c>
      <c r="F1134">
        <v>6</v>
      </c>
      <c r="G1134" t="s">
        <v>138</v>
      </c>
      <c r="H1134">
        <v>610</v>
      </c>
      <c r="I1134" t="s">
        <v>430</v>
      </c>
      <c r="J1134" t="s">
        <v>431</v>
      </c>
      <c r="K1134" t="s">
        <v>432</v>
      </c>
      <c r="L1134">
        <v>700</v>
      </c>
      <c r="M1134" t="s">
        <v>139</v>
      </c>
      <c r="N1134">
        <v>8</v>
      </c>
      <c r="O1134">
        <v>2842.45</v>
      </c>
      <c r="P1134">
        <v>5061</v>
      </c>
      <c r="Q1134" t="str">
        <f t="shared" si="17"/>
        <v>E6 - OTHER</v>
      </c>
    </row>
    <row r="1135" spans="1:17" x14ac:dyDescent="0.25">
      <c r="A1135">
        <v>49</v>
      </c>
      <c r="B1135" t="s">
        <v>421</v>
      </c>
      <c r="C1135">
        <v>2019</v>
      </c>
      <c r="D1135">
        <v>10</v>
      </c>
      <c r="E1135" t="s">
        <v>132</v>
      </c>
      <c r="F1135">
        <v>6</v>
      </c>
      <c r="G1135" t="s">
        <v>138</v>
      </c>
      <c r="H1135">
        <v>619</v>
      </c>
      <c r="I1135" t="s">
        <v>475</v>
      </c>
      <c r="J1135" t="s">
        <v>158</v>
      </c>
      <c r="K1135" t="s">
        <v>146</v>
      </c>
      <c r="L1135">
        <v>4562</v>
      </c>
      <c r="M1135" t="s">
        <v>145</v>
      </c>
      <c r="N1135">
        <v>95</v>
      </c>
      <c r="O1135">
        <v>102358.68</v>
      </c>
      <c r="P1135">
        <v>1063852</v>
      </c>
      <c r="Q1135" t="str">
        <f t="shared" si="17"/>
        <v>E6 - OTHER</v>
      </c>
    </row>
    <row r="1136" spans="1:17" x14ac:dyDescent="0.25">
      <c r="A1136">
        <v>49</v>
      </c>
      <c r="B1136" t="s">
        <v>421</v>
      </c>
      <c r="C1136">
        <v>2019</v>
      </c>
      <c r="D1136">
        <v>10</v>
      </c>
      <c r="E1136" t="s">
        <v>132</v>
      </c>
      <c r="F1136">
        <v>3</v>
      </c>
      <c r="G1136" t="s">
        <v>136</v>
      </c>
      <c r="H1136">
        <v>616</v>
      </c>
      <c r="I1136" t="s">
        <v>447</v>
      </c>
      <c r="J1136" t="s">
        <v>442</v>
      </c>
      <c r="K1136" t="s">
        <v>443</v>
      </c>
      <c r="L1136">
        <v>4532</v>
      </c>
      <c r="M1136" t="s">
        <v>143</v>
      </c>
      <c r="N1136">
        <v>306</v>
      </c>
      <c r="O1136">
        <v>16166.25</v>
      </c>
      <c r="P1136">
        <v>99816</v>
      </c>
      <c r="Q1136" t="str">
        <f t="shared" si="17"/>
        <v>E6 - OTHER</v>
      </c>
    </row>
    <row r="1137" spans="1:17" x14ac:dyDescent="0.25">
      <c r="A1137">
        <v>49</v>
      </c>
      <c r="B1137" t="s">
        <v>421</v>
      </c>
      <c r="C1137">
        <v>2019</v>
      </c>
      <c r="D1137">
        <v>10</v>
      </c>
      <c r="E1137" t="s">
        <v>132</v>
      </c>
      <c r="F1137">
        <v>5</v>
      </c>
      <c r="G1137" t="s">
        <v>141</v>
      </c>
      <c r="H1137">
        <v>943</v>
      </c>
      <c r="I1137" t="s">
        <v>465</v>
      </c>
      <c r="J1137" t="s">
        <v>466</v>
      </c>
      <c r="K1137" t="s">
        <v>467</v>
      </c>
      <c r="L1137">
        <v>4552</v>
      </c>
      <c r="M1137" t="s">
        <v>157</v>
      </c>
      <c r="N1137">
        <v>1</v>
      </c>
      <c r="O1137">
        <v>8786.49</v>
      </c>
      <c r="P1137">
        <v>0</v>
      </c>
      <c r="Q1137" t="str">
        <f t="shared" si="17"/>
        <v>E6 - OTHER</v>
      </c>
    </row>
    <row r="1138" spans="1:17" x14ac:dyDescent="0.25">
      <c r="A1138">
        <v>49</v>
      </c>
      <c r="B1138" t="s">
        <v>421</v>
      </c>
      <c r="C1138">
        <v>2019</v>
      </c>
      <c r="D1138">
        <v>10</v>
      </c>
      <c r="E1138" t="s">
        <v>132</v>
      </c>
      <c r="F1138">
        <v>1</v>
      </c>
      <c r="G1138" t="s">
        <v>133</v>
      </c>
      <c r="H1138">
        <v>6</v>
      </c>
      <c r="I1138" t="s">
        <v>422</v>
      </c>
      <c r="J1138" t="s">
        <v>423</v>
      </c>
      <c r="K1138" t="s">
        <v>424</v>
      </c>
      <c r="L1138">
        <v>200</v>
      </c>
      <c r="M1138" t="s">
        <v>144</v>
      </c>
      <c r="N1138">
        <v>27405</v>
      </c>
      <c r="O1138">
        <v>1885333.77</v>
      </c>
      <c r="P1138">
        <v>11592348</v>
      </c>
      <c r="Q1138" t="str">
        <f t="shared" si="17"/>
        <v>E2 - Low Income Residential</v>
      </c>
    </row>
    <row r="1139" spans="1:17" x14ac:dyDescent="0.25">
      <c r="A1139">
        <v>49</v>
      </c>
      <c r="B1139" t="s">
        <v>421</v>
      </c>
      <c r="C1139">
        <v>2019</v>
      </c>
      <c r="D1139">
        <v>10</v>
      </c>
      <c r="E1139" t="s">
        <v>132</v>
      </c>
      <c r="F1139">
        <v>5</v>
      </c>
      <c r="G1139" t="s">
        <v>141</v>
      </c>
      <c r="H1139">
        <v>6</v>
      </c>
      <c r="I1139" t="s">
        <v>422</v>
      </c>
      <c r="J1139" t="s">
        <v>423</v>
      </c>
      <c r="K1139" t="s">
        <v>424</v>
      </c>
      <c r="L1139">
        <v>460</v>
      </c>
      <c r="M1139" t="s">
        <v>142</v>
      </c>
      <c r="N1139">
        <v>1</v>
      </c>
      <c r="O1139">
        <v>36.200000000000003</v>
      </c>
      <c r="P1139">
        <v>223</v>
      </c>
      <c r="Q1139" t="str">
        <f t="shared" si="17"/>
        <v>E2 - Low Income Residential</v>
      </c>
    </row>
    <row r="1140" spans="1:17" x14ac:dyDescent="0.25">
      <c r="A1140">
        <v>49</v>
      </c>
      <c r="B1140" t="s">
        <v>421</v>
      </c>
      <c r="C1140">
        <v>2019</v>
      </c>
      <c r="D1140">
        <v>10</v>
      </c>
      <c r="E1140" t="s">
        <v>132</v>
      </c>
      <c r="F1140">
        <v>3</v>
      </c>
      <c r="G1140" t="s">
        <v>136</v>
      </c>
      <c r="H1140">
        <v>117</v>
      </c>
      <c r="I1140" t="s">
        <v>478</v>
      </c>
      <c r="J1140" t="s">
        <v>462</v>
      </c>
      <c r="K1140" t="s">
        <v>463</v>
      </c>
      <c r="L1140">
        <v>300</v>
      </c>
      <c r="M1140" t="s">
        <v>137</v>
      </c>
      <c r="N1140">
        <v>3</v>
      </c>
      <c r="O1140">
        <v>17110.310000000001</v>
      </c>
      <c r="P1140">
        <v>88537</v>
      </c>
      <c r="Q1140" t="str">
        <f t="shared" si="17"/>
        <v>E5 - Large C&amp;I</v>
      </c>
    </row>
    <row r="1141" spans="1:17" x14ac:dyDescent="0.25">
      <c r="A1141">
        <v>49</v>
      </c>
      <c r="B1141" t="s">
        <v>421</v>
      </c>
      <c r="C1141">
        <v>2019</v>
      </c>
      <c r="D1141">
        <v>10</v>
      </c>
      <c r="E1141" t="s">
        <v>132</v>
      </c>
      <c r="F1141">
        <v>3</v>
      </c>
      <c r="G1141" t="s">
        <v>136</v>
      </c>
      <c r="H1141">
        <v>903</v>
      </c>
      <c r="I1141" t="s">
        <v>454</v>
      </c>
      <c r="J1141" t="s">
        <v>451</v>
      </c>
      <c r="K1141" t="s">
        <v>452</v>
      </c>
      <c r="L1141">
        <v>4532</v>
      </c>
      <c r="M1141" t="s">
        <v>143</v>
      </c>
      <c r="N1141">
        <v>95</v>
      </c>
      <c r="O1141">
        <v>21323.69</v>
      </c>
      <c r="P1141">
        <v>200822</v>
      </c>
      <c r="Q1141" t="str">
        <f t="shared" si="17"/>
        <v>E1 - Residential</v>
      </c>
    </row>
    <row r="1142" spans="1:17" x14ac:dyDescent="0.25">
      <c r="A1142">
        <v>49</v>
      </c>
      <c r="B1142" t="s">
        <v>421</v>
      </c>
      <c r="C1142">
        <v>2019</v>
      </c>
      <c r="D1142">
        <v>10</v>
      </c>
      <c r="E1142" t="s">
        <v>132</v>
      </c>
      <c r="F1142">
        <v>3</v>
      </c>
      <c r="G1142" t="s">
        <v>136</v>
      </c>
      <c r="H1142">
        <v>54</v>
      </c>
      <c r="I1142" t="s">
        <v>477</v>
      </c>
      <c r="J1142" t="s">
        <v>459</v>
      </c>
      <c r="K1142" t="s">
        <v>460</v>
      </c>
      <c r="L1142">
        <v>300</v>
      </c>
      <c r="M1142" t="s">
        <v>137</v>
      </c>
      <c r="N1142">
        <v>2</v>
      </c>
      <c r="O1142">
        <v>140.47</v>
      </c>
      <c r="P1142">
        <v>668</v>
      </c>
      <c r="Q1142" t="str">
        <f t="shared" si="17"/>
        <v>E3 - Small C&amp;I</v>
      </c>
    </row>
    <row r="1143" spans="1:17" x14ac:dyDescent="0.25">
      <c r="A1143">
        <v>49</v>
      </c>
      <c r="B1143" t="s">
        <v>421</v>
      </c>
      <c r="C1143">
        <v>2019</v>
      </c>
      <c r="D1143">
        <v>10</v>
      </c>
      <c r="E1143" t="s">
        <v>132</v>
      </c>
      <c r="F1143">
        <v>3</v>
      </c>
      <c r="G1143" t="s">
        <v>136</v>
      </c>
      <c r="H1143">
        <v>55</v>
      </c>
      <c r="I1143" t="s">
        <v>428</v>
      </c>
      <c r="J1143" t="s">
        <v>426</v>
      </c>
      <c r="K1143" t="s">
        <v>427</v>
      </c>
      <c r="L1143">
        <v>300</v>
      </c>
      <c r="M1143" t="s">
        <v>137</v>
      </c>
      <c r="N1143">
        <v>46</v>
      </c>
      <c r="O1143">
        <v>-45156.82</v>
      </c>
      <c r="P1143">
        <v>97143</v>
      </c>
      <c r="Q1143" t="str">
        <f t="shared" si="17"/>
        <v>E3 - Small C&amp;I</v>
      </c>
    </row>
    <row r="1144" spans="1:17" x14ac:dyDescent="0.25">
      <c r="A1144">
        <v>49</v>
      </c>
      <c r="B1144" t="s">
        <v>421</v>
      </c>
      <c r="C1144">
        <v>2019</v>
      </c>
      <c r="D1144">
        <v>10</v>
      </c>
      <c r="E1144" t="s">
        <v>132</v>
      </c>
      <c r="F1144">
        <v>1</v>
      </c>
      <c r="G1144" t="s">
        <v>133</v>
      </c>
      <c r="H1144">
        <v>616</v>
      </c>
      <c r="I1144" t="s">
        <v>447</v>
      </c>
      <c r="J1144" t="s">
        <v>442</v>
      </c>
      <c r="K1144" t="s">
        <v>443</v>
      </c>
      <c r="L1144">
        <v>4512</v>
      </c>
      <c r="M1144" t="s">
        <v>134</v>
      </c>
      <c r="N1144">
        <v>44</v>
      </c>
      <c r="O1144">
        <v>3853.77</v>
      </c>
      <c r="P1144">
        <v>16940</v>
      </c>
      <c r="Q1144" t="str">
        <f t="shared" si="17"/>
        <v>E6 - OTHER</v>
      </c>
    </row>
    <row r="1145" spans="1:17" x14ac:dyDescent="0.25">
      <c r="A1145">
        <v>49</v>
      </c>
      <c r="B1145" t="s">
        <v>421</v>
      </c>
      <c r="C1145">
        <v>2019</v>
      </c>
      <c r="D1145">
        <v>10</v>
      </c>
      <c r="E1145" t="s">
        <v>132</v>
      </c>
      <c r="F1145">
        <v>5</v>
      </c>
      <c r="G1145" t="s">
        <v>141</v>
      </c>
      <c r="H1145">
        <v>954</v>
      </c>
      <c r="I1145" t="s">
        <v>437</v>
      </c>
      <c r="J1145" t="s">
        <v>434</v>
      </c>
      <c r="K1145" t="s">
        <v>435</v>
      </c>
      <c r="L1145">
        <v>4552</v>
      </c>
      <c r="M1145" t="s">
        <v>157</v>
      </c>
      <c r="N1145">
        <v>179</v>
      </c>
      <c r="O1145">
        <v>321520.40000000002</v>
      </c>
      <c r="P1145">
        <v>3555490</v>
      </c>
      <c r="Q1145" t="str">
        <f t="shared" si="17"/>
        <v>E4 - Medium C&amp;I</v>
      </c>
    </row>
    <row r="1146" spans="1:17" x14ac:dyDescent="0.25">
      <c r="A1146">
        <v>49</v>
      </c>
      <c r="B1146" t="s">
        <v>421</v>
      </c>
      <c r="C1146">
        <v>2019</v>
      </c>
      <c r="D1146">
        <v>10</v>
      </c>
      <c r="E1146" t="s">
        <v>132</v>
      </c>
      <c r="F1146">
        <v>5</v>
      </c>
      <c r="G1146" t="s">
        <v>141</v>
      </c>
      <c r="H1146">
        <v>705</v>
      </c>
      <c r="I1146" t="s">
        <v>438</v>
      </c>
      <c r="J1146" t="s">
        <v>439</v>
      </c>
      <c r="K1146" t="s">
        <v>440</v>
      </c>
      <c r="L1146">
        <v>460</v>
      </c>
      <c r="M1146" t="s">
        <v>142</v>
      </c>
      <c r="N1146">
        <v>31</v>
      </c>
      <c r="O1146">
        <v>309675.48</v>
      </c>
      <c r="P1146">
        <v>1865984</v>
      </c>
      <c r="Q1146" t="str">
        <f t="shared" si="17"/>
        <v>E5 - Large C&amp;I</v>
      </c>
    </row>
    <row r="1147" spans="1:17" x14ac:dyDescent="0.25">
      <c r="A1147">
        <v>49</v>
      </c>
      <c r="B1147" t="s">
        <v>421</v>
      </c>
      <c r="C1147">
        <v>2019</v>
      </c>
      <c r="D1147">
        <v>10</v>
      </c>
      <c r="E1147" t="s">
        <v>132</v>
      </c>
      <c r="F1147">
        <v>5</v>
      </c>
      <c r="G1147" t="s">
        <v>141</v>
      </c>
      <c r="H1147">
        <v>944</v>
      </c>
      <c r="I1147" t="s">
        <v>472</v>
      </c>
      <c r="J1147" t="s">
        <v>473</v>
      </c>
      <c r="K1147" t="s">
        <v>474</v>
      </c>
      <c r="L1147">
        <v>4552</v>
      </c>
      <c r="M1147" t="s">
        <v>157</v>
      </c>
      <c r="N1147">
        <v>1</v>
      </c>
      <c r="O1147">
        <v>5652.33</v>
      </c>
      <c r="P1147">
        <v>145185</v>
      </c>
      <c r="Q1147" t="str">
        <f t="shared" si="17"/>
        <v>E6 - OTHER</v>
      </c>
    </row>
    <row r="1148" spans="1:17" x14ac:dyDescent="0.25">
      <c r="A1148">
        <v>49</v>
      </c>
      <c r="B1148" t="s">
        <v>421</v>
      </c>
      <c r="C1148">
        <v>2019</v>
      </c>
      <c r="D1148">
        <v>10</v>
      </c>
      <c r="E1148" t="s">
        <v>132</v>
      </c>
      <c r="F1148">
        <v>3</v>
      </c>
      <c r="G1148" t="s">
        <v>136</v>
      </c>
      <c r="H1148">
        <v>710</v>
      </c>
      <c r="I1148" t="s">
        <v>449</v>
      </c>
      <c r="J1148" t="s">
        <v>439</v>
      </c>
      <c r="K1148" t="s">
        <v>440</v>
      </c>
      <c r="L1148">
        <v>4532</v>
      </c>
      <c r="M1148" t="s">
        <v>143</v>
      </c>
      <c r="N1148">
        <v>299</v>
      </c>
      <c r="O1148">
        <v>3801323.53</v>
      </c>
      <c r="P1148">
        <v>56406985</v>
      </c>
      <c r="Q1148" t="str">
        <f t="shared" si="17"/>
        <v>E5 - Large C&amp;I</v>
      </c>
    </row>
    <row r="1149" spans="1:17" x14ac:dyDescent="0.25">
      <c r="A1149">
        <v>49</v>
      </c>
      <c r="B1149" t="s">
        <v>421</v>
      </c>
      <c r="C1149">
        <v>2019</v>
      </c>
      <c r="D1149">
        <v>10</v>
      </c>
      <c r="E1149" t="s">
        <v>132</v>
      </c>
      <c r="F1149">
        <v>3</v>
      </c>
      <c r="G1149" t="s">
        <v>136</v>
      </c>
      <c r="H1149">
        <v>5</v>
      </c>
      <c r="I1149" t="s">
        <v>425</v>
      </c>
      <c r="J1149" t="s">
        <v>426</v>
      </c>
      <c r="K1149" t="s">
        <v>427</v>
      </c>
      <c r="L1149">
        <v>300</v>
      </c>
      <c r="M1149" t="s">
        <v>137</v>
      </c>
      <c r="N1149">
        <v>39575</v>
      </c>
      <c r="O1149">
        <v>4648898.84</v>
      </c>
      <c r="P1149">
        <v>36315726</v>
      </c>
      <c r="Q1149" t="str">
        <f t="shared" si="17"/>
        <v>E3 - Small C&amp;I</v>
      </c>
    </row>
    <row r="1150" spans="1:17" x14ac:dyDescent="0.25">
      <c r="A1150">
        <v>49</v>
      </c>
      <c r="B1150" t="s">
        <v>421</v>
      </c>
      <c r="C1150">
        <v>2019</v>
      </c>
      <c r="D1150">
        <v>10</v>
      </c>
      <c r="E1150" t="s">
        <v>132</v>
      </c>
      <c r="F1150">
        <v>1</v>
      </c>
      <c r="G1150" t="s">
        <v>133</v>
      </c>
      <c r="H1150">
        <v>34</v>
      </c>
      <c r="I1150" t="s">
        <v>464</v>
      </c>
      <c r="J1150" t="s">
        <v>459</v>
      </c>
      <c r="K1150" t="s">
        <v>460</v>
      </c>
      <c r="L1150">
        <v>200</v>
      </c>
      <c r="M1150" t="s">
        <v>144</v>
      </c>
      <c r="N1150">
        <v>1</v>
      </c>
      <c r="O1150">
        <v>11.93</v>
      </c>
      <c r="P1150">
        <v>3</v>
      </c>
      <c r="Q1150" t="str">
        <f t="shared" si="17"/>
        <v>E3 - Small C&amp;I</v>
      </c>
    </row>
    <row r="1151" spans="1:17" x14ac:dyDescent="0.25">
      <c r="A1151">
        <v>49</v>
      </c>
      <c r="B1151" t="s">
        <v>421</v>
      </c>
      <c r="C1151">
        <v>2019</v>
      </c>
      <c r="D1151">
        <v>10</v>
      </c>
      <c r="E1151" t="s">
        <v>132</v>
      </c>
      <c r="F1151">
        <v>6</v>
      </c>
      <c r="G1151" t="s">
        <v>138</v>
      </c>
      <c r="H1151">
        <v>34</v>
      </c>
      <c r="I1151" t="s">
        <v>464</v>
      </c>
      <c r="J1151" t="s">
        <v>459</v>
      </c>
      <c r="K1151" t="s">
        <v>460</v>
      </c>
      <c r="L1151">
        <v>700</v>
      </c>
      <c r="M1151" t="s">
        <v>139</v>
      </c>
      <c r="N1151">
        <v>152</v>
      </c>
      <c r="O1151">
        <v>19529.62</v>
      </c>
      <c r="P1151">
        <v>91716</v>
      </c>
      <c r="Q1151" t="str">
        <f t="shared" si="17"/>
        <v>E3 - Small C&amp;I</v>
      </c>
    </row>
    <row r="1152" spans="1:17" x14ac:dyDescent="0.25">
      <c r="A1152">
        <v>49</v>
      </c>
      <c r="B1152" t="s">
        <v>421</v>
      </c>
      <c r="C1152">
        <v>2019</v>
      </c>
      <c r="D1152">
        <v>10</v>
      </c>
      <c r="E1152" t="s">
        <v>132</v>
      </c>
      <c r="F1152">
        <v>1</v>
      </c>
      <c r="G1152" t="s">
        <v>133</v>
      </c>
      <c r="H1152">
        <v>950</v>
      </c>
      <c r="I1152" t="s">
        <v>429</v>
      </c>
      <c r="J1152" t="s">
        <v>426</v>
      </c>
      <c r="K1152" t="s">
        <v>427</v>
      </c>
      <c r="L1152">
        <v>4512</v>
      </c>
      <c r="M1152" t="s">
        <v>134</v>
      </c>
      <c r="N1152">
        <v>81</v>
      </c>
      <c r="O1152">
        <v>7217.5</v>
      </c>
      <c r="P1152">
        <v>63580</v>
      </c>
      <c r="Q1152" t="str">
        <f t="shared" si="17"/>
        <v>E3 - Small C&amp;I</v>
      </c>
    </row>
    <row r="1153" spans="1:17" x14ac:dyDescent="0.25">
      <c r="A1153">
        <v>49</v>
      </c>
      <c r="B1153" t="s">
        <v>421</v>
      </c>
      <c r="C1153">
        <v>2019</v>
      </c>
      <c r="D1153">
        <v>10</v>
      </c>
      <c r="E1153" t="s">
        <v>132</v>
      </c>
      <c r="F1153">
        <v>6</v>
      </c>
      <c r="G1153" t="s">
        <v>138</v>
      </c>
      <c r="H1153">
        <v>629</v>
      </c>
      <c r="I1153" t="s">
        <v>470</v>
      </c>
      <c r="J1153" t="s">
        <v>431</v>
      </c>
      <c r="K1153" t="s">
        <v>432</v>
      </c>
      <c r="L1153">
        <v>700</v>
      </c>
      <c r="M1153" t="s">
        <v>139</v>
      </c>
      <c r="N1153">
        <v>144</v>
      </c>
      <c r="O1153">
        <v>-8069.24</v>
      </c>
      <c r="P1153">
        <v>-5601</v>
      </c>
      <c r="Q1153" t="str">
        <f t="shared" si="17"/>
        <v>E6 - OTHER</v>
      </c>
    </row>
    <row r="1154" spans="1:17" x14ac:dyDescent="0.25">
      <c r="A1154">
        <v>49</v>
      </c>
      <c r="B1154" t="s">
        <v>421</v>
      </c>
      <c r="C1154">
        <v>2019</v>
      </c>
      <c r="D1154">
        <v>10</v>
      </c>
      <c r="E1154" t="s">
        <v>132</v>
      </c>
      <c r="F1154">
        <v>6</v>
      </c>
      <c r="G1154" t="s">
        <v>138</v>
      </c>
      <c r="H1154">
        <v>617</v>
      </c>
      <c r="I1154" t="s">
        <v>471</v>
      </c>
      <c r="J1154" t="s">
        <v>431</v>
      </c>
      <c r="K1154" t="s">
        <v>432</v>
      </c>
      <c r="L1154">
        <v>4562</v>
      </c>
      <c r="M1154" t="s">
        <v>145</v>
      </c>
      <c r="N1154">
        <v>131</v>
      </c>
      <c r="O1154">
        <v>-213274.9</v>
      </c>
      <c r="P1154">
        <v>-1093185</v>
      </c>
      <c r="Q1154" t="str">
        <f t="shared" ref="Q1154:Q1217" si="18">VLOOKUP(J1154,S:T,2,FALSE)</f>
        <v>E6 - OTHER</v>
      </c>
    </row>
    <row r="1155" spans="1:17" x14ac:dyDescent="0.25">
      <c r="A1155">
        <v>49</v>
      </c>
      <c r="B1155" t="s">
        <v>421</v>
      </c>
      <c r="C1155">
        <v>2019</v>
      </c>
      <c r="D1155">
        <v>10</v>
      </c>
      <c r="E1155" t="s">
        <v>132</v>
      </c>
      <c r="F1155">
        <v>3</v>
      </c>
      <c r="G1155" t="s">
        <v>136</v>
      </c>
      <c r="H1155">
        <v>628</v>
      </c>
      <c r="I1155" t="s">
        <v>441</v>
      </c>
      <c r="J1155" t="s">
        <v>442</v>
      </c>
      <c r="K1155" t="s">
        <v>443</v>
      </c>
      <c r="L1155">
        <v>300</v>
      </c>
      <c r="M1155" t="s">
        <v>137</v>
      </c>
      <c r="N1155">
        <v>1124</v>
      </c>
      <c r="O1155">
        <v>79047.08</v>
      </c>
      <c r="P1155">
        <v>317755</v>
      </c>
      <c r="Q1155" t="str">
        <f t="shared" si="18"/>
        <v>E6 - OTHER</v>
      </c>
    </row>
    <row r="1156" spans="1:17" x14ac:dyDescent="0.25">
      <c r="A1156">
        <v>49</v>
      </c>
      <c r="B1156" t="s">
        <v>421</v>
      </c>
      <c r="C1156">
        <v>2019</v>
      </c>
      <c r="D1156">
        <v>10</v>
      </c>
      <c r="E1156" t="s">
        <v>132</v>
      </c>
      <c r="F1156">
        <v>6</v>
      </c>
      <c r="G1156" t="s">
        <v>138</v>
      </c>
      <c r="H1156">
        <v>630</v>
      </c>
      <c r="I1156" t="s">
        <v>456</v>
      </c>
      <c r="J1156" t="s">
        <v>158</v>
      </c>
      <c r="K1156" t="s">
        <v>146</v>
      </c>
      <c r="L1156">
        <v>700</v>
      </c>
      <c r="M1156" t="s">
        <v>139</v>
      </c>
      <c r="N1156">
        <v>1</v>
      </c>
      <c r="O1156">
        <v>722.48</v>
      </c>
      <c r="P1156">
        <v>3636</v>
      </c>
      <c r="Q1156" t="str">
        <f t="shared" si="18"/>
        <v>E6 - OTHER</v>
      </c>
    </row>
    <row r="1157" spans="1:17" x14ac:dyDescent="0.25">
      <c r="A1157">
        <v>49</v>
      </c>
      <c r="B1157" t="s">
        <v>421</v>
      </c>
      <c r="C1157">
        <v>2019</v>
      </c>
      <c r="D1157">
        <v>10</v>
      </c>
      <c r="E1157" t="s">
        <v>132</v>
      </c>
      <c r="F1157">
        <v>3</v>
      </c>
      <c r="G1157" t="s">
        <v>136</v>
      </c>
      <c r="H1157">
        <v>53</v>
      </c>
      <c r="I1157" t="s">
        <v>436</v>
      </c>
      <c r="J1157" t="s">
        <v>434</v>
      </c>
      <c r="K1157" t="s">
        <v>435</v>
      </c>
      <c r="L1157">
        <v>300</v>
      </c>
      <c r="M1157" t="s">
        <v>137</v>
      </c>
      <c r="N1157">
        <v>168</v>
      </c>
      <c r="O1157">
        <v>422554.5</v>
      </c>
      <c r="P1157">
        <v>2275630</v>
      </c>
      <c r="Q1157" t="str">
        <f t="shared" si="18"/>
        <v>E4 - Medium C&amp;I</v>
      </c>
    </row>
    <row r="1158" spans="1:17" x14ac:dyDescent="0.25">
      <c r="A1158">
        <v>49</v>
      </c>
      <c r="B1158" t="s">
        <v>421</v>
      </c>
      <c r="C1158">
        <v>2019</v>
      </c>
      <c r="D1158">
        <v>10</v>
      </c>
      <c r="E1158" t="s">
        <v>132</v>
      </c>
      <c r="F1158">
        <v>3</v>
      </c>
      <c r="G1158" t="s">
        <v>136</v>
      </c>
      <c r="H1158">
        <v>6</v>
      </c>
      <c r="I1158" t="s">
        <v>422</v>
      </c>
      <c r="J1158" t="s">
        <v>423</v>
      </c>
      <c r="K1158" t="s">
        <v>424</v>
      </c>
      <c r="L1158">
        <v>300</v>
      </c>
      <c r="M1158" t="s">
        <v>137</v>
      </c>
      <c r="N1158">
        <v>3</v>
      </c>
      <c r="O1158">
        <v>134.78</v>
      </c>
      <c r="P1158">
        <v>808</v>
      </c>
      <c r="Q1158" t="str">
        <f t="shared" si="18"/>
        <v>E2 - Low Income Residential</v>
      </c>
    </row>
    <row r="1159" spans="1:17" x14ac:dyDescent="0.25">
      <c r="A1159">
        <v>49</v>
      </c>
      <c r="B1159" t="s">
        <v>421</v>
      </c>
      <c r="C1159">
        <v>2019</v>
      </c>
      <c r="D1159">
        <v>10</v>
      </c>
      <c r="E1159" t="s">
        <v>132</v>
      </c>
      <c r="F1159">
        <v>3</v>
      </c>
      <c r="G1159" t="s">
        <v>136</v>
      </c>
      <c r="H1159">
        <v>950</v>
      </c>
      <c r="I1159" t="s">
        <v>429</v>
      </c>
      <c r="J1159" t="s">
        <v>426</v>
      </c>
      <c r="K1159" t="s">
        <v>427</v>
      </c>
      <c r="L1159">
        <v>4532</v>
      </c>
      <c r="M1159" t="s">
        <v>143</v>
      </c>
      <c r="N1159">
        <v>10219</v>
      </c>
      <c r="O1159">
        <v>1278275.6499999999</v>
      </c>
      <c r="P1159">
        <v>11664611</v>
      </c>
      <c r="Q1159" t="str">
        <f t="shared" si="18"/>
        <v>E3 - Small C&amp;I</v>
      </c>
    </row>
    <row r="1160" spans="1:17" x14ac:dyDescent="0.25">
      <c r="A1160">
        <v>49</v>
      </c>
      <c r="B1160" t="s">
        <v>421</v>
      </c>
      <c r="C1160">
        <v>2019</v>
      </c>
      <c r="D1160">
        <v>10</v>
      </c>
      <c r="E1160" t="s">
        <v>132</v>
      </c>
      <c r="F1160">
        <v>1</v>
      </c>
      <c r="G1160" t="s">
        <v>133</v>
      </c>
      <c r="H1160">
        <v>628</v>
      </c>
      <c r="I1160" t="s">
        <v>441</v>
      </c>
      <c r="J1160" t="s">
        <v>442</v>
      </c>
      <c r="K1160" t="s">
        <v>443</v>
      </c>
      <c r="L1160">
        <v>200</v>
      </c>
      <c r="M1160" t="s">
        <v>144</v>
      </c>
      <c r="N1160">
        <v>247</v>
      </c>
      <c r="O1160">
        <v>14115.01</v>
      </c>
      <c r="P1160">
        <v>33980</v>
      </c>
      <c r="Q1160" t="str">
        <f t="shared" si="18"/>
        <v>E6 - OTHER</v>
      </c>
    </row>
    <row r="1161" spans="1:17" x14ac:dyDescent="0.25">
      <c r="A1161">
        <v>49</v>
      </c>
      <c r="B1161" t="s">
        <v>421</v>
      </c>
      <c r="C1161">
        <v>2019</v>
      </c>
      <c r="D1161">
        <v>10</v>
      </c>
      <c r="E1161" t="s">
        <v>132</v>
      </c>
      <c r="F1161">
        <v>6</v>
      </c>
      <c r="G1161" t="s">
        <v>138</v>
      </c>
      <c r="H1161">
        <v>626</v>
      </c>
      <c r="I1161" t="s">
        <v>457</v>
      </c>
      <c r="J1161" t="s">
        <v>85</v>
      </c>
      <c r="K1161" t="s">
        <v>146</v>
      </c>
      <c r="L1161">
        <v>700</v>
      </c>
      <c r="M1161" t="s">
        <v>139</v>
      </c>
      <c r="N1161">
        <v>1</v>
      </c>
      <c r="O1161">
        <v>466.59</v>
      </c>
      <c r="P1161">
        <v>296</v>
      </c>
      <c r="Q1161" t="str">
        <f t="shared" si="18"/>
        <v>E6 - OTHER</v>
      </c>
    </row>
    <row r="1162" spans="1:17" x14ac:dyDescent="0.25">
      <c r="A1162">
        <v>49</v>
      </c>
      <c r="B1162" t="s">
        <v>421</v>
      </c>
      <c r="C1162">
        <v>2019</v>
      </c>
      <c r="D1162">
        <v>10</v>
      </c>
      <c r="E1162" t="s">
        <v>132</v>
      </c>
      <c r="F1162">
        <v>6</v>
      </c>
      <c r="G1162" t="s">
        <v>138</v>
      </c>
      <c r="H1162">
        <v>605</v>
      </c>
      <c r="I1162" t="s">
        <v>468</v>
      </c>
      <c r="J1162" t="s">
        <v>442</v>
      </c>
      <c r="K1162" t="s">
        <v>443</v>
      </c>
      <c r="L1162">
        <v>700</v>
      </c>
      <c r="M1162" t="s">
        <v>139</v>
      </c>
      <c r="N1162">
        <v>16</v>
      </c>
      <c r="O1162">
        <v>1161.27</v>
      </c>
      <c r="P1162">
        <v>4355</v>
      </c>
      <c r="Q1162" t="str">
        <f t="shared" si="18"/>
        <v>E6 - OTHER</v>
      </c>
    </row>
    <row r="1163" spans="1:17" x14ac:dyDescent="0.25">
      <c r="A1163">
        <v>49</v>
      </c>
      <c r="B1163" t="s">
        <v>421</v>
      </c>
      <c r="C1163">
        <v>2019</v>
      </c>
      <c r="D1163">
        <v>10</v>
      </c>
      <c r="E1163" t="s">
        <v>132</v>
      </c>
      <c r="F1163">
        <v>5</v>
      </c>
      <c r="G1163" t="s">
        <v>141</v>
      </c>
      <c r="H1163">
        <v>53</v>
      </c>
      <c r="I1163" t="s">
        <v>436</v>
      </c>
      <c r="J1163" t="s">
        <v>434</v>
      </c>
      <c r="K1163" t="s">
        <v>435</v>
      </c>
      <c r="L1163">
        <v>460</v>
      </c>
      <c r="M1163" t="s">
        <v>142</v>
      </c>
      <c r="N1163">
        <v>9</v>
      </c>
      <c r="O1163">
        <v>16425.71</v>
      </c>
      <c r="P1163">
        <v>73567</v>
      </c>
      <c r="Q1163" t="str">
        <f t="shared" si="18"/>
        <v>E4 - Medium C&amp;I</v>
      </c>
    </row>
    <row r="1164" spans="1:17" x14ac:dyDescent="0.25">
      <c r="A1164">
        <v>49</v>
      </c>
      <c r="B1164" t="s">
        <v>421</v>
      </c>
      <c r="C1164">
        <v>2019</v>
      </c>
      <c r="D1164">
        <v>10</v>
      </c>
      <c r="E1164" t="s">
        <v>132</v>
      </c>
      <c r="F1164">
        <v>3</v>
      </c>
      <c r="G1164" t="s">
        <v>136</v>
      </c>
      <c r="H1164">
        <v>924</v>
      </c>
      <c r="I1164" t="s">
        <v>444</v>
      </c>
      <c r="J1164" t="s">
        <v>445</v>
      </c>
      <c r="K1164" t="s">
        <v>446</v>
      </c>
      <c r="L1164">
        <v>4532</v>
      </c>
      <c r="M1164" t="s">
        <v>143</v>
      </c>
      <c r="N1164">
        <v>1</v>
      </c>
      <c r="O1164">
        <v>178604.28</v>
      </c>
      <c r="P1164">
        <v>2058508</v>
      </c>
      <c r="Q1164" t="str">
        <f t="shared" si="18"/>
        <v>E5 - Large C&amp;I</v>
      </c>
    </row>
    <row r="1165" spans="1:17" x14ac:dyDescent="0.25">
      <c r="A1165">
        <v>49</v>
      </c>
      <c r="B1165" t="s">
        <v>421</v>
      </c>
      <c r="C1165">
        <v>2019</v>
      </c>
      <c r="D1165">
        <v>10</v>
      </c>
      <c r="E1165" t="s">
        <v>132</v>
      </c>
      <c r="F1165">
        <v>3</v>
      </c>
      <c r="G1165" t="s">
        <v>136</v>
      </c>
      <c r="H1165">
        <v>700</v>
      </c>
      <c r="I1165" t="s">
        <v>448</v>
      </c>
      <c r="J1165" t="s">
        <v>439</v>
      </c>
      <c r="K1165" t="s">
        <v>440</v>
      </c>
      <c r="L1165">
        <v>300</v>
      </c>
      <c r="M1165" t="s">
        <v>137</v>
      </c>
      <c r="N1165">
        <v>74</v>
      </c>
      <c r="O1165">
        <v>1104411.78</v>
      </c>
      <c r="P1165">
        <v>6933931</v>
      </c>
      <c r="Q1165" t="str">
        <f t="shared" si="18"/>
        <v>E5 - Large C&amp;I</v>
      </c>
    </row>
    <row r="1166" spans="1:17" x14ac:dyDescent="0.25">
      <c r="A1166">
        <v>49</v>
      </c>
      <c r="B1166" t="s">
        <v>421</v>
      </c>
      <c r="C1166">
        <v>2019</v>
      </c>
      <c r="D1166">
        <v>10</v>
      </c>
      <c r="E1166" t="s">
        <v>132</v>
      </c>
      <c r="F1166">
        <v>5</v>
      </c>
      <c r="G1166" t="s">
        <v>141</v>
      </c>
      <c r="H1166">
        <v>710</v>
      </c>
      <c r="I1166" t="s">
        <v>449</v>
      </c>
      <c r="J1166" t="s">
        <v>439</v>
      </c>
      <c r="K1166" t="s">
        <v>440</v>
      </c>
      <c r="L1166">
        <v>4552</v>
      </c>
      <c r="M1166" t="s">
        <v>157</v>
      </c>
      <c r="N1166">
        <v>93</v>
      </c>
      <c r="O1166">
        <v>1676979.22</v>
      </c>
      <c r="P1166">
        <v>24639085</v>
      </c>
      <c r="Q1166" t="str">
        <f t="shared" si="18"/>
        <v>E5 - Large C&amp;I</v>
      </c>
    </row>
    <row r="1167" spans="1:17" x14ac:dyDescent="0.25">
      <c r="A1167">
        <v>49</v>
      </c>
      <c r="B1167" t="s">
        <v>421</v>
      </c>
      <c r="C1167">
        <v>2019</v>
      </c>
      <c r="D1167">
        <v>10</v>
      </c>
      <c r="E1167" t="s">
        <v>132</v>
      </c>
      <c r="F1167">
        <v>5</v>
      </c>
      <c r="G1167" t="s">
        <v>141</v>
      </c>
      <c r="H1167">
        <v>711</v>
      </c>
      <c r="I1167" t="s">
        <v>453</v>
      </c>
      <c r="J1167" t="s">
        <v>439</v>
      </c>
      <c r="K1167" t="s">
        <v>440</v>
      </c>
      <c r="L1167">
        <v>4552</v>
      </c>
      <c r="M1167" t="s">
        <v>157</v>
      </c>
      <c r="N1167">
        <v>74</v>
      </c>
      <c r="O1167">
        <v>889835.91</v>
      </c>
      <c r="P1167">
        <v>12577609</v>
      </c>
      <c r="Q1167" t="str">
        <f t="shared" si="18"/>
        <v>E5 - Large C&amp;I</v>
      </c>
    </row>
    <row r="1168" spans="1:17" x14ac:dyDescent="0.25">
      <c r="A1168">
        <v>49</v>
      </c>
      <c r="B1168" t="s">
        <v>421</v>
      </c>
      <c r="C1168">
        <v>2019</v>
      </c>
      <c r="D1168">
        <v>10</v>
      </c>
      <c r="E1168" t="s">
        <v>132</v>
      </c>
      <c r="F1168">
        <v>3</v>
      </c>
      <c r="G1168" t="s">
        <v>136</v>
      </c>
      <c r="H1168">
        <v>122</v>
      </c>
      <c r="I1168" t="s">
        <v>461</v>
      </c>
      <c r="J1168" t="s">
        <v>462</v>
      </c>
      <c r="K1168" t="s">
        <v>463</v>
      </c>
      <c r="L1168">
        <v>300</v>
      </c>
      <c r="M1168" t="s">
        <v>137</v>
      </c>
      <c r="N1168">
        <v>1</v>
      </c>
      <c r="O1168">
        <v>40569.19</v>
      </c>
      <c r="P1168">
        <v>451548</v>
      </c>
      <c r="Q1168" t="str">
        <f t="shared" si="18"/>
        <v>E5 - Large C&amp;I</v>
      </c>
    </row>
    <row r="1169" spans="1:17" x14ac:dyDescent="0.25">
      <c r="A1169">
        <v>49</v>
      </c>
      <c r="B1169" t="s">
        <v>421</v>
      </c>
      <c r="C1169">
        <v>2019</v>
      </c>
      <c r="D1169">
        <v>10</v>
      </c>
      <c r="E1169" t="s">
        <v>132</v>
      </c>
      <c r="F1169">
        <v>10</v>
      </c>
      <c r="G1169" t="s">
        <v>150</v>
      </c>
      <c r="H1169">
        <v>1</v>
      </c>
      <c r="I1169" t="s">
        <v>450</v>
      </c>
      <c r="J1169" t="s">
        <v>451</v>
      </c>
      <c r="K1169" t="s">
        <v>452</v>
      </c>
      <c r="L1169">
        <v>207</v>
      </c>
      <c r="M1169" t="s">
        <v>152</v>
      </c>
      <c r="N1169">
        <v>14931</v>
      </c>
      <c r="O1169">
        <v>1659702.68</v>
      </c>
      <c r="P1169">
        <v>7557347</v>
      </c>
      <c r="Q1169" t="str">
        <f t="shared" si="18"/>
        <v>E1 - Residential</v>
      </c>
    </row>
    <row r="1170" spans="1:17" x14ac:dyDescent="0.25">
      <c r="A1170">
        <v>49</v>
      </c>
      <c r="B1170" t="s">
        <v>421</v>
      </c>
      <c r="C1170">
        <v>2019</v>
      </c>
      <c r="D1170">
        <v>10</v>
      </c>
      <c r="E1170" t="s">
        <v>132</v>
      </c>
      <c r="F1170">
        <v>10</v>
      </c>
      <c r="G1170" t="s">
        <v>150</v>
      </c>
      <c r="H1170">
        <v>903</v>
      </c>
      <c r="I1170" t="s">
        <v>454</v>
      </c>
      <c r="J1170" t="s">
        <v>451</v>
      </c>
      <c r="K1170" t="s">
        <v>452</v>
      </c>
      <c r="L1170">
        <v>4513</v>
      </c>
      <c r="M1170" t="s">
        <v>151</v>
      </c>
      <c r="N1170">
        <v>1738</v>
      </c>
      <c r="O1170">
        <v>113815.6</v>
      </c>
      <c r="P1170">
        <v>995762</v>
      </c>
      <c r="Q1170" t="str">
        <f t="shared" si="18"/>
        <v>E1 - Residential</v>
      </c>
    </row>
    <row r="1171" spans="1:17" x14ac:dyDescent="0.25">
      <c r="A1171">
        <v>49</v>
      </c>
      <c r="B1171" t="s">
        <v>421</v>
      </c>
      <c r="C1171">
        <v>2019</v>
      </c>
      <c r="D1171">
        <v>10</v>
      </c>
      <c r="E1171" t="s">
        <v>132</v>
      </c>
      <c r="F1171">
        <v>3</v>
      </c>
      <c r="G1171" t="s">
        <v>136</v>
      </c>
      <c r="H1171">
        <v>951</v>
      </c>
      <c r="I1171" t="s">
        <v>458</v>
      </c>
      <c r="J1171" t="s">
        <v>459</v>
      </c>
      <c r="K1171" t="s">
        <v>460</v>
      </c>
      <c r="L1171">
        <v>4532</v>
      </c>
      <c r="M1171" t="s">
        <v>143</v>
      </c>
      <c r="N1171">
        <v>114</v>
      </c>
      <c r="O1171">
        <v>9245.7199999999993</v>
      </c>
      <c r="P1171">
        <v>75930</v>
      </c>
      <c r="Q1171" t="str">
        <f t="shared" si="18"/>
        <v>E3 - Small C&amp;I</v>
      </c>
    </row>
    <row r="1172" spans="1:17" x14ac:dyDescent="0.25">
      <c r="A1172">
        <v>49</v>
      </c>
      <c r="B1172" t="s">
        <v>421</v>
      </c>
      <c r="C1172">
        <v>2019</v>
      </c>
      <c r="D1172">
        <v>10</v>
      </c>
      <c r="E1172" t="s">
        <v>132</v>
      </c>
      <c r="F1172">
        <v>3</v>
      </c>
      <c r="G1172" t="s">
        <v>136</v>
      </c>
      <c r="H1172">
        <v>605</v>
      </c>
      <c r="I1172" t="s">
        <v>468</v>
      </c>
      <c r="J1172" t="s">
        <v>442</v>
      </c>
      <c r="K1172" t="s">
        <v>443</v>
      </c>
      <c r="L1172">
        <v>300</v>
      </c>
      <c r="M1172" t="s">
        <v>137</v>
      </c>
      <c r="N1172">
        <v>14</v>
      </c>
      <c r="O1172">
        <v>707.53</v>
      </c>
      <c r="P1172">
        <v>2657</v>
      </c>
      <c r="Q1172" t="str">
        <f t="shared" si="18"/>
        <v>E6 - OTHER</v>
      </c>
    </row>
    <row r="1173" spans="1:17" x14ac:dyDescent="0.25">
      <c r="A1173">
        <v>49</v>
      </c>
      <c r="B1173" t="s">
        <v>421</v>
      </c>
      <c r="C1173">
        <v>2019</v>
      </c>
      <c r="D1173">
        <v>10</v>
      </c>
      <c r="E1173" t="s">
        <v>132</v>
      </c>
      <c r="F1173">
        <v>6</v>
      </c>
      <c r="G1173" t="s">
        <v>138</v>
      </c>
      <c r="H1173">
        <v>627</v>
      </c>
      <c r="I1173" t="s">
        <v>469</v>
      </c>
      <c r="J1173" t="s">
        <v>85</v>
      </c>
      <c r="K1173" t="s">
        <v>146</v>
      </c>
      <c r="L1173">
        <v>700</v>
      </c>
      <c r="M1173" t="s">
        <v>139</v>
      </c>
      <c r="N1173">
        <v>1</v>
      </c>
      <c r="O1173">
        <v>296.11</v>
      </c>
      <c r="P1173">
        <v>109</v>
      </c>
      <c r="Q1173" t="str">
        <f t="shared" si="18"/>
        <v>E6 - OTHER</v>
      </c>
    </row>
    <row r="1174" spans="1:17" x14ac:dyDescent="0.25">
      <c r="A1174">
        <v>49</v>
      </c>
      <c r="B1174" t="s">
        <v>421</v>
      </c>
      <c r="C1174">
        <v>2019</v>
      </c>
      <c r="D1174">
        <v>10</v>
      </c>
      <c r="E1174" t="s">
        <v>132</v>
      </c>
      <c r="F1174">
        <v>1</v>
      </c>
      <c r="G1174" t="s">
        <v>133</v>
      </c>
      <c r="H1174">
        <v>13</v>
      </c>
      <c r="I1174" t="s">
        <v>433</v>
      </c>
      <c r="J1174" t="s">
        <v>434</v>
      </c>
      <c r="K1174" t="s">
        <v>435</v>
      </c>
      <c r="L1174">
        <v>200</v>
      </c>
      <c r="M1174" t="s">
        <v>144</v>
      </c>
      <c r="N1174">
        <v>5</v>
      </c>
      <c r="O1174">
        <v>3339.21</v>
      </c>
      <c r="P1174">
        <v>16418</v>
      </c>
      <c r="Q1174" t="str">
        <f t="shared" si="18"/>
        <v>E4 - Medium C&amp;I</v>
      </c>
    </row>
    <row r="1175" spans="1:17" x14ac:dyDescent="0.25">
      <c r="A1175">
        <v>49</v>
      </c>
      <c r="B1175" t="s">
        <v>421</v>
      </c>
      <c r="C1175">
        <v>2019</v>
      </c>
      <c r="D1175">
        <v>10</v>
      </c>
      <c r="E1175" t="s">
        <v>132</v>
      </c>
      <c r="F1175">
        <v>5</v>
      </c>
      <c r="G1175" t="s">
        <v>141</v>
      </c>
      <c r="H1175">
        <v>13</v>
      </c>
      <c r="I1175" t="s">
        <v>433</v>
      </c>
      <c r="J1175" t="s">
        <v>434</v>
      </c>
      <c r="K1175" t="s">
        <v>435</v>
      </c>
      <c r="L1175">
        <v>460</v>
      </c>
      <c r="M1175" t="s">
        <v>142</v>
      </c>
      <c r="N1175">
        <v>308</v>
      </c>
      <c r="O1175">
        <v>566433.38</v>
      </c>
      <c r="P1175">
        <v>3033650</v>
      </c>
      <c r="Q1175" t="str">
        <f t="shared" si="18"/>
        <v>E4 - Medium C&amp;I</v>
      </c>
    </row>
    <row r="1176" spans="1:17" x14ac:dyDescent="0.25">
      <c r="A1176">
        <v>49</v>
      </c>
      <c r="B1176" t="s">
        <v>421</v>
      </c>
      <c r="C1176">
        <v>2019</v>
      </c>
      <c r="D1176">
        <v>10</v>
      </c>
      <c r="E1176" t="s">
        <v>132</v>
      </c>
      <c r="F1176">
        <v>1</v>
      </c>
      <c r="G1176" t="s">
        <v>133</v>
      </c>
      <c r="H1176">
        <v>5</v>
      </c>
      <c r="I1176" t="s">
        <v>425</v>
      </c>
      <c r="J1176" t="s">
        <v>426</v>
      </c>
      <c r="K1176" t="s">
        <v>427</v>
      </c>
      <c r="L1176">
        <v>200</v>
      </c>
      <c r="M1176" t="s">
        <v>144</v>
      </c>
      <c r="N1176">
        <v>700</v>
      </c>
      <c r="O1176">
        <v>57016.18</v>
      </c>
      <c r="P1176">
        <v>243160</v>
      </c>
      <c r="Q1176" t="str">
        <f t="shared" si="18"/>
        <v>E3 - Small C&amp;I</v>
      </c>
    </row>
    <row r="1177" spans="1:17" x14ac:dyDescent="0.25">
      <c r="A1177">
        <v>49</v>
      </c>
      <c r="B1177" t="s">
        <v>421</v>
      </c>
      <c r="C1177">
        <v>2019</v>
      </c>
      <c r="D1177">
        <v>10</v>
      </c>
      <c r="E1177" t="s">
        <v>132</v>
      </c>
      <c r="F1177">
        <v>1</v>
      </c>
      <c r="G1177" t="s">
        <v>133</v>
      </c>
      <c r="H1177">
        <v>55</v>
      </c>
      <c r="I1177" t="s">
        <v>428</v>
      </c>
      <c r="J1177" t="s">
        <v>426</v>
      </c>
      <c r="K1177" t="s">
        <v>427</v>
      </c>
      <c r="L1177">
        <v>200</v>
      </c>
      <c r="M1177" t="s">
        <v>144</v>
      </c>
      <c r="N1177">
        <v>1</v>
      </c>
      <c r="O1177">
        <v>18.48</v>
      </c>
      <c r="P1177">
        <v>30</v>
      </c>
      <c r="Q1177" t="str">
        <f t="shared" si="18"/>
        <v>E3 - Small C&amp;I</v>
      </c>
    </row>
    <row r="1178" spans="1:17" x14ac:dyDescent="0.25">
      <c r="A1178">
        <v>49</v>
      </c>
      <c r="B1178" t="s">
        <v>421</v>
      </c>
      <c r="C1178">
        <v>2019</v>
      </c>
      <c r="D1178">
        <v>10</v>
      </c>
      <c r="E1178" t="s">
        <v>132</v>
      </c>
      <c r="F1178">
        <v>5</v>
      </c>
      <c r="G1178" t="s">
        <v>141</v>
      </c>
      <c r="H1178">
        <v>122</v>
      </c>
      <c r="I1178" t="s">
        <v>461</v>
      </c>
      <c r="J1178" t="s">
        <v>462</v>
      </c>
      <c r="K1178" t="s">
        <v>463</v>
      </c>
      <c r="L1178">
        <v>460</v>
      </c>
      <c r="M1178" t="s">
        <v>142</v>
      </c>
      <c r="N1178">
        <v>1</v>
      </c>
      <c r="O1178">
        <v>26718.06</v>
      </c>
      <c r="P1178">
        <v>424966</v>
      </c>
      <c r="Q1178" t="str">
        <f t="shared" si="18"/>
        <v>E5 - Large C&amp;I</v>
      </c>
    </row>
    <row r="1179" spans="1:17" x14ac:dyDescent="0.25">
      <c r="A1179">
        <v>49</v>
      </c>
      <c r="B1179" t="s">
        <v>421</v>
      </c>
      <c r="C1179">
        <v>2019</v>
      </c>
      <c r="D1179">
        <v>10</v>
      </c>
      <c r="E1179" t="s">
        <v>132</v>
      </c>
      <c r="F1179">
        <v>1</v>
      </c>
      <c r="G1179" t="s">
        <v>133</v>
      </c>
      <c r="H1179">
        <v>1</v>
      </c>
      <c r="I1179" t="s">
        <v>450</v>
      </c>
      <c r="J1179" t="s">
        <v>451</v>
      </c>
      <c r="K1179" t="s">
        <v>452</v>
      </c>
      <c r="L1179">
        <v>200</v>
      </c>
      <c r="M1179" t="s">
        <v>144</v>
      </c>
      <c r="N1179">
        <v>352985</v>
      </c>
      <c r="O1179">
        <v>35359698.43</v>
      </c>
      <c r="P1179">
        <v>158900137</v>
      </c>
      <c r="Q1179" t="str">
        <f t="shared" si="18"/>
        <v>E1 - Residential</v>
      </c>
    </row>
    <row r="1180" spans="1:17" x14ac:dyDescent="0.25">
      <c r="A1180">
        <v>49</v>
      </c>
      <c r="B1180" t="s">
        <v>421</v>
      </c>
      <c r="C1180">
        <v>2019</v>
      </c>
      <c r="D1180">
        <v>10</v>
      </c>
      <c r="E1180" t="s">
        <v>132</v>
      </c>
      <c r="F1180">
        <v>3</v>
      </c>
      <c r="G1180" t="s">
        <v>136</v>
      </c>
      <c r="H1180">
        <v>34</v>
      </c>
      <c r="I1180" t="s">
        <v>464</v>
      </c>
      <c r="J1180" t="s">
        <v>459</v>
      </c>
      <c r="K1180" t="s">
        <v>460</v>
      </c>
      <c r="L1180">
        <v>300</v>
      </c>
      <c r="M1180" t="s">
        <v>137</v>
      </c>
      <c r="N1180">
        <v>135</v>
      </c>
      <c r="O1180">
        <v>14645.05</v>
      </c>
      <c r="P1180">
        <v>66602</v>
      </c>
      <c r="Q1180" t="str">
        <f t="shared" si="18"/>
        <v>E3 - Small C&amp;I</v>
      </c>
    </row>
    <row r="1181" spans="1:17" x14ac:dyDescent="0.25">
      <c r="A1181">
        <v>49</v>
      </c>
      <c r="B1181" t="s">
        <v>421</v>
      </c>
      <c r="C1181">
        <v>2019</v>
      </c>
      <c r="D1181">
        <v>10</v>
      </c>
      <c r="E1181" t="s">
        <v>132</v>
      </c>
      <c r="F1181">
        <v>5</v>
      </c>
      <c r="G1181" t="s">
        <v>141</v>
      </c>
      <c r="H1181">
        <v>5</v>
      </c>
      <c r="I1181" t="s">
        <v>425</v>
      </c>
      <c r="J1181" t="s">
        <v>426</v>
      </c>
      <c r="K1181" t="s">
        <v>427</v>
      </c>
      <c r="L1181">
        <v>460</v>
      </c>
      <c r="M1181" t="s">
        <v>142</v>
      </c>
      <c r="N1181">
        <v>813</v>
      </c>
      <c r="O1181">
        <v>238644.49</v>
      </c>
      <c r="P1181">
        <v>1164993</v>
      </c>
      <c r="Q1181" t="str">
        <f t="shared" si="18"/>
        <v>E3 - Small C&amp;I</v>
      </c>
    </row>
    <row r="1182" spans="1:17" x14ac:dyDescent="0.25">
      <c r="A1182">
        <v>49</v>
      </c>
      <c r="B1182" t="s">
        <v>421</v>
      </c>
      <c r="C1182">
        <v>2019</v>
      </c>
      <c r="D1182">
        <v>10</v>
      </c>
      <c r="E1182" t="s">
        <v>132</v>
      </c>
      <c r="F1182">
        <v>10</v>
      </c>
      <c r="G1182" t="s">
        <v>150</v>
      </c>
      <c r="H1182">
        <v>628</v>
      </c>
      <c r="I1182" t="s">
        <v>441</v>
      </c>
      <c r="J1182" t="s">
        <v>442</v>
      </c>
      <c r="K1182" t="s">
        <v>443</v>
      </c>
      <c r="L1182">
        <v>207</v>
      </c>
      <c r="M1182" t="s">
        <v>152</v>
      </c>
      <c r="N1182">
        <v>7</v>
      </c>
      <c r="O1182">
        <v>162.59</v>
      </c>
      <c r="P1182">
        <v>609</v>
      </c>
      <c r="Q1182" t="str">
        <f t="shared" si="18"/>
        <v>E6 - OTHER</v>
      </c>
    </row>
    <row r="1183" spans="1:17" x14ac:dyDescent="0.25">
      <c r="A1183">
        <v>49</v>
      </c>
      <c r="B1183" t="s">
        <v>421</v>
      </c>
      <c r="C1183">
        <v>2019</v>
      </c>
      <c r="D1183">
        <v>10</v>
      </c>
      <c r="E1183" t="s">
        <v>132</v>
      </c>
      <c r="F1183">
        <v>5</v>
      </c>
      <c r="G1183" t="s">
        <v>141</v>
      </c>
      <c r="H1183">
        <v>628</v>
      </c>
      <c r="I1183" t="s">
        <v>441</v>
      </c>
      <c r="J1183" t="s">
        <v>442</v>
      </c>
      <c r="K1183" t="s">
        <v>443</v>
      </c>
      <c r="L1183">
        <v>460</v>
      </c>
      <c r="M1183" t="s">
        <v>142</v>
      </c>
      <c r="N1183">
        <v>55</v>
      </c>
      <c r="O1183">
        <v>7984.62</v>
      </c>
      <c r="P1183">
        <v>33451</v>
      </c>
      <c r="Q1183" t="str">
        <f t="shared" si="18"/>
        <v>E6 - OTHER</v>
      </c>
    </row>
    <row r="1184" spans="1:17" x14ac:dyDescent="0.25">
      <c r="A1184">
        <v>49</v>
      </c>
      <c r="B1184" t="s">
        <v>421</v>
      </c>
      <c r="C1184">
        <v>2019</v>
      </c>
      <c r="D1184">
        <v>10</v>
      </c>
      <c r="E1184" t="s">
        <v>132</v>
      </c>
      <c r="F1184">
        <v>6</v>
      </c>
      <c r="G1184" t="s">
        <v>138</v>
      </c>
      <c r="H1184">
        <v>631</v>
      </c>
      <c r="I1184" t="s">
        <v>476</v>
      </c>
      <c r="J1184" t="s">
        <v>158</v>
      </c>
      <c r="K1184" t="s">
        <v>146</v>
      </c>
      <c r="L1184">
        <v>700</v>
      </c>
      <c r="M1184" t="s">
        <v>139</v>
      </c>
      <c r="N1184">
        <v>9</v>
      </c>
      <c r="O1184">
        <v>1879.24</v>
      </c>
      <c r="P1184">
        <v>10817</v>
      </c>
      <c r="Q1184" t="str">
        <f t="shared" si="18"/>
        <v>E6 - OTHER</v>
      </c>
    </row>
    <row r="1185" spans="1:17" x14ac:dyDescent="0.25">
      <c r="A1185">
        <v>49</v>
      </c>
      <c r="B1185" t="s">
        <v>421</v>
      </c>
      <c r="C1185">
        <v>2019</v>
      </c>
      <c r="D1185">
        <v>10</v>
      </c>
      <c r="E1185" t="s">
        <v>132</v>
      </c>
      <c r="F1185">
        <v>3</v>
      </c>
      <c r="G1185" t="s">
        <v>136</v>
      </c>
      <c r="H1185">
        <v>13</v>
      </c>
      <c r="I1185" t="s">
        <v>433</v>
      </c>
      <c r="J1185" t="s">
        <v>434</v>
      </c>
      <c r="K1185" t="s">
        <v>435</v>
      </c>
      <c r="L1185">
        <v>300</v>
      </c>
      <c r="M1185" t="s">
        <v>137</v>
      </c>
      <c r="N1185">
        <v>4006</v>
      </c>
      <c r="O1185">
        <v>6169940.5499999998</v>
      </c>
      <c r="P1185">
        <v>35192394</v>
      </c>
      <c r="Q1185" t="str">
        <f t="shared" si="18"/>
        <v>E4 - Medium C&amp;I</v>
      </c>
    </row>
    <row r="1186" spans="1:17" x14ac:dyDescent="0.25">
      <c r="A1186">
        <v>49</v>
      </c>
      <c r="B1186" t="s">
        <v>421</v>
      </c>
      <c r="C1186">
        <v>2019</v>
      </c>
      <c r="D1186">
        <v>10</v>
      </c>
      <c r="E1186" t="s">
        <v>132</v>
      </c>
      <c r="F1186">
        <v>3</v>
      </c>
      <c r="G1186" t="s">
        <v>136</v>
      </c>
      <c r="H1186">
        <v>954</v>
      </c>
      <c r="I1186" t="s">
        <v>437</v>
      </c>
      <c r="J1186" t="s">
        <v>434</v>
      </c>
      <c r="K1186" t="s">
        <v>435</v>
      </c>
      <c r="L1186">
        <v>4532</v>
      </c>
      <c r="M1186" t="s">
        <v>143</v>
      </c>
      <c r="N1186">
        <v>3544</v>
      </c>
      <c r="O1186">
        <v>4733696.05</v>
      </c>
      <c r="P1186">
        <v>55310505</v>
      </c>
      <c r="Q1186" t="str">
        <f t="shared" si="18"/>
        <v>E4 - Medium C&amp;I</v>
      </c>
    </row>
    <row r="1187" spans="1:17" x14ac:dyDescent="0.25">
      <c r="A1187">
        <v>49</v>
      </c>
      <c r="B1187" t="s">
        <v>421</v>
      </c>
      <c r="C1187">
        <v>2019</v>
      </c>
      <c r="D1187">
        <v>10</v>
      </c>
      <c r="E1187" t="s">
        <v>132</v>
      </c>
      <c r="F1187">
        <v>3</v>
      </c>
      <c r="G1187" t="s">
        <v>136</v>
      </c>
      <c r="H1187">
        <v>415</v>
      </c>
      <c r="I1187" t="s">
        <v>502</v>
      </c>
      <c r="J1187" t="s">
        <v>503</v>
      </c>
      <c r="K1187" t="s">
        <v>146</v>
      </c>
      <c r="L1187">
        <v>1670</v>
      </c>
      <c r="M1187" t="s">
        <v>492</v>
      </c>
      <c r="N1187">
        <v>23</v>
      </c>
      <c r="O1187">
        <v>128207.9</v>
      </c>
      <c r="P1187">
        <v>212560.22</v>
      </c>
      <c r="Q1187" t="str">
        <f t="shared" si="18"/>
        <v>G5 - Large C&amp;I</v>
      </c>
    </row>
    <row r="1188" spans="1:17" x14ac:dyDescent="0.25">
      <c r="A1188">
        <v>49</v>
      </c>
      <c r="B1188" t="s">
        <v>421</v>
      </c>
      <c r="C1188">
        <v>2019</v>
      </c>
      <c r="D1188">
        <v>10</v>
      </c>
      <c r="E1188" t="s">
        <v>132</v>
      </c>
      <c r="F1188">
        <v>3</v>
      </c>
      <c r="G1188" t="s">
        <v>136</v>
      </c>
      <c r="H1188">
        <v>413</v>
      </c>
      <c r="I1188" t="s">
        <v>512</v>
      </c>
      <c r="J1188">
        <v>3496</v>
      </c>
      <c r="K1188" t="s">
        <v>146</v>
      </c>
      <c r="L1188">
        <v>300</v>
      </c>
      <c r="M1188" t="s">
        <v>137</v>
      </c>
      <c r="N1188">
        <v>5</v>
      </c>
      <c r="O1188">
        <v>21312.54</v>
      </c>
      <c r="P1188">
        <v>14363.18</v>
      </c>
      <c r="Q1188" t="str">
        <f t="shared" si="18"/>
        <v>G5 - Large C&amp;I</v>
      </c>
    </row>
    <row r="1189" spans="1:17" x14ac:dyDescent="0.25">
      <c r="A1189">
        <v>49</v>
      </c>
      <c r="B1189" t="s">
        <v>421</v>
      </c>
      <c r="C1189">
        <v>2019</v>
      </c>
      <c r="D1189">
        <v>10</v>
      </c>
      <c r="E1189" t="s">
        <v>132</v>
      </c>
      <c r="F1189">
        <v>1</v>
      </c>
      <c r="G1189" t="s">
        <v>133</v>
      </c>
      <c r="H1189">
        <v>403</v>
      </c>
      <c r="I1189" t="s">
        <v>513</v>
      </c>
      <c r="J1189">
        <v>1101</v>
      </c>
      <c r="K1189" t="s">
        <v>146</v>
      </c>
      <c r="L1189">
        <v>200</v>
      </c>
      <c r="M1189" t="s">
        <v>144</v>
      </c>
      <c r="N1189">
        <v>500</v>
      </c>
      <c r="O1189">
        <v>11118.04</v>
      </c>
      <c r="P1189">
        <v>6038.66</v>
      </c>
      <c r="Q1189" t="str">
        <f t="shared" si="18"/>
        <v>G2 - Low Income Residential</v>
      </c>
    </row>
    <row r="1190" spans="1:17" x14ac:dyDescent="0.25">
      <c r="A1190">
        <v>49</v>
      </c>
      <c r="B1190" t="s">
        <v>421</v>
      </c>
      <c r="C1190">
        <v>2019</v>
      </c>
      <c r="D1190">
        <v>10</v>
      </c>
      <c r="E1190" t="s">
        <v>132</v>
      </c>
      <c r="F1190">
        <v>3</v>
      </c>
      <c r="G1190" t="s">
        <v>136</v>
      </c>
      <c r="H1190">
        <v>443</v>
      </c>
      <c r="I1190" t="s">
        <v>495</v>
      </c>
      <c r="J1190">
        <v>2121</v>
      </c>
      <c r="K1190" t="s">
        <v>146</v>
      </c>
      <c r="L1190">
        <v>1670</v>
      </c>
      <c r="M1190" t="s">
        <v>492</v>
      </c>
      <c r="N1190">
        <v>772</v>
      </c>
      <c r="O1190">
        <v>43486.96</v>
      </c>
      <c r="P1190">
        <v>46838.97</v>
      </c>
      <c r="Q1190" t="str">
        <f t="shared" si="18"/>
        <v>G3 - Small C&amp;I</v>
      </c>
    </row>
    <row r="1191" spans="1:17" x14ac:dyDescent="0.25">
      <c r="A1191">
        <v>49</v>
      </c>
      <c r="B1191" t="s">
        <v>421</v>
      </c>
      <c r="C1191">
        <v>2019</v>
      </c>
      <c r="D1191">
        <v>10</v>
      </c>
      <c r="E1191" t="s">
        <v>132</v>
      </c>
      <c r="F1191">
        <v>5</v>
      </c>
      <c r="G1191" t="s">
        <v>141</v>
      </c>
      <c r="H1191">
        <v>443</v>
      </c>
      <c r="I1191" t="s">
        <v>495</v>
      </c>
      <c r="J1191">
        <v>2121</v>
      </c>
      <c r="K1191" t="s">
        <v>146</v>
      </c>
      <c r="L1191">
        <v>1670</v>
      </c>
      <c r="M1191" t="s">
        <v>492</v>
      </c>
      <c r="N1191">
        <v>2</v>
      </c>
      <c r="O1191">
        <v>91.19</v>
      </c>
      <c r="P1191">
        <v>80.099999999999994</v>
      </c>
      <c r="Q1191" t="str">
        <f t="shared" si="18"/>
        <v>G3 - Small C&amp;I</v>
      </c>
    </row>
    <row r="1192" spans="1:17" x14ac:dyDescent="0.25">
      <c r="A1192">
        <v>49</v>
      </c>
      <c r="B1192" t="s">
        <v>421</v>
      </c>
      <c r="C1192">
        <v>2019</v>
      </c>
      <c r="D1192">
        <v>10</v>
      </c>
      <c r="E1192" t="s">
        <v>132</v>
      </c>
      <c r="F1192">
        <v>3</v>
      </c>
      <c r="G1192" t="s">
        <v>136</v>
      </c>
      <c r="H1192">
        <v>404</v>
      </c>
      <c r="I1192" t="s">
        <v>507</v>
      </c>
      <c r="J1192">
        <v>2107</v>
      </c>
      <c r="K1192" t="s">
        <v>146</v>
      </c>
      <c r="L1192">
        <v>300</v>
      </c>
      <c r="M1192" t="s">
        <v>137</v>
      </c>
      <c r="N1192">
        <v>18212</v>
      </c>
      <c r="O1192">
        <v>1128963.1299999999</v>
      </c>
      <c r="P1192">
        <v>529868.28</v>
      </c>
      <c r="Q1192" t="str">
        <f t="shared" si="18"/>
        <v>G3 - Small C&amp;I</v>
      </c>
    </row>
    <row r="1193" spans="1:17" x14ac:dyDescent="0.25">
      <c r="A1193">
        <v>49</v>
      </c>
      <c r="B1193" t="s">
        <v>421</v>
      </c>
      <c r="C1193">
        <v>2019</v>
      </c>
      <c r="D1193">
        <v>10</v>
      </c>
      <c r="E1193" t="s">
        <v>132</v>
      </c>
      <c r="F1193">
        <v>5</v>
      </c>
      <c r="G1193" t="s">
        <v>141</v>
      </c>
      <c r="H1193">
        <v>417</v>
      </c>
      <c r="I1193" t="s">
        <v>500</v>
      </c>
      <c r="J1193">
        <v>2367</v>
      </c>
      <c r="K1193" t="s">
        <v>146</v>
      </c>
      <c r="L1193">
        <v>400</v>
      </c>
      <c r="M1193" t="s">
        <v>141</v>
      </c>
      <c r="N1193">
        <v>24</v>
      </c>
      <c r="O1193">
        <v>88398.43</v>
      </c>
      <c r="P1193">
        <v>85429.5</v>
      </c>
      <c r="Q1193" t="str">
        <f t="shared" si="18"/>
        <v>G5 - Large C&amp;I</v>
      </c>
    </row>
    <row r="1194" spans="1:17" x14ac:dyDescent="0.25">
      <c r="A1194">
        <v>49</v>
      </c>
      <c r="B1194" t="s">
        <v>421</v>
      </c>
      <c r="C1194">
        <v>2019</v>
      </c>
      <c r="D1194">
        <v>10</v>
      </c>
      <c r="E1194" t="s">
        <v>132</v>
      </c>
      <c r="F1194">
        <v>5</v>
      </c>
      <c r="G1194" t="s">
        <v>141</v>
      </c>
      <c r="H1194">
        <v>423</v>
      </c>
      <c r="I1194" t="s">
        <v>483</v>
      </c>
      <c r="J1194" t="s">
        <v>484</v>
      </c>
      <c r="K1194" t="s">
        <v>146</v>
      </c>
      <c r="L1194">
        <v>1671</v>
      </c>
      <c r="M1194" t="s">
        <v>485</v>
      </c>
      <c r="N1194">
        <v>51</v>
      </c>
      <c r="O1194">
        <v>578103.78</v>
      </c>
      <c r="P1194">
        <v>3041181.05</v>
      </c>
      <c r="Q1194" t="str">
        <f t="shared" si="18"/>
        <v>G5 - Large C&amp;I</v>
      </c>
    </row>
    <row r="1195" spans="1:17" x14ac:dyDescent="0.25">
      <c r="A1195">
        <v>49</v>
      </c>
      <c r="B1195" t="s">
        <v>421</v>
      </c>
      <c r="C1195">
        <v>2019</v>
      </c>
      <c r="D1195">
        <v>10</v>
      </c>
      <c r="E1195" t="s">
        <v>132</v>
      </c>
      <c r="F1195">
        <v>3</v>
      </c>
      <c r="G1195" t="s">
        <v>136</v>
      </c>
      <c r="H1195">
        <v>421</v>
      </c>
      <c r="I1195" t="s">
        <v>486</v>
      </c>
      <c r="J1195">
        <v>2496</v>
      </c>
      <c r="K1195" t="s">
        <v>146</v>
      </c>
      <c r="L1195">
        <v>300</v>
      </c>
      <c r="M1195" t="s">
        <v>137</v>
      </c>
      <c r="N1195">
        <v>1</v>
      </c>
      <c r="O1195">
        <v>60634.2</v>
      </c>
      <c r="P1195">
        <v>79982.759999999995</v>
      </c>
      <c r="Q1195" t="str">
        <f t="shared" si="18"/>
        <v>G5 - Large C&amp;I</v>
      </c>
    </row>
    <row r="1196" spans="1:17" x14ac:dyDescent="0.25">
      <c r="A1196">
        <v>49</v>
      </c>
      <c r="B1196" t="s">
        <v>421</v>
      </c>
      <c r="C1196">
        <v>2019</v>
      </c>
      <c r="D1196">
        <v>10</v>
      </c>
      <c r="E1196" t="s">
        <v>132</v>
      </c>
      <c r="F1196">
        <v>10</v>
      </c>
      <c r="G1196" t="s">
        <v>150</v>
      </c>
      <c r="H1196">
        <v>404</v>
      </c>
      <c r="I1196" t="s">
        <v>507</v>
      </c>
      <c r="J1196">
        <v>0</v>
      </c>
      <c r="K1196" t="s">
        <v>146</v>
      </c>
      <c r="L1196">
        <v>0</v>
      </c>
      <c r="M1196" t="s">
        <v>146</v>
      </c>
      <c r="N1196">
        <v>1</v>
      </c>
      <c r="O1196">
        <v>37.06</v>
      </c>
      <c r="P1196">
        <v>9.24</v>
      </c>
      <c r="Q1196" t="str">
        <f t="shared" si="18"/>
        <v>G6 - OTHER</v>
      </c>
    </row>
    <row r="1197" spans="1:17" x14ac:dyDescent="0.25">
      <c r="A1197">
        <v>49</v>
      </c>
      <c r="B1197" t="s">
        <v>421</v>
      </c>
      <c r="C1197">
        <v>2019</v>
      </c>
      <c r="D1197">
        <v>10</v>
      </c>
      <c r="E1197" t="s">
        <v>132</v>
      </c>
      <c r="F1197">
        <v>3</v>
      </c>
      <c r="G1197" t="s">
        <v>136</v>
      </c>
      <c r="H1197">
        <v>410</v>
      </c>
      <c r="I1197" t="s">
        <v>514</v>
      </c>
      <c r="J1197">
        <v>3321</v>
      </c>
      <c r="K1197" t="s">
        <v>146</v>
      </c>
      <c r="L1197">
        <v>1670</v>
      </c>
      <c r="M1197" t="s">
        <v>492</v>
      </c>
      <c r="N1197">
        <v>202</v>
      </c>
      <c r="O1197">
        <v>262199.53999999998</v>
      </c>
      <c r="P1197">
        <v>269378.59000000003</v>
      </c>
      <c r="Q1197" t="str">
        <f t="shared" si="18"/>
        <v>G5 - Large C&amp;I</v>
      </c>
    </row>
    <row r="1198" spans="1:17" x14ac:dyDescent="0.25">
      <c r="A1198">
        <v>49</v>
      </c>
      <c r="B1198" t="s">
        <v>421</v>
      </c>
      <c r="C1198">
        <v>2019</v>
      </c>
      <c r="D1198">
        <v>10</v>
      </c>
      <c r="E1198" t="s">
        <v>132</v>
      </c>
      <c r="F1198">
        <v>3</v>
      </c>
      <c r="G1198" t="s">
        <v>136</v>
      </c>
      <c r="H1198">
        <v>441</v>
      </c>
      <c r="I1198" t="s">
        <v>527</v>
      </c>
      <c r="J1198" t="s">
        <v>528</v>
      </c>
      <c r="K1198" t="s">
        <v>146</v>
      </c>
      <c r="L1198">
        <v>300</v>
      </c>
      <c r="M1198" t="s">
        <v>137</v>
      </c>
      <c r="N1198">
        <v>1</v>
      </c>
      <c r="O1198">
        <v>29719.16</v>
      </c>
      <c r="P1198">
        <v>88796.47</v>
      </c>
      <c r="Q1198" t="str">
        <f t="shared" si="18"/>
        <v>G5 - Large C&amp;I</v>
      </c>
    </row>
    <row r="1199" spans="1:17" x14ac:dyDescent="0.25">
      <c r="A1199">
        <v>49</v>
      </c>
      <c r="B1199" t="s">
        <v>421</v>
      </c>
      <c r="C1199">
        <v>2019</v>
      </c>
      <c r="D1199">
        <v>10</v>
      </c>
      <c r="E1199" t="s">
        <v>132</v>
      </c>
      <c r="F1199">
        <v>3</v>
      </c>
      <c r="G1199" t="s">
        <v>136</v>
      </c>
      <c r="H1199">
        <v>428</v>
      </c>
      <c r="I1199" t="s">
        <v>530</v>
      </c>
      <c r="J1199" t="s">
        <v>531</v>
      </c>
      <c r="K1199" t="s">
        <v>146</v>
      </c>
      <c r="L1199">
        <v>1675</v>
      </c>
      <c r="M1199" t="s">
        <v>482</v>
      </c>
      <c r="N1199">
        <v>1</v>
      </c>
      <c r="O1199">
        <v>14008.28</v>
      </c>
      <c r="P1199">
        <v>12396.91</v>
      </c>
      <c r="Q1199" t="str">
        <f t="shared" si="18"/>
        <v>G5 - Large C&amp;I</v>
      </c>
    </row>
    <row r="1200" spans="1:17" x14ac:dyDescent="0.25">
      <c r="A1200">
        <v>49</v>
      </c>
      <c r="B1200" t="s">
        <v>421</v>
      </c>
      <c r="C1200">
        <v>2019</v>
      </c>
      <c r="D1200">
        <v>10</v>
      </c>
      <c r="E1200" t="s">
        <v>132</v>
      </c>
      <c r="F1200">
        <v>5</v>
      </c>
      <c r="G1200" t="s">
        <v>141</v>
      </c>
      <c r="H1200">
        <v>415</v>
      </c>
      <c r="I1200" t="s">
        <v>502</v>
      </c>
      <c r="J1200" t="s">
        <v>503</v>
      </c>
      <c r="K1200" t="s">
        <v>146</v>
      </c>
      <c r="L1200">
        <v>1670</v>
      </c>
      <c r="M1200" t="s">
        <v>492</v>
      </c>
      <c r="N1200">
        <v>3</v>
      </c>
      <c r="O1200">
        <v>8990.43</v>
      </c>
      <c r="P1200">
        <v>21333.86</v>
      </c>
      <c r="Q1200" t="str">
        <f t="shared" si="18"/>
        <v>G5 - Large C&amp;I</v>
      </c>
    </row>
    <row r="1201" spans="1:17" x14ac:dyDescent="0.25">
      <c r="A1201">
        <v>49</v>
      </c>
      <c r="B1201" t="s">
        <v>421</v>
      </c>
      <c r="C1201">
        <v>2019</v>
      </c>
      <c r="D1201">
        <v>10</v>
      </c>
      <c r="E1201" t="s">
        <v>132</v>
      </c>
      <c r="F1201">
        <v>5</v>
      </c>
      <c r="G1201" t="s">
        <v>141</v>
      </c>
      <c r="H1201">
        <v>414</v>
      </c>
      <c r="I1201" t="s">
        <v>506</v>
      </c>
      <c r="J1201">
        <v>3421</v>
      </c>
      <c r="K1201" t="s">
        <v>146</v>
      </c>
      <c r="L1201">
        <v>1670</v>
      </c>
      <c r="M1201" t="s">
        <v>492</v>
      </c>
      <c r="N1201">
        <v>1</v>
      </c>
      <c r="O1201">
        <v>2471.75</v>
      </c>
      <c r="P1201">
        <v>53.4</v>
      </c>
      <c r="Q1201" t="str">
        <f t="shared" si="18"/>
        <v>G5 - Large C&amp;I</v>
      </c>
    </row>
    <row r="1202" spans="1:17" x14ac:dyDescent="0.25">
      <c r="A1202">
        <v>49</v>
      </c>
      <c r="B1202" t="s">
        <v>421</v>
      </c>
      <c r="C1202">
        <v>2019</v>
      </c>
      <c r="D1202">
        <v>10</v>
      </c>
      <c r="E1202" t="s">
        <v>132</v>
      </c>
      <c r="F1202">
        <v>3</v>
      </c>
      <c r="G1202" t="s">
        <v>136</v>
      </c>
      <c r="H1202">
        <v>444</v>
      </c>
      <c r="I1202" t="s">
        <v>496</v>
      </c>
      <c r="J1202">
        <v>2131</v>
      </c>
      <c r="K1202" t="s">
        <v>146</v>
      </c>
      <c r="L1202">
        <v>300</v>
      </c>
      <c r="M1202" t="s">
        <v>137</v>
      </c>
      <c r="N1202">
        <v>4</v>
      </c>
      <c r="O1202">
        <v>324.8</v>
      </c>
      <c r="P1202">
        <v>200.26</v>
      </c>
      <c r="Q1202" t="str">
        <f t="shared" si="18"/>
        <v>G3 - Small C&amp;I</v>
      </c>
    </row>
    <row r="1203" spans="1:17" x14ac:dyDescent="0.25">
      <c r="A1203">
        <v>49</v>
      </c>
      <c r="B1203" t="s">
        <v>421</v>
      </c>
      <c r="C1203">
        <v>2019</v>
      </c>
      <c r="D1203">
        <v>10</v>
      </c>
      <c r="E1203" t="s">
        <v>132</v>
      </c>
      <c r="F1203">
        <v>3</v>
      </c>
      <c r="G1203" t="s">
        <v>136</v>
      </c>
      <c r="H1203">
        <v>423</v>
      </c>
      <c r="I1203" t="s">
        <v>483</v>
      </c>
      <c r="J1203" t="s">
        <v>484</v>
      </c>
      <c r="K1203" t="s">
        <v>146</v>
      </c>
      <c r="L1203">
        <v>1671</v>
      </c>
      <c r="M1203" t="s">
        <v>485</v>
      </c>
      <c r="N1203">
        <v>13</v>
      </c>
      <c r="O1203">
        <v>147438.79</v>
      </c>
      <c r="P1203">
        <v>980343.33</v>
      </c>
      <c r="Q1203" t="str">
        <f t="shared" si="18"/>
        <v>G5 - Large C&amp;I</v>
      </c>
    </row>
    <row r="1204" spans="1:17" x14ac:dyDescent="0.25">
      <c r="A1204">
        <v>49</v>
      </c>
      <c r="B1204" t="s">
        <v>421</v>
      </c>
      <c r="C1204">
        <v>2019</v>
      </c>
      <c r="D1204">
        <v>10</v>
      </c>
      <c r="E1204" t="s">
        <v>132</v>
      </c>
      <c r="F1204">
        <v>5</v>
      </c>
      <c r="G1204" t="s">
        <v>141</v>
      </c>
      <c r="H1204">
        <v>421</v>
      </c>
      <c r="I1204" t="s">
        <v>486</v>
      </c>
      <c r="J1204">
        <v>2496</v>
      </c>
      <c r="K1204" t="s">
        <v>146</v>
      </c>
      <c r="L1204">
        <v>400</v>
      </c>
      <c r="M1204" t="s">
        <v>141</v>
      </c>
      <c r="N1204">
        <v>1</v>
      </c>
      <c r="O1204">
        <v>11046.38</v>
      </c>
      <c r="P1204">
        <v>12220.27</v>
      </c>
      <c r="Q1204" t="str">
        <f t="shared" si="18"/>
        <v>G5 - Large C&amp;I</v>
      </c>
    </row>
    <row r="1205" spans="1:17" x14ac:dyDescent="0.25">
      <c r="A1205">
        <v>49</v>
      </c>
      <c r="B1205" t="s">
        <v>421</v>
      </c>
      <c r="C1205">
        <v>2019</v>
      </c>
      <c r="D1205">
        <v>10</v>
      </c>
      <c r="E1205" t="s">
        <v>132</v>
      </c>
      <c r="F1205">
        <v>5</v>
      </c>
      <c r="G1205" t="s">
        <v>141</v>
      </c>
      <c r="H1205">
        <v>405</v>
      </c>
      <c r="I1205" t="s">
        <v>505</v>
      </c>
      <c r="J1205">
        <v>2237</v>
      </c>
      <c r="K1205" t="s">
        <v>146</v>
      </c>
      <c r="L1205">
        <v>400</v>
      </c>
      <c r="M1205" t="s">
        <v>141</v>
      </c>
      <c r="N1205">
        <v>23</v>
      </c>
      <c r="O1205">
        <v>40374.589999999997</v>
      </c>
      <c r="P1205">
        <v>28062.2</v>
      </c>
      <c r="Q1205" t="str">
        <f t="shared" si="18"/>
        <v>G4 - Medium C&amp;I</v>
      </c>
    </row>
    <row r="1206" spans="1:17" x14ac:dyDescent="0.25">
      <c r="A1206">
        <v>49</v>
      </c>
      <c r="B1206" t="s">
        <v>421</v>
      </c>
      <c r="C1206">
        <v>2019</v>
      </c>
      <c r="D1206">
        <v>10</v>
      </c>
      <c r="E1206" t="s">
        <v>132</v>
      </c>
      <c r="F1206">
        <v>3</v>
      </c>
      <c r="G1206" t="s">
        <v>136</v>
      </c>
      <c r="H1206">
        <v>419</v>
      </c>
      <c r="I1206" t="s">
        <v>520</v>
      </c>
      <c r="J1206" t="s">
        <v>521</v>
      </c>
      <c r="K1206" t="s">
        <v>146</v>
      </c>
      <c r="L1206">
        <v>1671</v>
      </c>
      <c r="M1206" t="s">
        <v>485</v>
      </c>
      <c r="N1206">
        <v>4</v>
      </c>
      <c r="O1206">
        <v>7027.96</v>
      </c>
      <c r="P1206">
        <v>18418.2</v>
      </c>
      <c r="Q1206" t="str">
        <f t="shared" si="18"/>
        <v>G5 - Large C&amp;I</v>
      </c>
    </row>
    <row r="1207" spans="1:17" x14ac:dyDescent="0.25">
      <c r="A1207">
        <v>49</v>
      </c>
      <c r="B1207" t="s">
        <v>421</v>
      </c>
      <c r="C1207">
        <v>2019</v>
      </c>
      <c r="D1207">
        <v>10</v>
      </c>
      <c r="E1207" t="s">
        <v>132</v>
      </c>
      <c r="F1207">
        <v>3</v>
      </c>
      <c r="G1207" t="s">
        <v>136</v>
      </c>
      <c r="H1207">
        <v>431</v>
      </c>
      <c r="I1207" t="s">
        <v>515</v>
      </c>
      <c r="J1207" t="s">
        <v>516</v>
      </c>
      <c r="K1207" t="s">
        <v>146</v>
      </c>
      <c r="L1207">
        <v>1673</v>
      </c>
      <c r="M1207" t="s">
        <v>517</v>
      </c>
      <c r="N1207">
        <v>3</v>
      </c>
      <c r="O1207">
        <v>-106047.13</v>
      </c>
      <c r="P1207">
        <v>0</v>
      </c>
      <c r="Q1207" t="str">
        <f t="shared" si="18"/>
        <v>G6 - OTHER</v>
      </c>
    </row>
    <row r="1208" spans="1:17" x14ac:dyDescent="0.25">
      <c r="A1208">
        <v>49</v>
      </c>
      <c r="B1208" t="s">
        <v>421</v>
      </c>
      <c r="C1208">
        <v>2019</v>
      </c>
      <c r="D1208">
        <v>10</v>
      </c>
      <c r="E1208" t="s">
        <v>132</v>
      </c>
      <c r="F1208">
        <v>3</v>
      </c>
      <c r="G1208" t="s">
        <v>136</v>
      </c>
      <c r="H1208">
        <v>425</v>
      </c>
      <c r="I1208" t="s">
        <v>480</v>
      </c>
      <c r="J1208" t="s">
        <v>481</v>
      </c>
      <c r="K1208" t="s">
        <v>146</v>
      </c>
      <c r="L1208">
        <v>1675</v>
      </c>
      <c r="M1208" t="s">
        <v>482</v>
      </c>
      <c r="N1208">
        <v>3</v>
      </c>
      <c r="O1208">
        <v>3826.39</v>
      </c>
      <c r="P1208">
        <v>1335.1</v>
      </c>
      <c r="Q1208" t="str">
        <f t="shared" si="18"/>
        <v>G5 - Large C&amp;I</v>
      </c>
    </row>
    <row r="1209" spans="1:17" x14ac:dyDescent="0.25">
      <c r="A1209">
        <v>49</v>
      </c>
      <c r="B1209" t="s">
        <v>421</v>
      </c>
      <c r="C1209">
        <v>2019</v>
      </c>
      <c r="D1209">
        <v>10</v>
      </c>
      <c r="E1209" t="s">
        <v>132</v>
      </c>
      <c r="F1209">
        <v>3</v>
      </c>
      <c r="G1209" t="s">
        <v>136</v>
      </c>
      <c r="H1209">
        <v>440</v>
      </c>
      <c r="I1209" t="s">
        <v>523</v>
      </c>
      <c r="J1209" t="s">
        <v>524</v>
      </c>
      <c r="K1209" t="s">
        <v>146</v>
      </c>
      <c r="L1209">
        <v>1672</v>
      </c>
      <c r="M1209" t="s">
        <v>525</v>
      </c>
      <c r="N1209">
        <v>1</v>
      </c>
      <c r="O1209">
        <v>24456.31</v>
      </c>
      <c r="P1209">
        <v>177981.15</v>
      </c>
      <c r="Q1209" t="str">
        <f t="shared" si="18"/>
        <v>G5 - Large C&amp;I</v>
      </c>
    </row>
    <row r="1210" spans="1:17" x14ac:dyDescent="0.25">
      <c r="A1210">
        <v>49</v>
      </c>
      <c r="B1210" t="s">
        <v>421</v>
      </c>
      <c r="C1210">
        <v>2019</v>
      </c>
      <c r="D1210">
        <v>10</v>
      </c>
      <c r="E1210" t="s">
        <v>132</v>
      </c>
      <c r="F1210">
        <v>10</v>
      </c>
      <c r="G1210" t="s">
        <v>150</v>
      </c>
      <c r="H1210">
        <v>401</v>
      </c>
      <c r="I1210" t="s">
        <v>526</v>
      </c>
      <c r="J1210">
        <v>1012</v>
      </c>
      <c r="K1210" t="s">
        <v>146</v>
      </c>
      <c r="L1210">
        <v>200</v>
      </c>
      <c r="M1210" t="s">
        <v>144</v>
      </c>
      <c r="N1210">
        <v>6</v>
      </c>
      <c r="O1210">
        <v>358.76</v>
      </c>
      <c r="P1210">
        <v>194.07</v>
      </c>
      <c r="Q1210" t="str">
        <f t="shared" si="18"/>
        <v>G1 - Residential</v>
      </c>
    </row>
    <row r="1211" spans="1:17" x14ac:dyDescent="0.25">
      <c r="A1211">
        <v>49</v>
      </c>
      <c r="B1211" t="s">
        <v>421</v>
      </c>
      <c r="C1211">
        <v>2019</v>
      </c>
      <c r="D1211">
        <v>10</v>
      </c>
      <c r="E1211" t="s">
        <v>132</v>
      </c>
      <c r="F1211">
        <v>10</v>
      </c>
      <c r="G1211" t="s">
        <v>150</v>
      </c>
      <c r="H1211">
        <v>402</v>
      </c>
      <c r="I1211" t="s">
        <v>487</v>
      </c>
      <c r="J1211">
        <v>1301</v>
      </c>
      <c r="K1211" t="s">
        <v>146</v>
      </c>
      <c r="L1211">
        <v>207</v>
      </c>
      <c r="M1211" t="s">
        <v>152</v>
      </c>
      <c r="N1211">
        <v>20928</v>
      </c>
      <c r="O1211">
        <v>736293.87</v>
      </c>
      <c r="P1211">
        <v>522157.31</v>
      </c>
      <c r="Q1211" t="str">
        <f t="shared" si="18"/>
        <v>G2 - Low Income Residential</v>
      </c>
    </row>
    <row r="1212" spans="1:17" x14ac:dyDescent="0.25">
      <c r="A1212">
        <v>49</v>
      </c>
      <c r="B1212" t="s">
        <v>421</v>
      </c>
      <c r="C1212">
        <v>2019</v>
      </c>
      <c r="D1212">
        <v>10</v>
      </c>
      <c r="E1212" t="s">
        <v>132</v>
      </c>
      <c r="F1212">
        <v>3</v>
      </c>
      <c r="G1212" t="s">
        <v>136</v>
      </c>
      <c r="H1212">
        <v>406</v>
      </c>
      <c r="I1212" t="s">
        <v>504</v>
      </c>
      <c r="J1212">
        <v>2221</v>
      </c>
      <c r="K1212" t="s">
        <v>146</v>
      </c>
      <c r="L1212">
        <v>1670</v>
      </c>
      <c r="M1212" t="s">
        <v>492</v>
      </c>
      <c r="N1212">
        <v>1491</v>
      </c>
      <c r="O1212">
        <v>525758.47</v>
      </c>
      <c r="P1212">
        <v>670821.03</v>
      </c>
      <c r="Q1212" t="str">
        <f t="shared" si="18"/>
        <v>G4 - Medium C&amp;I</v>
      </c>
    </row>
    <row r="1213" spans="1:17" x14ac:dyDescent="0.25">
      <c r="A1213">
        <v>49</v>
      </c>
      <c r="B1213" t="s">
        <v>421</v>
      </c>
      <c r="C1213">
        <v>2019</v>
      </c>
      <c r="D1213">
        <v>10</v>
      </c>
      <c r="E1213" t="s">
        <v>132</v>
      </c>
      <c r="F1213">
        <v>5</v>
      </c>
      <c r="G1213" t="s">
        <v>141</v>
      </c>
      <c r="H1213">
        <v>406</v>
      </c>
      <c r="I1213" t="s">
        <v>504</v>
      </c>
      <c r="J1213">
        <v>2221</v>
      </c>
      <c r="K1213" t="s">
        <v>146</v>
      </c>
      <c r="L1213">
        <v>1670</v>
      </c>
      <c r="M1213" t="s">
        <v>492</v>
      </c>
      <c r="N1213">
        <v>22</v>
      </c>
      <c r="O1213">
        <v>15422.33</v>
      </c>
      <c r="P1213">
        <v>26513.02</v>
      </c>
      <c r="Q1213" t="str">
        <f t="shared" si="18"/>
        <v>G4 - Medium C&amp;I</v>
      </c>
    </row>
    <row r="1214" spans="1:17" x14ac:dyDescent="0.25">
      <c r="A1214">
        <v>49</v>
      </c>
      <c r="B1214" t="s">
        <v>421</v>
      </c>
      <c r="C1214">
        <v>2019</v>
      </c>
      <c r="D1214">
        <v>10</v>
      </c>
      <c r="E1214" t="s">
        <v>132</v>
      </c>
      <c r="F1214">
        <v>1</v>
      </c>
      <c r="G1214" t="s">
        <v>133</v>
      </c>
      <c r="H1214">
        <v>401</v>
      </c>
      <c r="I1214" t="s">
        <v>526</v>
      </c>
      <c r="J1214">
        <v>1012</v>
      </c>
      <c r="K1214" t="s">
        <v>146</v>
      </c>
      <c r="L1214">
        <v>200</v>
      </c>
      <c r="M1214" t="s">
        <v>144</v>
      </c>
      <c r="N1214">
        <v>16645</v>
      </c>
      <c r="O1214">
        <v>454739.20000000001</v>
      </c>
      <c r="P1214">
        <v>159057.97</v>
      </c>
      <c r="Q1214" t="str">
        <f t="shared" si="18"/>
        <v>G1 - Residential</v>
      </c>
    </row>
    <row r="1215" spans="1:17" x14ac:dyDescent="0.25">
      <c r="A1215">
        <v>49</v>
      </c>
      <c r="B1215" t="s">
        <v>421</v>
      </c>
      <c r="C1215">
        <v>2019</v>
      </c>
      <c r="D1215">
        <v>10</v>
      </c>
      <c r="E1215" t="s">
        <v>132</v>
      </c>
      <c r="F1215">
        <v>1</v>
      </c>
      <c r="G1215" t="s">
        <v>133</v>
      </c>
      <c r="H1215">
        <v>400</v>
      </c>
      <c r="I1215" t="s">
        <v>511</v>
      </c>
      <c r="J1215">
        <v>1247</v>
      </c>
      <c r="K1215" t="s">
        <v>146</v>
      </c>
      <c r="L1215">
        <v>207</v>
      </c>
      <c r="M1215" t="s">
        <v>152</v>
      </c>
      <c r="N1215">
        <v>11</v>
      </c>
      <c r="O1215">
        <v>360.55</v>
      </c>
      <c r="P1215">
        <v>151.96</v>
      </c>
      <c r="Q1215" t="str">
        <f t="shared" si="18"/>
        <v>G1 - Residential</v>
      </c>
    </row>
    <row r="1216" spans="1:17" x14ac:dyDescent="0.25">
      <c r="A1216">
        <v>49</v>
      </c>
      <c r="B1216" t="s">
        <v>421</v>
      </c>
      <c r="C1216">
        <v>2019</v>
      </c>
      <c r="D1216">
        <v>10</v>
      </c>
      <c r="E1216" t="s">
        <v>132</v>
      </c>
      <c r="F1216">
        <v>3</v>
      </c>
      <c r="G1216" t="s">
        <v>136</v>
      </c>
      <c r="H1216">
        <v>407</v>
      </c>
      <c r="I1216" t="s">
        <v>497</v>
      </c>
      <c r="J1216" t="s">
        <v>498</v>
      </c>
      <c r="K1216" t="s">
        <v>146</v>
      </c>
      <c r="L1216">
        <v>1670</v>
      </c>
      <c r="M1216" t="s">
        <v>492</v>
      </c>
      <c r="N1216">
        <v>328</v>
      </c>
      <c r="O1216">
        <v>145484.19</v>
      </c>
      <c r="P1216">
        <v>219490.15</v>
      </c>
      <c r="Q1216" t="str">
        <f t="shared" si="18"/>
        <v>G4 - Medium C&amp;I</v>
      </c>
    </row>
    <row r="1217" spans="1:17" x14ac:dyDescent="0.25">
      <c r="A1217">
        <v>49</v>
      </c>
      <c r="B1217" t="s">
        <v>421</v>
      </c>
      <c r="C1217">
        <v>2019</v>
      </c>
      <c r="D1217">
        <v>10</v>
      </c>
      <c r="E1217" t="s">
        <v>132</v>
      </c>
      <c r="F1217">
        <v>5</v>
      </c>
      <c r="G1217" t="s">
        <v>141</v>
      </c>
      <c r="H1217">
        <v>407</v>
      </c>
      <c r="I1217" t="s">
        <v>497</v>
      </c>
      <c r="J1217" t="s">
        <v>498</v>
      </c>
      <c r="K1217" t="s">
        <v>146</v>
      </c>
      <c r="L1217">
        <v>1670</v>
      </c>
      <c r="M1217" t="s">
        <v>492</v>
      </c>
      <c r="N1217">
        <v>8</v>
      </c>
      <c r="O1217">
        <v>6043.31</v>
      </c>
      <c r="P1217">
        <v>12460.57</v>
      </c>
      <c r="Q1217" t="str">
        <f t="shared" si="18"/>
        <v>G4 - Medium C&amp;I</v>
      </c>
    </row>
    <row r="1218" spans="1:17" x14ac:dyDescent="0.25">
      <c r="A1218">
        <v>49</v>
      </c>
      <c r="B1218" t="s">
        <v>421</v>
      </c>
      <c r="C1218">
        <v>2019</v>
      </c>
      <c r="D1218">
        <v>10</v>
      </c>
      <c r="E1218" t="s">
        <v>132</v>
      </c>
      <c r="F1218">
        <v>5</v>
      </c>
      <c r="G1218" t="s">
        <v>141</v>
      </c>
      <c r="H1218">
        <v>404</v>
      </c>
      <c r="I1218" t="s">
        <v>507</v>
      </c>
      <c r="J1218">
        <v>2107</v>
      </c>
      <c r="K1218" t="s">
        <v>146</v>
      </c>
      <c r="L1218">
        <v>400</v>
      </c>
      <c r="M1218" t="s">
        <v>141</v>
      </c>
      <c r="N1218">
        <v>7</v>
      </c>
      <c r="O1218">
        <v>219.04</v>
      </c>
      <c r="P1218">
        <v>12.31</v>
      </c>
      <c r="Q1218" t="str">
        <f t="shared" ref="Q1218:Q1281" si="19">VLOOKUP(J1218,S:T,2,FALSE)</f>
        <v>G3 - Small C&amp;I</v>
      </c>
    </row>
    <row r="1219" spans="1:17" x14ac:dyDescent="0.25">
      <c r="A1219">
        <v>49</v>
      </c>
      <c r="B1219" t="s">
        <v>421</v>
      </c>
      <c r="C1219">
        <v>2019</v>
      </c>
      <c r="D1219">
        <v>10</v>
      </c>
      <c r="E1219" t="s">
        <v>132</v>
      </c>
      <c r="F1219">
        <v>3</v>
      </c>
      <c r="G1219" t="s">
        <v>136</v>
      </c>
      <c r="H1219">
        <v>408</v>
      </c>
      <c r="I1219" t="s">
        <v>479</v>
      </c>
      <c r="J1219">
        <v>2231</v>
      </c>
      <c r="K1219" t="s">
        <v>146</v>
      </c>
      <c r="L1219">
        <v>300</v>
      </c>
      <c r="M1219" t="s">
        <v>137</v>
      </c>
      <c r="N1219">
        <v>22</v>
      </c>
      <c r="O1219">
        <v>10339.85</v>
      </c>
      <c r="P1219">
        <v>6623.92</v>
      </c>
      <c r="Q1219" t="str">
        <f t="shared" si="19"/>
        <v>G4 - Medium C&amp;I</v>
      </c>
    </row>
    <row r="1220" spans="1:17" x14ac:dyDescent="0.25">
      <c r="A1220">
        <v>49</v>
      </c>
      <c r="B1220" t="s">
        <v>421</v>
      </c>
      <c r="C1220">
        <v>2019</v>
      </c>
      <c r="D1220">
        <v>10</v>
      </c>
      <c r="E1220" t="s">
        <v>132</v>
      </c>
      <c r="F1220">
        <v>5</v>
      </c>
      <c r="G1220" t="s">
        <v>141</v>
      </c>
      <c r="H1220">
        <v>419</v>
      </c>
      <c r="I1220" t="s">
        <v>520</v>
      </c>
      <c r="J1220" t="s">
        <v>521</v>
      </c>
      <c r="K1220" t="s">
        <v>146</v>
      </c>
      <c r="L1220">
        <v>1671</v>
      </c>
      <c r="M1220" t="s">
        <v>485</v>
      </c>
      <c r="N1220">
        <v>51</v>
      </c>
      <c r="O1220">
        <v>110394.14</v>
      </c>
      <c r="P1220">
        <v>288997.71999999997</v>
      </c>
      <c r="Q1220" t="str">
        <f t="shared" si="19"/>
        <v>G5 - Large C&amp;I</v>
      </c>
    </row>
    <row r="1221" spans="1:17" x14ac:dyDescent="0.25">
      <c r="A1221">
        <v>49</v>
      </c>
      <c r="B1221" t="s">
        <v>421</v>
      </c>
      <c r="C1221">
        <v>2019</v>
      </c>
      <c r="D1221">
        <v>10</v>
      </c>
      <c r="E1221" t="s">
        <v>132</v>
      </c>
      <c r="F1221">
        <v>3</v>
      </c>
      <c r="G1221" t="s">
        <v>136</v>
      </c>
      <c r="H1221">
        <v>418</v>
      </c>
      <c r="I1221" t="s">
        <v>529</v>
      </c>
      <c r="J1221">
        <v>2321</v>
      </c>
      <c r="K1221" t="s">
        <v>146</v>
      </c>
      <c r="L1221">
        <v>1671</v>
      </c>
      <c r="M1221" t="s">
        <v>485</v>
      </c>
      <c r="N1221">
        <v>40</v>
      </c>
      <c r="O1221">
        <v>73162.64</v>
      </c>
      <c r="P1221">
        <v>168670.47</v>
      </c>
      <c r="Q1221" t="str">
        <f t="shared" si="19"/>
        <v>G5 - Large C&amp;I</v>
      </c>
    </row>
    <row r="1222" spans="1:17" x14ac:dyDescent="0.25">
      <c r="A1222">
        <v>49</v>
      </c>
      <c r="B1222" t="s">
        <v>421</v>
      </c>
      <c r="C1222">
        <v>2019</v>
      </c>
      <c r="D1222">
        <v>10</v>
      </c>
      <c r="E1222" t="s">
        <v>132</v>
      </c>
      <c r="F1222">
        <v>3</v>
      </c>
      <c r="G1222" t="s">
        <v>136</v>
      </c>
      <c r="H1222">
        <v>411</v>
      </c>
      <c r="I1222" t="s">
        <v>490</v>
      </c>
      <c r="J1222" t="s">
        <v>491</v>
      </c>
      <c r="K1222" t="s">
        <v>146</v>
      </c>
      <c r="L1222">
        <v>1670</v>
      </c>
      <c r="M1222" t="s">
        <v>492</v>
      </c>
      <c r="N1222">
        <v>108</v>
      </c>
      <c r="O1222">
        <v>146082.76999999999</v>
      </c>
      <c r="P1222">
        <v>157440.13</v>
      </c>
      <c r="Q1222" t="str">
        <f t="shared" si="19"/>
        <v>G5 - Large C&amp;I</v>
      </c>
    </row>
    <row r="1223" spans="1:17" x14ac:dyDescent="0.25">
      <c r="A1223">
        <v>49</v>
      </c>
      <c r="B1223" t="s">
        <v>421</v>
      </c>
      <c r="C1223">
        <v>2019</v>
      </c>
      <c r="D1223">
        <v>10</v>
      </c>
      <c r="E1223" t="s">
        <v>132</v>
      </c>
      <c r="F1223">
        <v>3</v>
      </c>
      <c r="G1223" t="s">
        <v>136</v>
      </c>
      <c r="H1223">
        <v>442</v>
      </c>
      <c r="I1223" t="s">
        <v>532</v>
      </c>
      <c r="J1223" t="s">
        <v>533</v>
      </c>
      <c r="K1223" t="s">
        <v>146</v>
      </c>
      <c r="L1223">
        <v>1672</v>
      </c>
      <c r="M1223" t="s">
        <v>525</v>
      </c>
      <c r="N1223">
        <v>8</v>
      </c>
      <c r="O1223">
        <v>161066.49</v>
      </c>
      <c r="P1223">
        <v>1319892.1599999999</v>
      </c>
      <c r="Q1223" t="str">
        <f t="shared" si="19"/>
        <v>G5 - Large C&amp;I</v>
      </c>
    </row>
    <row r="1224" spans="1:17" x14ac:dyDescent="0.25">
      <c r="A1224">
        <v>49</v>
      </c>
      <c r="B1224" t="s">
        <v>421</v>
      </c>
      <c r="C1224">
        <v>2019</v>
      </c>
      <c r="D1224">
        <v>10</v>
      </c>
      <c r="E1224" t="s">
        <v>132</v>
      </c>
      <c r="F1224">
        <v>3</v>
      </c>
      <c r="G1224" t="s">
        <v>136</v>
      </c>
      <c r="H1224">
        <v>439</v>
      </c>
      <c r="I1224" t="s">
        <v>488</v>
      </c>
      <c r="J1224" t="s">
        <v>489</v>
      </c>
      <c r="K1224" t="s">
        <v>146</v>
      </c>
      <c r="L1224">
        <v>300</v>
      </c>
      <c r="M1224" t="s">
        <v>137</v>
      </c>
      <c r="N1224">
        <v>1</v>
      </c>
      <c r="O1224">
        <v>644.35</v>
      </c>
      <c r="P1224">
        <v>0</v>
      </c>
      <c r="Q1224" t="str">
        <f t="shared" si="19"/>
        <v>G5 - Large C&amp;I</v>
      </c>
    </row>
    <row r="1225" spans="1:17" x14ac:dyDescent="0.25">
      <c r="A1225">
        <v>49</v>
      </c>
      <c r="B1225" t="s">
        <v>421</v>
      </c>
      <c r="C1225">
        <v>2019</v>
      </c>
      <c r="D1225">
        <v>10</v>
      </c>
      <c r="E1225" t="s">
        <v>132</v>
      </c>
      <c r="F1225">
        <v>5</v>
      </c>
      <c r="G1225" t="s">
        <v>141</v>
      </c>
      <c r="H1225">
        <v>418</v>
      </c>
      <c r="I1225" t="s">
        <v>529</v>
      </c>
      <c r="J1225">
        <v>2321</v>
      </c>
      <c r="K1225" t="s">
        <v>146</v>
      </c>
      <c r="L1225">
        <v>1671</v>
      </c>
      <c r="M1225" t="s">
        <v>485</v>
      </c>
      <c r="N1225">
        <v>51</v>
      </c>
      <c r="O1225">
        <v>91133.79</v>
      </c>
      <c r="P1225">
        <v>213759.71</v>
      </c>
      <c r="Q1225" t="str">
        <f t="shared" si="19"/>
        <v>G5 - Large C&amp;I</v>
      </c>
    </row>
    <row r="1226" spans="1:17" x14ac:dyDescent="0.25">
      <c r="A1226">
        <v>49</v>
      </c>
      <c r="B1226" t="s">
        <v>421</v>
      </c>
      <c r="C1226">
        <v>2019</v>
      </c>
      <c r="D1226">
        <v>10</v>
      </c>
      <c r="E1226" t="s">
        <v>132</v>
      </c>
      <c r="F1226">
        <v>5</v>
      </c>
      <c r="G1226" t="s">
        <v>141</v>
      </c>
      <c r="H1226">
        <v>422</v>
      </c>
      <c r="I1226" t="s">
        <v>501</v>
      </c>
      <c r="J1226">
        <v>2421</v>
      </c>
      <c r="K1226" t="s">
        <v>146</v>
      </c>
      <c r="L1226">
        <v>1671</v>
      </c>
      <c r="M1226" t="s">
        <v>485</v>
      </c>
      <c r="N1226">
        <v>13</v>
      </c>
      <c r="O1226">
        <v>79063.7</v>
      </c>
      <c r="P1226">
        <v>401916.01</v>
      </c>
      <c r="Q1226" t="str">
        <f t="shared" si="19"/>
        <v>G5 - Large C&amp;I</v>
      </c>
    </row>
    <row r="1227" spans="1:17" x14ac:dyDescent="0.25">
      <c r="A1227">
        <v>49</v>
      </c>
      <c r="B1227" t="s">
        <v>421</v>
      </c>
      <c r="C1227">
        <v>2019</v>
      </c>
      <c r="D1227">
        <v>10</v>
      </c>
      <c r="E1227" t="s">
        <v>132</v>
      </c>
      <c r="F1227">
        <v>3</v>
      </c>
      <c r="G1227" t="s">
        <v>136</v>
      </c>
      <c r="H1227">
        <v>446</v>
      </c>
      <c r="I1227" t="s">
        <v>522</v>
      </c>
      <c r="J1227">
        <v>8011</v>
      </c>
      <c r="K1227" t="s">
        <v>146</v>
      </c>
      <c r="L1227">
        <v>300</v>
      </c>
      <c r="M1227" t="s">
        <v>137</v>
      </c>
      <c r="N1227">
        <v>23</v>
      </c>
      <c r="O1227">
        <v>1845.69</v>
      </c>
      <c r="P1227">
        <v>0</v>
      </c>
      <c r="Q1227" t="str">
        <f t="shared" si="19"/>
        <v>G6 - OTHER</v>
      </c>
    </row>
    <row r="1228" spans="1:17" x14ac:dyDescent="0.25">
      <c r="A1228">
        <v>49</v>
      </c>
      <c r="B1228" t="s">
        <v>421</v>
      </c>
      <c r="C1228">
        <v>2019</v>
      </c>
      <c r="D1228">
        <v>10</v>
      </c>
      <c r="E1228" t="s">
        <v>132</v>
      </c>
      <c r="F1228">
        <v>5</v>
      </c>
      <c r="G1228" t="s">
        <v>141</v>
      </c>
      <c r="H1228">
        <v>410</v>
      </c>
      <c r="I1228" t="s">
        <v>514</v>
      </c>
      <c r="J1228">
        <v>3321</v>
      </c>
      <c r="K1228" t="s">
        <v>146</v>
      </c>
      <c r="L1228">
        <v>1670</v>
      </c>
      <c r="M1228" t="s">
        <v>492</v>
      </c>
      <c r="N1228">
        <v>22</v>
      </c>
      <c r="O1228">
        <v>36352.85</v>
      </c>
      <c r="P1228">
        <v>46687.75</v>
      </c>
      <c r="Q1228" t="str">
        <f t="shared" si="19"/>
        <v>G5 - Large C&amp;I</v>
      </c>
    </row>
    <row r="1229" spans="1:17" x14ac:dyDescent="0.25">
      <c r="A1229">
        <v>49</v>
      </c>
      <c r="B1229" t="s">
        <v>421</v>
      </c>
      <c r="C1229">
        <v>2019</v>
      </c>
      <c r="D1229">
        <v>10</v>
      </c>
      <c r="E1229" t="s">
        <v>132</v>
      </c>
      <c r="F1229">
        <v>3</v>
      </c>
      <c r="G1229" t="s">
        <v>136</v>
      </c>
      <c r="H1229">
        <v>414</v>
      </c>
      <c r="I1229" t="s">
        <v>506</v>
      </c>
      <c r="J1229">
        <v>3421</v>
      </c>
      <c r="K1229" t="s">
        <v>146</v>
      </c>
      <c r="L1229">
        <v>1670</v>
      </c>
      <c r="M1229" t="s">
        <v>492</v>
      </c>
      <c r="N1229">
        <v>1</v>
      </c>
      <c r="O1229">
        <v>1639.49</v>
      </c>
      <c r="P1229">
        <v>3040.94</v>
      </c>
      <c r="Q1229" t="str">
        <f t="shared" si="19"/>
        <v>G5 - Large C&amp;I</v>
      </c>
    </row>
    <row r="1230" spans="1:17" x14ac:dyDescent="0.25">
      <c r="A1230">
        <v>49</v>
      </c>
      <c r="B1230" t="s">
        <v>421</v>
      </c>
      <c r="C1230">
        <v>2019</v>
      </c>
      <c r="D1230">
        <v>10</v>
      </c>
      <c r="E1230" t="s">
        <v>132</v>
      </c>
      <c r="F1230">
        <v>10</v>
      </c>
      <c r="G1230" t="s">
        <v>150</v>
      </c>
      <c r="H1230">
        <v>400</v>
      </c>
      <c r="I1230" t="s">
        <v>511</v>
      </c>
      <c r="J1230">
        <v>1247</v>
      </c>
      <c r="K1230" t="s">
        <v>146</v>
      </c>
      <c r="L1230">
        <v>207</v>
      </c>
      <c r="M1230" t="s">
        <v>152</v>
      </c>
      <c r="N1230">
        <v>209378</v>
      </c>
      <c r="O1230">
        <v>9736573.6300000008</v>
      </c>
      <c r="P1230">
        <v>5041005.7699999996</v>
      </c>
      <c r="Q1230" t="str">
        <f t="shared" si="19"/>
        <v>G1 - Residential</v>
      </c>
    </row>
    <row r="1231" spans="1:17" x14ac:dyDescent="0.25">
      <c r="A1231">
        <v>49</v>
      </c>
      <c r="B1231" t="s">
        <v>421</v>
      </c>
      <c r="C1231">
        <v>2019</v>
      </c>
      <c r="D1231">
        <v>10</v>
      </c>
      <c r="E1231" t="s">
        <v>132</v>
      </c>
      <c r="F1231">
        <v>3</v>
      </c>
      <c r="G1231" t="s">
        <v>136</v>
      </c>
      <c r="H1231">
        <v>417</v>
      </c>
      <c r="I1231" t="s">
        <v>500</v>
      </c>
      <c r="J1231">
        <v>2367</v>
      </c>
      <c r="K1231" t="s">
        <v>146</v>
      </c>
      <c r="L1231">
        <v>300</v>
      </c>
      <c r="M1231" t="s">
        <v>137</v>
      </c>
      <c r="N1231">
        <v>27</v>
      </c>
      <c r="O1231">
        <v>93371.32</v>
      </c>
      <c r="P1231">
        <v>89571.88</v>
      </c>
      <c r="Q1231" t="str">
        <f t="shared" si="19"/>
        <v>G5 - Large C&amp;I</v>
      </c>
    </row>
    <row r="1232" spans="1:17" x14ac:dyDescent="0.25">
      <c r="A1232">
        <v>49</v>
      </c>
      <c r="B1232" t="s">
        <v>421</v>
      </c>
      <c r="C1232">
        <v>2019</v>
      </c>
      <c r="D1232">
        <v>10</v>
      </c>
      <c r="E1232" t="s">
        <v>132</v>
      </c>
      <c r="F1232">
        <v>3</v>
      </c>
      <c r="G1232" t="s">
        <v>136</v>
      </c>
      <c r="H1232">
        <v>430</v>
      </c>
      <c r="I1232" t="s">
        <v>493</v>
      </c>
      <c r="J1232" t="s">
        <v>494</v>
      </c>
      <c r="K1232" t="s">
        <v>146</v>
      </c>
      <c r="L1232">
        <v>300</v>
      </c>
      <c r="M1232" t="s">
        <v>137</v>
      </c>
      <c r="N1232">
        <v>1</v>
      </c>
      <c r="O1232">
        <v>18749.63</v>
      </c>
      <c r="P1232">
        <v>1</v>
      </c>
      <c r="Q1232" t="str">
        <f t="shared" si="19"/>
        <v>E6 - OTHER</v>
      </c>
    </row>
    <row r="1233" spans="1:17" x14ac:dyDescent="0.25">
      <c r="A1233">
        <v>49</v>
      </c>
      <c r="B1233" t="s">
        <v>421</v>
      </c>
      <c r="C1233">
        <v>2019</v>
      </c>
      <c r="D1233">
        <v>10</v>
      </c>
      <c r="E1233" t="s">
        <v>132</v>
      </c>
      <c r="F1233">
        <v>3</v>
      </c>
      <c r="G1233" t="s">
        <v>136</v>
      </c>
      <c r="H1233">
        <v>412</v>
      </c>
      <c r="I1233" t="s">
        <v>534</v>
      </c>
      <c r="J1233">
        <v>3331</v>
      </c>
      <c r="K1233" t="s">
        <v>146</v>
      </c>
      <c r="L1233">
        <v>300</v>
      </c>
      <c r="M1233" t="s">
        <v>137</v>
      </c>
      <c r="N1233">
        <v>1</v>
      </c>
      <c r="O1233">
        <v>1726.14</v>
      </c>
      <c r="P1233">
        <v>886.3</v>
      </c>
      <c r="Q1233" t="str">
        <f t="shared" si="19"/>
        <v>G5 - Large C&amp;I</v>
      </c>
    </row>
    <row r="1234" spans="1:17" x14ac:dyDescent="0.25">
      <c r="A1234">
        <v>49</v>
      </c>
      <c r="B1234" t="s">
        <v>421</v>
      </c>
      <c r="C1234">
        <v>2019</v>
      </c>
      <c r="D1234">
        <v>10</v>
      </c>
      <c r="E1234" t="s">
        <v>132</v>
      </c>
      <c r="F1234">
        <v>3</v>
      </c>
      <c r="G1234" t="s">
        <v>136</v>
      </c>
      <c r="H1234">
        <v>409</v>
      </c>
      <c r="I1234" t="s">
        <v>518</v>
      </c>
      <c r="J1234">
        <v>3367</v>
      </c>
      <c r="K1234" t="s">
        <v>146</v>
      </c>
      <c r="L1234">
        <v>300</v>
      </c>
      <c r="M1234" t="s">
        <v>137</v>
      </c>
      <c r="N1234">
        <v>97</v>
      </c>
      <c r="O1234">
        <v>167476.81</v>
      </c>
      <c r="P1234">
        <v>85112.61</v>
      </c>
      <c r="Q1234" t="str">
        <f t="shared" si="19"/>
        <v>G5 - Large C&amp;I</v>
      </c>
    </row>
    <row r="1235" spans="1:17" x14ac:dyDescent="0.25">
      <c r="A1235">
        <v>49</v>
      </c>
      <c r="B1235" t="s">
        <v>421</v>
      </c>
      <c r="C1235">
        <v>2019</v>
      </c>
      <c r="D1235">
        <v>10</v>
      </c>
      <c r="E1235" t="s">
        <v>132</v>
      </c>
      <c r="F1235">
        <v>5</v>
      </c>
      <c r="G1235" t="s">
        <v>141</v>
      </c>
      <c r="H1235">
        <v>409</v>
      </c>
      <c r="I1235" t="s">
        <v>518</v>
      </c>
      <c r="J1235">
        <v>3367</v>
      </c>
      <c r="K1235" t="s">
        <v>146</v>
      </c>
      <c r="L1235">
        <v>400</v>
      </c>
      <c r="M1235" t="s">
        <v>141</v>
      </c>
      <c r="N1235">
        <v>7</v>
      </c>
      <c r="O1235">
        <v>20123.189999999999</v>
      </c>
      <c r="P1235">
        <v>15118.46</v>
      </c>
      <c r="Q1235" t="str">
        <f t="shared" si="19"/>
        <v>G5 - Large C&amp;I</v>
      </c>
    </row>
    <row r="1236" spans="1:17" x14ac:dyDescent="0.25">
      <c r="A1236">
        <v>49</v>
      </c>
      <c r="B1236" t="s">
        <v>421</v>
      </c>
      <c r="C1236">
        <v>2019</v>
      </c>
      <c r="D1236">
        <v>10</v>
      </c>
      <c r="E1236" t="s">
        <v>132</v>
      </c>
      <c r="F1236">
        <v>3</v>
      </c>
      <c r="G1236" t="s">
        <v>136</v>
      </c>
      <c r="H1236">
        <v>432</v>
      </c>
      <c r="I1236" t="s">
        <v>508</v>
      </c>
      <c r="J1236" t="s">
        <v>509</v>
      </c>
      <c r="K1236" t="s">
        <v>146</v>
      </c>
      <c r="L1236">
        <v>1674</v>
      </c>
      <c r="M1236" t="s">
        <v>510</v>
      </c>
      <c r="N1236">
        <v>4</v>
      </c>
      <c r="O1236">
        <v>432182.65</v>
      </c>
      <c r="P1236">
        <v>0</v>
      </c>
      <c r="Q1236" t="str">
        <f t="shared" si="19"/>
        <v>G6 - OTHER</v>
      </c>
    </row>
    <row r="1237" spans="1:17" x14ac:dyDescent="0.25">
      <c r="A1237">
        <v>49</v>
      </c>
      <c r="B1237" t="s">
        <v>421</v>
      </c>
      <c r="C1237">
        <v>2019</v>
      </c>
      <c r="D1237">
        <v>10</v>
      </c>
      <c r="E1237" t="s">
        <v>132</v>
      </c>
      <c r="F1237">
        <v>3</v>
      </c>
      <c r="G1237" t="s">
        <v>136</v>
      </c>
      <c r="H1237">
        <v>422</v>
      </c>
      <c r="I1237" t="s">
        <v>501</v>
      </c>
      <c r="J1237">
        <v>2421</v>
      </c>
      <c r="K1237" t="s">
        <v>146</v>
      </c>
      <c r="L1237">
        <v>1671</v>
      </c>
      <c r="M1237" t="s">
        <v>485</v>
      </c>
      <c r="N1237">
        <v>2</v>
      </c>
      <c r="O1237">
        <v>5615.62</v>
      </c>
      <c r="P1237">
        <v>19301.43</v>
      </c>
      <c r="Q1237" t="str">
        <f t="shared" si="19"/>
        <v>G5 - Large C&amp;I</v>
      </c>
    </row>
    <row r="1238" spans="1:17" x14ac:dyDescent="0.25">
      <c r="A1238">
        <v>49</v>
      </c>
      <c r="B1238" t="s">
        <v>421</v>
      </c>
      <c r="C1238">
        <v>2019</v>
      </c>
      <c r="D1238">
        <v>10</v>
      </c>
      <c r="E1238" t="s">
        <v>132</v>
      </c>
      <c r="F1238">
        <v>5</v>
      </c>
      <c r="G1238" t="s">
        <v>141</v>
      </c>
      <c r="H1238">
        <v>411</v>
      </c>
      <c r="I1238" t="s">
        <v>490</v>
      </c>
      <c r="J1238" t="s">
        <v>491</v>
      </c>
      <c r="K1238" t="s">
        <v>146</v>
      </c>
      <c r="L1238">
        <v>1670</v>
      </c>
      <c r="M1238" t="s">
        <v>492</v>
      </c>
      <c r="N1238">
        <v>9</v>
      </c>
      <c r="O1238">
        <v>13260.85</v>
      </c>
      <c r="P1238">
        <v>16433</v>
      </c>
      <c r="Q1238" t="str">
        <f t="shared" si="19"/>
        <v>G5 - Large C&amp;I</v>
      </c>
    </row>
    <row r="1239" spans="1:17" x14ac:dyDescent="0.25">
      <c r="A1239">
        <v>49</v>
      </c>
      <c r="B1239" t="s">
        <v>421</v>
      </c>
      <c r="C1239">
        <v>2019</v>
      </c>
      <c r="D1239">
        <v>10</v>
      </c>
      <c r="E1239" t="s">
        <v>132</v>
      </c>
      <c r="F1239">
        <v>3</v>
      </c>
      <c r="G1239" t="s">
        <v>136</v>
      </c>
      <c r="H1239">
        <v>405</v>
      </c>
      <c r="I1239" t="s">
        <v>505</v>
      </c>
      <c r="J1239">
        <v>2237</v>
      </c>
      <c r="K1239" t="s">
        <v>146</v>
      </c>
      <c r="L1239">
        <v>300</v>
      </c>
      <c r="M1239" t="s">
        <v>137</v>
      </c>
      <c r="N1239">
        <v>3255</v>
      </c>
      <c r="O1239">
        <v>1746369.96</v>
      </c>
      <c r="P1239">
        <v>1065146.76</v>
      </c>
      <c r="Q1239" t="str">
        <f t="shared" si="19"/>
        <v>G4 - Medium C&amp;I</v>
      </c>
    </row>
    <row r="1240" spans="1:17" x14ac:dyDescent="0.25">
      <c r="A1240">
        <v>49</v>
      </c>
      <c r="B1240" t="s">
        <v>421</v>
      </c>
      <c r="C1240">
        <v>2019</v>
      </c>
      <c r="D1240">
        <v>10</v>
      </c>
      <c r="E1240" t="s">
        <v>132</v>
      </c>
      <c r="F1240">
        <v>3</v>
      </c>
      <c r="G1240" t="s">
        <v>136</v>
      </c>
      <c r="H1240">
        <v>400</v>
      </c>
      <c r="I1240" t="s">
        <v>511</v>
      </c>
      <c r="J1240">
        <v>0</v>
      </c>
      <c r="K1240" t="s">
        <v>146</v>
      </c>
      <c r="L1240">
        <v>0</v>
      </c>
      <c r="M1240" t="s">
        <v>146</v>
      </c>
      <c r="N1240">
        <v>1</v>
      </c>
      <c r="O1240">
        <v>1072.42</v>
      </c>
      <c r="P1240">
        <v>794.89</v>
      </c>
      <c r="Q1240" t="str">
        <f t="shared" si="19"/>
        <v>G6 - OTHER</v>
      </c>
    </row>
    <row r="1241" spans="1:17" x14ac:dyDescent="0.25">
      <c r="A1241">
        <v>49</v>
      </c>
      <c r="B1241" t="s">
        <v>421</v>
      </c>
      <c r="C1241">
        <v>2019</v>
      </c>
      <c r="D1241">
        <v>11</v>
      </c>
      <c r="E1241" t="s">
        <v>156</v>
      </c>
      <c r="F1241">
        <v>3</v>
      </c>
      <c r="G1241" t="s">
        <v>136</v>
      </c>
      <c r="H1241">
        <v>616</v>
      </c>
      <c r="I1241" t="s">
        <v>447</v>
      </c>
      <c r="J1241" t="s">
        <v>442</v>
      </c>
      <c r="K1241" t="s">
        <v>443</v>
      </c>
      <c r="L1241">
        <v>4532</v>
      </c>
      <c r="M1241" t="s">
        <v>143</v>
      </c>
      <c r="N1241">
        <v>306</v>
      </c>
      <c r="O1241">
        <v>17774.78</v>
      </c>
      <c r="P1241">
        <v>114990</v>
      </c>
      <c r="Q1241" t="str">
        <f t="shared" si="19"/>
        <v>E6 - OTHER</v>
      </c>
    </row>
    <row r="1242" spans="1:17" x14ac:dyDescent="0.25">
      <c r="A1242">
        <v>49</v>
      </c>
      <c r="B1242" t="s">
        <v>421</v>
      </c>
      <c r="C1242">
        <v>2019</v>
      </c>
      <c r="D1242">
        <v>11</v>
      </c>
      <c r="E1242" t="s">
        <v>156</v>
      </c>
      <c r="F1242">
        <v>1</v>
      </c>
      <c r="G1242" t="s">
        <v>133</v>
      </c>
      <c r="H1242">
        <v>950</v>
      </c>
      <c r="I1242" t="s">
        <v>429</v>
      </c>
      <c r="J1242" t="s">
        <v>426</v>
      </c>
      <c r="K1242" t="s">
        <v>427</v>
      </c>
      <c r="L1242">
        <v>4512</v>
      </c>
      <c r="M1242" t="s">
        <v>134</v>
      </c>
      <c r="N1242">
        <v>81</v>
      </c>
      <c r="O1242">
        <v>7153.94</v>
      </c>
      <c r="P1242">
        <v>61982</v>
      </c>
      <c r="Q1242" t="str">
        <f t="shared" si="19"/>
        <v>E3 - Small C&amp;I</v>
      </c>
    </row>
    <row r="1243" spans="1:17" x14ac:dyDescent="0.25">
      <c r="A1243">
        <v>49</v>
      </c>
      <c r="B1243" t="s">
        <v>421</v>
      </c>
      <c r="C1243">
        <v>2019</v>
      </c>
      <c r="D1243">
        <v>11</v>
      </c>
      <c r="E1243" t="s">
        <v>156</v>
      </c>
      <c r="F1243">
        <v>3</v>
      </c>
      <c r="G1243" t="s">
        <v>136</v>
      </c>
      <c r="H1243">
        <v>6</v>
      </c>
      <c r="I1243" t="s">
        <v>422</v>
      </c>
      <c r="J1243" t="s">
        <v>423</v>
      </c>
      <c r="K1243" t="s">
        <v>424</v>
      </c>
      <c r="L1243">
        <v>300</v>
      </c>
      <c r="M1243" t="s">
        <v>137</v>
      </c>
      <c r="N1243">
        <v>4</v>
      </c>
      <c r="O1243">
        <v>162.22</v>
      </c>
      <c r="P1243">
        <v>894</v>
      </c>
      <c r="Q1243" t="str">
        <f t="shared" si="19"/>
        <v>E2 - Low Income Residential</v>
      </c>
    </row>
    <row r="1244" spans="1:17" x14ac:dyDescent="0.25">
      <c r="A1244">
        <v>49</v>
      </c>
      <c r="B1244" t="s">
        <v>421</v>
      </c>
      <c r="C1244">
        <v>2019</v>
      </c>
      <c r="D1244">
        <v>11</v>
      </c>
      <c r="E1244" t="s">
        <v>156</v>
      </c>
      <c r="F1244">
        <v>5</v>
      </c>
      <c r="G1244" t="s">
        <v>141</v>
      </c>
      <c r="H1244">
        <v>6</v>
      </c>
      <c r="I1244" t="s">
        <v>422</v>
      </c>
      <c r="J1244" t="s">
        <v>423</v>
      </c>
      <c r="K1244" t="s">
        <v>424</v>
      </c>
      <c r="L1244">
        <v>460</v>
      </c>
      <c r="M1244" t="s">
        <v>142</v>
      </c>
      <c r="N1244">
        <v>1</v>
      </c>
      <c r="O1244">
        <v>32</v>
      </c>
      <c r="P1244">
        <v>190</v>
      </c>
      <c r="Q1244" t="str">
        <f t="shared" si="19"/>
        <v>E2 - Low Income Residential</v>
      </c>
    </row>
    <row r="1245" spans="1:17" x14ac:dyDescent="0.25">
      <c r="A1245">
        <v>49</v>
      </c>
      <c r="B1245" t="s">
        <v>421</v>
      </c>
      <c r="C1245">
        <v>2019</v>
      </c>
      <c r="D1245">
        <v>11</v>
      </c>
      <c r="E1245" t="s">
        <v>156</v>
      </c>
      <c r="F1245">
        <v>10</v>
      </c>
      <c r="G1245" t="s">
        <v>150</v>
      </c>
      <c r="H1245">
        <v>905</v>
      </c>
      <c r="I1245" t="s">
        <v>455</v>
      </c>
      <c r="J1245" t="s">
        <v>423</v>
      </c>
      <c r="K1245" t="s">
        <v>424</v>
      </c>
      <c r="L1245">
        <v>4513</v>
      </c>
      <c r="M1245" t="s">
        <v>151</v>
      </c>
      <c r="N1245">
        <v>134</v>
      </c>
      <c r="O1245">
        <v>3032.88</v>
      </c>
      <c r="P1245">
        <v>60669</v>
      </c>
      <c r="Q1245" t="str">
        <f t="shared" si="19"/>
        <v>E2 - Low Income Residential</v>
      </c>
    </row>
    <row r="1246" spans="1:17" x14ac:dyDescent="0.25">
      <c r="A1246">
        <v>49</v>
      </c>
      <c r="B1246" t="s">
        <v>421</v>
      </c>
      <c r="C1246">
        <v>2019</v>
      </c>
      <c r="D1246">
        <v>11</v>
      </c>
      <c r="E1246" t="s">
        <v>156</v>
      </c>
      <c r="F1246">
        <v>3</v>
      </c>
      <c r="G1246" t="s">
        <v>136</v>
      </c>
      <c r="H1246">
        <v>705</v>
      </c>
      <c r="I1246" t="s">
        <v>438</v>
      </c>
      <c r="J1246" t="s">
        <v>439</v>
      </c>
      <c r="K1246" t="s">
        <v>440</v>
      </c>
      <c r="L1246">
        <v>300</v>
      </c>
      <c r="M1246" t="s">
        <v>137</v>
      </c>
      <c r="N1246">
        <v>89</v>
      </c>
      <c r="O1246">
        <v>1363740.68</v>
      </c>
      <c r="P1246">
        <v>7872902</v>
      </c>
      <c r="Q1246" t="str">
        <f t="shared" si="19"/>
        <v>E5 - Large C&amp;I</v>
      </c>
    </row>
    <row r="1247" spans="1:17" x14ac:dyDescent="0.25">
      <c r="A1247">
        <v>49</v>
      </c>
      <c r="B1247" t="s">
        <v>421</v>
      </c>
      <c r="C1247">
        <v>2019</v>
      </c>
      <c r="D1247">
        <v>11</v>
      </c>
      <c r="E1247" t="s">
        <v>156</v>
      </c>
      <c r="F1247">
        <v>5</v>
      </c>
      <c r="G1247" t="s">
        <v>141</v>
      </c>
      <c r="H1247">
        <v>710</v>
      </c>
      <c r="I1247" t="s">
        <v>449</v>
      </c>
      <c r="J1247" t="s">
        <v>439</v>
      </c>
      <c r="K1247" t="s">
        <v>440</v>
      </c>
      <c r="L1247">
        <v>4552</v>
      </c>
      <c r="M1247" t="s">
        <v>157</v>
      </c>
      <c r="N1247">
        <v>96</v>
      </c>
      <c r="O1247">
        <v>1851621.33</v>
      </c>
      <c r="P1247">
        <v>27937746</v>
      </c>
      <c r="Q1247" t="str">
        <f t="shared" si="19"/>
        <v>E5 - Large C&amp;I</v>
      </c>
    </row>
    <row r="1248" spans="1:17" x14ac:dyDescent="0.25">
      <c r="A1248">
        <v>49</v>
      </c>
      <c r="B1248" t="s">
        <v>421</v>
      </c>
      <c r="C1248">
        <v>2019</v>
      </c>
      <c r="D1248">
        <v>11</v>
      </c>
      <c r="E1248" t="s">
        <v>156</v>
      </c>
      <c r="F1248">
        <v>5</v>
      </c>
      <c r="G1248" t="s">
        <v>141</v>
      </c>
      <c r="H1248">
        <v>711</v>
      </c>
      <c r="I1248" t="s">
        <v>453</v>
      </c>
      <c r="J1248" t="s">
        <v>439</v>
      </c>
      <c r="K1248" t="s">
        <v>440</v>
      </c>
      <c r="L1248">
        <v>4552</v>
      </c>
      <c r="M1248" t="s">
        <v>157</v>
      </c>
      <c r="N1248">
        <v>76</v>
      </c>
      <c r="O1248">
        <v>973602.71</v>
      </c>
      <c r="P1248">
        <v>14124258</v>
      </c>
      <c r="Q1248" t="str">
        <f t="shared" si="19"/>
        <v>E5 - Large C&amp;I</v>
      </c>
    </row>
    <row r="1249" spans="1:17" x14ac:dyDescent="0.25">
      <c r="A1249">
        <v>49</v>
      </c>
      <c r="B1249" t="s">
        <v>421</v>
      </c>
      <c r="C1249">
        <v>2019</v>
      </c>
      <c r="D1249">
        <v>11</v>
      </c>
      <c r="E1249" t="s">
        <v>156</v>
      </c>
      <c r="F1249">
        <v>10</v>
      </c>
      <c r="G1249" t="s">
        <v>150</v>
      </c>
      <c r="H1249">
        <v>1</v>
      </c>
      <c r="I1249" t="s">
        <v>450</v>
      </c>
      <c r="J1249" t="s">
        <v>451</v>
      </c>
      <c r="K1249" t="s">
        <v>452</v>
      </c>
      <c r="L1249">
        <v>207</v>
      </c>
      <c r="M1249" t="s">
        <v>152</v>
      </c>
      <c r="N1249">
        <v>14857</v>
      </c>
      <c r="O1249">
        <v>2059520.36</v>
      </c>
      <c r="P1249">
        <v>8993079</v>
      </c>
      <c r="Q1249" t="str">
        <f t="shared" si="19"/>
        <v>E1 - Residential</v>
      </c>
    </row>
    <row r="1250" spans="1:17" x14ac:dyDescent="0.25">
      <c r="A1250">
        <v>49</v>
      </c>
      <c r="B1250" t="s">
        <v>421</v>
      </c>
      <c r="C1250">
        <v>2019</v>
      </c>
      <c r="D1250">
        <v>11</v>
      </c>
      <c r="E1250" t="s">
        <v>156</v>
      </c>
      <c r="F1250">
        <v>6</v>
      </c>
      <c r="G1250" t="s">
        <v>138</v>
      </c>
      <c r="H1250">
        <v>627</v>
      </c>
      <c r="I1250" t="s">
        <v>469</v>
      </c>
      <c r="J1250" t="s">
        <v>85</v>
      </c>
      <c r="K1250" t="s">
        <v>146</v>
      </c>
      <c r="L1250">
        <v>700</v>
      </c>
      <c r="M1250" t="s">
        <v>139</v>
      </c>
      <c r="N1250">
        <v>1</v>
      </c>
      <c r="O1250">
        <v>297.01</v>
      </c>
      <c r="P1250">
        <v>120</v>
      </c>
      <c r="Q1250" t="str">
        <f t="shared" si="19"/>
        <v>E6 - OTHER</v>
      </c>
    </row>
    <row r="1251" spans="1:17" x14ac:dyDescent="0.25">
      <c r="A1251">
        <v>49</v>
      </c>
      <c r="B1251" t="s">
        <v>421</v>
      </c>
      <c r="C1251">
        <v>2019</v>
      </c>
      <c r="D1251">
        <v>11</v>
      </c>
      <c r="E1251" t="s">
        <v>156</v>
      </c>
      <c r="F1251">
        <v>6</v>
      </c>
      <c r="G1251" t="s">
        <v>138</v>
      </c>
      <c r="H1251">
        <v>629</v>
      </c>
      <c r="I1251" t="s">
        <v>470</v>
      </c>
      <c r="J1251" t="s">
        <v>431</v>
      </c>
      <c r="K1251" t="s">
        <v>432</v>
      </c>
      <c r="L1251">
        <v>700</v>
      </c>
      <c r="M1251" t="s">
        <v>139</v>
      </c>
      <c r="N1251">
        <v>140</v>
      </c>
      <c r="O1251">
        <v>67649.83</v>
      </c>
      <c r="P1251">
        <v>179638</v>
      </c>
      <c r="Q1251" t="str">
        <f t="shared" si="19"/>
        <v>E6 - OTHER</v>
      </c>
    </row>
    <row r="1252" spans="1:17" x14ac:dyDescent="0.25">
      <c r="A1252">
        <v>49</v>
      </c>
      <c r="B1252" t="s">
        <v>421</v>
      </c>
      <c r="C1252">
        <v>2019</v>
      </c>
      <c r="D1252">
        <v>11</v>
      </c>
      <c r="E1252" t="s">
        <v>156</v>
      </c>
      <c r="F1252">
        <v>6</v>
      </c>
      <c r="G1252" t="s">
        <v>138</v>
      </c>
      <c r="H1252">
        <v>605</v>
      </c>
      <c r="I1252" t="s">
        <v>468</v>
      </c>
      <c r="J1252" t="s">
        <v>442</v>
      </c>
      <c r="K1252" t="s">
        <v>443</v>
      </c>
      <c r="L1252">
        <v>700</v>
      </c>
      <c r="M1252" t="s">
        <v>139</v>
      </c>
      <c r="N1252">
        <v>16</v>
      </c>
      <c r="O1252">
        <v>1238.47</v>
      </c>
      <c r="P1252">
        <v>4698</v>
      </c>
      <c r="Q1252" t="str">
        <f t="shared" si="19"/>
        <v>E6 - OTHER</v>
      </c>
    </row>
    <row r="1253" spans="1:17" x14ac:dyDescent="0.25">
      <c r="A1253">
        <v>49</v>
      </c>
      <c r="B1253" t="s">
        <v>421</v>
      </c>
      <c r="C1253">
        <v>2019</v>
      </c>
      <c r="D1253">
        <v>11</v>
      </c>
      <c r="E1253" t="s">
        <v>156</v>
      </c>
      <c r="F1253">
        <v>6</v>
      </c>
      <c r="G1253" t="s">
        <v>138</v>
      </c>
      <c r="H1253">
        <v>617</v>
      </c>
      <c r="I1253" t="s">
        <v>471</v>
      </c>
      <c r="J1253" t="s">
        <v>431</v>
      </c>
      <c r="K1253" t="s">
        <v>432</v>
      </c>
      <c r="L1253">
        <v>4562</v>
      </c>
      <c r="M1253" t="s">
        <v>145</v>
      </c>
      <c r="N1253">
        <v>131</v>
      </c>
      <c r="O1253">
        <v>477333.45</v>
      </c>
      <c r="P1253">
        <v>1632703</v>
      </c>
      <c r="Q1253" t="str">
        <f t="shared" si="19"/>
        <v>E6 - OTHER</v>
      </c>
    </row>
    <row r="1254" spans="1:17" x14ac:dyDescent="0.25">
      <c r="A1254">
        <v>49</v>
      </c>
      <c r="B1254" t="s">
        <v>421</v>
      </c>
      <c r="C1254">
        <v>2019</v>
      </c>
      <c r="D1254">
        <v>11</v>
      </c>
      <c r="E1254" t="s">
        <v>156</v>
      </c>
      <c r="F1254">
        <v>1</v>
      </c>
      <c r="G1254" t="s">
        <v>133</v>
      </c>
      <c r="H1254">
        <v>628</v>
      </c>
      <c r="I1254" t="s">
        <v>441</v>
      </c>
      <c r="J1254" t="s">
        <v>442</v>
      </c>
      <c r="K1254" t="s">
        <v>443</v>
      </c>
      <c r="L1254">
        <v>200</v>
      </c>
      <c r="M1254" t="s">
        <v>144</v>
      </c>
      <c r="N1254">
        <v>246</v>
      </c>
      <c r="O1254">
        <v>14878.69</v>
      </c>
      <c r="P1254">
        <v>37029</v>
      </c>
      <c r="Q1254" t="str">
        <f t="shared" si="19"/>
        <v>E6 - OTHER</v>
      </c>
    </row>
    <row r="1255" spans="1:17" x14ac:dyDescent="0.25">
      <c r="A1255">
        <v>49</v>
      </c>
      <c r="B1255" t="s">
        <v>421</v>
      </c>
      <c r="C1255">
        <v>2019</v>
      </c>
      <c r="D1255">
        <v>11</v>
      </c>
      <c r="E1255" t="s">
        <v>156</v>
      </c>
      <c r="F1255">
        <v>3</v>
      </c>
      <c r="G1255" t="s">
        <v>136</v>
      </c>
      <c r="H1255">
        <v>53</v>
      </c>
      <c r="I1255" t="s">
        <v>436</v>
      </c>
      <c r="J1255" t="s">
        <v>434</v>
      </c>
      <c r="K1255" t="s">
        <v>435</v>
      </c>
      <c r="L1255">
        <v>300</v>
      </c>
      <c r="M1255" t="s">
        <v>137</v>
      </c>
      <c r="N1255">
        <v>162</v>
      </c>
      <c r="O1255">
        <v>384100.72</v>
      </c>
      <c r="P1255">
        <v>1902696</v>
      </c>
      <c r="Q1255" t="str">
        <f t="shared" si="19"/>
        <v>E4 - Medium C&amp;I</v>
      </c>
    </row>
    <row r="1256" spans="1:17" x14ac:dyDescent="0.25">
      <c r="A1256">
        <v>49</v>
      </c>
      <c r="B1256" t="s">
        <v>421</v>
      </c>
      <c r="C1256">
        <v>2019</v>
      </c>
      <c r="D1256">
        <v>11</v>
      </c>
      <c r="E1256" t="s">
        <v>156</v>
      </c>
      <c r="F1256">
        <v>3</v>
      </c>
      <c r="G1256" t="s">
        <v>136</v>
      </c>
      <c r="H1256">
        <v>122</v>
      </c>
      <c r="I1256" t="s">
        <v>461</v>
      </c>
      <c r="J1256" t="s">
        <v>462</v>
      </c>
      <c r="K1256" t="s">
        <v>463</v>
      </c>
      <c r="L1256">
        <v>300</v>
      </c>
      <c r="M1256" t="s">
        <v>137</v>
      </c>
      <c r="N1256">
        <v>1</v>
      </c>
      <c r="O1256">
        <v>41424.559999999998</v>
      </c>
      <c r="P1256">
        <v>470629</v>
      </c>
      <c r="Q1256" t="str">
        <f t="shared" si="19"/>
        <v>E5 - Large C&amp;I</v>
      </c>
    </row>
    <row r="1257" spans="1:17" x14ac:dyDescent="0.25">
      <c r="A1257">
        <v>49</v>
      </c>
      <c r="B1257" t="s">
        <v>421</v>
      </c>
      <c r="C1257">
        <v>2019</v>
      </c>
      <c r="D1257">
        <v>11</v>
      </c>
      <c r="E1257" t="s">
        <v>156</v>
      </c>
      <c r="F1257">
        <v>5</v>
      </c>
      <c r="G1257" t="s">
        <v>141</v>
      </c>
      <c r="H1257">
        <v>122</v>
      </c>
      <c r="I1257" t="s">
        <v>461</v>
      </c>
      <c r="J1257" t="s">
        <v>462</v>
      </c>
      <c r="K1257" t="s">
        <v>463</v>
      </c>
      <c r="L1257">
        <v>460</v>
      </c>
      <c r="M1257" t="s">
        <v>142</v>
      </c>
      <c r="N1257">
        <v>1</v>
      </c>
      <c r="O1257">
        <v>23179.97</v>
      </c>
      <c r="P1257">
        <v>370341</v>
      </c>
      <c r="Q1257" t="str">
        <f t="shared" si="19"/>
        <v>E5 - Large C&amp;I</v>
      </c>
    </row>
    <row r="1258" spans="1:17" x14ac:dyDescent="0.25">
      <c r="A1258">
        <v>49</v>
      </c>
      <c r="B1258" t="s">
        <v>421</v>
      </c>
      <c r="C1258">
        <v>2019</v>
      </c>
      <c r="D1258">
        <v>11</v>
      </c>
      <c r="E1258" t="s">
        <v>156</v>
      </c>
      <c r="F1258">
        <v>5</v>
      </c>
      <c r="G1258" t="s">
        <v>141</v>
      </c>
      <c r="H1258">
        <v>944</v>
      </c>
      <c r="I1258" t="s">
        <v>472</v>
      </c>
      <c r="J1258" t="s">
        <v>473</v>
      </c>
      <c r="K1258" t="s">
        <v>474</v>
      </c>
      <c r="L1258">
        <v>4552</v>
      </c>
      <c r="M1258" t="s">
        <v>157</v>
      </c>
      <c r="N1258">
        <v>1</v>
      </c>
      <c r="O1258">
        <v>7010.93</v>
      </c>
      <c r="P1258">
        <v>275925</v>
      </c>
      <c r="Q1258" t="str">
        <f t="shared" si="19"/>
        <v>E6 - OTHER</v>
      </c>
    </row>
    <row r="1259" spans="1:17" x14ac:dyDescent="0.25">
      <c r="A1259">
        <v>49</v>
      </c>
      <c r="B1259" t="s">
        <v>421</v>
      </c>
      <c r="C1259">
        <v>2019</v>
      </c>
      <c r="D1259">
        <v>11</v>
      </c>
      <c r="E1259" t="s">
        <v>156</v>
      </c>
      <c r="F1259">
        <v>6</v>
      </c>
      <c r="G1259" t="s">
        <v>138</v>
      </c>
      <c r="H1259">
        <v>631</v>
      </c>
      <c r="I1259" t="s">
        <v>476</v>
      </c>
      <c r="J1259" t="s">
        <v>158</v>
      </c>
      <c r="K1259" t="s">
        <v>146</v>
      </c>
      <c r="L1259">
        <v>700</v>
      </c>
      <c r="M1259" t="s">
        <v>139</v>
      </c>
      <c r="N1259">
        <v>14</v>
      </c>
      <c r="O1259">
        <v>25163.200000000001</v>
      </c>
      <c r="P1259">
        <v>167257</v>
      </c>
      <c r="Q1259" t="str">
        <f t="shared" si="19"/>
        <v>E6 - OTHER</v>
      </c>
    </row>
    <row r="1260" spans="1:17" x14ac:dyDescent="0.25">
      <c r="A1260">
        <v>49</v>
      </c>
      <c r="B1260" t="s">
        <v>421</v>
      </c>
      <c r="C1260">
        <v>2019</v>
      </c>
      <c r="D1260">
        <v>11</v>
      </c>
      <c r="E1260" t="s">
        <v>156</v>
      </c>
      <c r="F1260">
        <v>10</v>
      </c>
      <c r="G1260" t="s">
        <v>150</v>
      </c>
      <c r="H1260">
        <v>903</v>
      </c>
      <c r="I1260" t="s">
        <v>454</v>
      </c>
      <c r="J1260" t="s">
        <v>451</v>
      </c>
      <c r="K1260" t="s">
        <v>452</v>
      </c>
      <c r="L1260">
        <v>4513</v>
      </c>
      <c r="M1260" t="s">
        <v>151</v>
      </c>
      <c r="N1260">
        <v>1710</v>
      </c>
      <c r="O1260">
        <v>134479.29999999999</v>
      </c>
      <c r="P1260">
        <v>1189253</v>
      </c>
      <c r="Q1260" t="str">
        <f t="shared" si="19"/>
        <v>E1 - Residential</v>
      </c>
    </row>
    <row r="1261" spans="1:17" x14ac:dyDescent="0.25">
      <c r="A1261">
        <v>49</v>
      </c>
      <c r="B1261" t="s">
        <v>421</v>
      </c>
      <c r="C1261">
        <v>2019</v>
      </c>
      <c r="D1261">
        <v>11</v>
      </c>
      <c r="E1261" t="s">
        <v>156</v>
      </c>
      <c r="F1261">
        <v>3</v>
      </c>
      <c r="G1261" t="s">
        <v>136</v>
      </c>
      <c r="H1261">
        <v>629</v>
      </c>
      <c r="I1261" t="s">
        <v>470</v>
      </c>
      <c r="J1261" t="s">
        <v>431</v>
      </c>
      <c r="K1261" t="s">
        <v>432</v>
      </c>
      <c r="L1261">
        <v>300</v>
      </c>
      <c r="M1261" t="s">
        <v>137</v>
      </c>
      <c r="N1261">
        <v>8</v>
      </c>
      <c r="O1261">
        <v>298.62</v>
      </c>
      <c r="P1261">
        <v>1216</v>
      </c>
      <c r="Q1261" t="str">
        <f t="shared" si="19"/>
        <v>E6 - OTHER</v>
      </c>
    </row>
    <row r="1262" spans="1:17" x14ac:dyDescent="0.25">
      <c r="A1262">
        <v>49</v>
      </c>
      <c r="B1262" t="s">
        <v>421</v>
      </c>
      <c r="C1262">
        <v>2019</v>
      </c>
      <c r="D1262">
        <v>11</v>
      </c>
      <c r="E1262" t="s">
        <v>156</v>
      </c>
      <c r="F1262">
        <v>1</v>
      </c>
      <c r="G1262" t="s">
        <v>133</v>
      </c>
      <c r="H1262">
        <v>34</v>
      </c>
      <c r="I1262" t="s">
        <v>464</v>
      </c>
      <c r="J1262" t="s">
        <v>459</v>
      </c>
      <c r="K1262" t="s">
        <v>460</v>
      </c>
      <c r="L1262">
        <v>200</v>
      </c>
      <c r="M1262" t="s">
        <v>144</v>
      </c>
      <c r="N1262">
        <v>1</v>
      </c>
      <c r="O1262">
        <v>12.24</v>
      </c>
      <c r="P1262">
        <v>2</v>
      </c>
      <c r="Q1262" t="str">
        <f t="shared" si="19"/>
        <v>E3 - Small C&amp;I</v>
      </c>
    </row>
    <row r="1263" spans="1:17" x14ac:dyDescent="0.25">
      <c r="A1263">
        <v>49</v>
      </c>
      <c r="B1263" t="s">
        <v>421</v>
      </c>
      <c r="C1263">
        <v>2019</v>
      </c>
      <c r="D1263">
        <v>11</v>
      </c>
      <c r="E1263" t="s">
        <v>156</v>
      </c>
      <c r="F1263">
        <v>3</v>
      </c>
      <c r="G1263" t="s">
        <v>136</v>
      </c>
      <c r="H1263">
        <v>13</v>
      </c>
      <c r="I1263" t="s">
        <v>433</v>
      </c>
      <c r="J1263" t="s">
        <v>434</v>
      </c>
      <c r="K1263" t="s">
        <v>435</v>
      </c>
      <c r="L1263">
        <v>300</v>
      </c>
      <c r="M1263" t="s">
        <v>137</v>
      </c>
      <c r="N1263">
        <v>3949</v>
      </c>
      <c r="O1263">
        <v>5705053.6100000003</v>
      </c>
      <c r="P1263">
        <v>30999551</v>
      </c>
      <c r="Q1263" t="str">
        <f t="shared" si="19"/>
        <v>E4 - Medium C&amp;I</v>
      </c>
    </row>
    <row r="1264" spans="1:17" x14ac:dyDescent="0.25">
      <c r="A1264">
        <v>49</v>
      </c>
      <c r="B1264" t="s">
        <v>421</v>
      </c>
      <c r="C1264">
        <v>2019</v>
      </c>
      <c r="D1264">
        <v>11</v>
      </c>
      <c r="E1264" t="s">
        <v>156</v>
      </c>
      <c r="F1264">
        <v>3</v>
      </c>
      <c r="G1264" t="s">
        <v>136</v>
      </c>
      <c r="H1264">
        <v>954</v>
      </c>
      <c r="I1264" t="s">
        <v>437</v>
      </c>
      <c r="J1264" t="s">
        <v>434</v>
      </c>
      <c r="K1264" t="s">
        <v>435</v>
      </c>
      <c r="L1264">
        <v>4532</v>
      </c>
      <c r="M1264" t="s">
        <v>143</v>
      </c>
      <c r="N1264">
        <v>3531</v>
      </c>
      <c r="O1264">
        <v>4482849.3499999996</v>
      </c>
      <c r="P1264">
        <v>51624277</v>
      </c>
      <c r="Q1264" t="str">
        <f t="shared" si="19"/>
        <v>E4 - Medium C&amp;I</v>
      </c>
    </row>
    <row r="1265" spans="1:17" x14ac:dyDescent="0.25">
      <c r="A1265">
        <v>49</v>
      </c>
      <c r="B1265" t="s">
        <v>421</v>
      </c>
      <c r="C1265">
        <v>2019</v>
      </c>
      <c r="D1265">
        <v>11</v>
      </c>
      <c r="E1265" t="s">
        <v>156</v>
      </c>
      <c r="F1265">
        <v>3</v>
      </c>
      <c r="G1265" t="s">
        <v>136</v>
      </c>
      <c r="H1265">
        <v>951</v>
      </c>
      <c r="I1265" t="s">
        <v>458</v>
      </c>
      <c r="J1265" t="s">
        <v>459</v>
      </c>
      <c r="K1265" t="s">
        <v>460</v>
      </c>
      <c r="L1265">
        <v>4532</v>
      </c>
      <c r="M1265" t="s">
        <v>143</v>
      </c>
      <c r="N1265">
        <v>114</v>
      </c>
      <c r="O1265">
        <v>9269.42</v>
      </c>
      <c r="P1265">
        <v>74919</v>
      </c>
      <c r="Q1265" t="str">
        <f t="shared" si="19"/>
        <v>E3 - Small C&amp;I</v>
      </c>
    </row>
    <row r="1266" spans="1:17" x14ac:dyDescent="0.25">
      <c r="A1266">
        <v>49</v>
      </c>
      <c r="B1266" t="s">
        <v>421</v>
      </c>
      <c r="C1266">
        <v>2019</v>
      </c>
      <c r="D1266">
        <v>11</v>
      </c>
      <c r="E1266" t="s">
        <v>156</v>
      </c>
      <c r="F1266">
        <v>3</v>
      </c>
      <c r="G1266" t="s">
        <v>136</v>
      </c>
      <c r="H1266">
        <v>950</v>
      </c>
      <c r="I1266" t="s">
        <v>429</v>
      </c>
      <c r="J1266" t="s">
        <v>426</v>
      </c>
      <c r="K1266" t="s">
        <v>427</v>
      </c>
      <c r="L1266">
        <v>4532</v>
      </c>
      <c r="M1266" t="s">
        <v>143</v>
      </c>
      <c r="N1266">
        <v>10246</v>
      </c>
      <c r="O1266">
        <v>1215588.99</v>
      </c>
      <c r="P1266">
        <v>10967442</v>
      </c>
      <c r="Q1266" t="str">
        <f t="shared" si="19"/>
        <v>E3 - Small C&amp;I</v>
      </c>
    </row>
    <row r="1267" spans="1:17" x14ac:dyDescent="0.25">
      <c r="A1267">
        <v>49</v>
      </c>
      <c r="B1267" t="s">
        <v>421</v>
      </c>
      <c r="C1267">
        <v>2019</v>
      </c>
      <c r="D1267">
        <v>11</v>
      </c>
      <c r="E1267" t="s">
        <v>156</v>
      </c>
      <c r="F1267">
        <v>3</v>
      </c>
      <c r="G1267" t="s">
        <v>136</v>
      </c>
      <c r="H1267">
        <v>34</v>
      </c>
      <c r="I1267" t="s">
        <v>464</v>
      </c>
      <c r="J1267" t="s">
        <v>459</v>
      </c>
      <c r="K1267" t="s">
        <v>460</v>
      </c>
      <c r="L1267">
        <v>300</v>
      </c>
      <c r="M1267" t="s">
        <v>137</v>
      </c>
      <c r="N1267">
        <v>136</v>
      </c>
      <c r="O1267">
        <v>15277.57</v>
      </c>
      <c r="P1267">
        <v>66503</v>
      </c>
      <c r="Q1267" t="str">
        <f t="shared" si="19"/>
        <v>E3 - Small C&amp;I</v>
      </c>
    </row>
    <row r="1268" spans="1:17" x14ac:dyDescent="0.25">
      <c r="A1268">
        <v>49</v>
      </c>
      <c r="B1268" t="s">
        <v>421</v>
      </c>
      <c r="C1268">
        <v>2019</v>
      </c>
      <c r="D1268">
        <v>11</v>
      </c>
      <c r="E1268" t="s">
        <v>156</v>
      </c>
      <c r="F1268">
        <v>6</v>
      </c>
      <c r="G1268" t="s">
        <v>138</v>
      </c>
      <c r="H1268">
        <v>34</v>
      </c>
      <c r="I1268" t="s">
        <v>464</v>
      </c>
      <c r="J1268" t="s">
        <v>459</v>
      </c>
      <c r="K1268" t="s">
        <v>460</v>
      </c>
      <c r="L1268">
        <v>700</v>
      </c>
      <c r="M1268" t="s">
        <v>139</v>
      </c>
      <c r="N1268">
        <v>152</v>
      </c>
      <c r="O1268">
        <v>20639.009999999998</v>
      </c>
      <c r="P1268">
        <v>91709</v>
      </c>
      <c r="Q1268" t="str">
        <f t="shared" si="19"/>
        <v>E3 - Small C&amp;I</v>
      </c>
    </row>
    <row r="1269" spans="1:17" x14ac:dyDescent="0.25">
      <c r="A1269">
        <v>49</v>
      </c>
      <c r="B1269" t="s">
        <v>421</v>
      </c>
      <c r="C1269">
        <v>2019</v>
      </c>
      <c r="D1269">
        <v>11</v>
      </c>
      <c r="E1269" t="s">
        <v>156</v>
      </c>
      <c r="F1269">
        <v>3</v>
      </c>
      <c r="G1269" t="s">
        <v>136</v>
      </c>
      <c r="H1269">
        <v>617</v>
      </c>
      <c r="I1269" t="s">
        <v>471</v>
      </c>
      <c r="J1269" t="s">
        <v>431</v>
      </c>
      <c r="K1269" t="s">
        <v>432</v>
      </c>
      <c r="L1269">
        <v>4532</v>
      </c>
      <c r="M1269" t="s">
        <v>143</v>
      </c>
      <c r="N1269">
        <v>1</v>
      </c>
      <c r="O1269">
        <v>852.62</v>
      </c>
      <c r="P1269">
        <v>5219</v>
      </c>
      <c r="Q1269" t="str">
        <f t="shared" si="19"/>
        <v>E6 - OTHER</v>
      </c>
    </row>
    <row r="1270" spans="1:17" x14ac:dyDescent="0.25">
      <c r="A1270">
        <v>49</v>
      </c>
      <c r="B1270" t="s">
        <v>421</v>
      </c>
      <c r="C1270">
        <v>2019</v>
      </c>
      <c r="D1270">
        <v>11</v>
      </c>
      <c r="E1270" t="s">
        <v>156</v>
      </c>
      <c r="F1270">
        <v>1</v>
      </c>
      <c r="G1270" t="s">
        <v>133</v>
      </c>
      <c r="H1270">
        <v>55</v>
      </c>
      <c r="I1270" t="s">
        <v>428</v>
      </c>
      <c r="J1270" t="s">
        <v>426</v>
      </c>
      <c r="K1270" t="s">
        <v>427</v>
      </c>
      <c r="L1270">
        <v>200</v>
      </c>
      <c r="M1270" t="s">
        <v>144</v>
      </c>
      <c r="N1270">
        <v>1</v>
      </c>
      <c r="O1270">
        <v>19.600000000000001</v>
      </c>
      <c r="P1270">
        <v>35</v>
      </c>
      <c r="Q1270" t="str">
        <f t="shared" si="19"/>
        <v>E3 - Small C&amp;I</v>
      </c>
    </row>
    <row r="1271" spans="1:17" x14ac:dyDescent="0.25">
      <c r="A1271">
        <v>49</v>
      </c>
      <c r="B1271" t="s">
        <v>421</v>
      </c>
      <c r="C1271">
        <v>2019</v>
      </c>
      <c r="D1271">
        <v>11</v>
      </c>
      <c r="E1271" t="s">
        <v>156</v>
      </c>
      <c r="F1271">
        <v>3</v>
      </c>
      <c r="G1271" t="s">
        <v>136</v>
      </c>
      <c r="H1271">
        <v>1</v>
      </c>
      <c r="I1271" t="s">
        <v>450</v>
      </c>
      <c r="J1271" t="s">
        <v>451</v>
      </c>
      <c r="K1271" t="s">
        <v>452</v>
      </c>
      <c r="L1271">
        <v>300</v>
      </c>
      <c r="M1271" t="s">
        <v>137</v>
      </c>
      <c r="N1271">
        <v>770</v>
      </c>
      <c r="O1271">
        <v>165208.82999999999</v>
      </c>
      <c r="P1271">
        <v>731118</v>
      </c>
      <c r="Q1271" t="str">
        <f t="shared" si="19"/>
        <v>E1 - Residential</v>
      </c>
    </row>
    <row r="1272" spans="1:17" x14ac:dyDescent="0.25">
      <c r="A1272">
        <v>49</v>
      </c>
      <c r="B1272" t="s">
        <v>421</v>
      </c>
      <c r="C1272">
        <v>2019</v>
      </c>
      <c r="D1272">
        <v>11</v>
      </c>
      <c r="E1272" t="s">
        <v>156</v>
      </c>
      <c r="F1272">
        <v>5</v>
      </c>
      <c r="G1272" t="s">
        <v>141</v>
      </c>
      <c r="H1272">
        <v>954</v>
      </c>
      <c r="I1272" t="s">
        <v>437</v>
      </c>
      <c r="J1272" t="s">
        <v>434</v>
      </c>
      <c r="K1272" t="s">
        <v>435</v>
      </c>
      <c r="L1272">
        <v>4552</v>
      </c>
      <c r="M1272" t="s">
        <v>157</v>
      </c>
      <c r="N1272">
        <v>175</v>
      </c>
      <c r="O1272">
        <v>296692.84000000003</v>
      </c>
      <c r="P1272">
        <v>3225848</v>
      </c>
      <c r="Q1272" t="str">
        <f t="shared" si="19"/>
        <v>E4 - Medium C&amp;I</v>
      </c>
    </row>
    <row r="1273" spans="1:17" x14ac:dyDescent="0.25">
      <c r="A1273">
        <v>49</v>
      </c>
      <c r="B1273" t="s">
        <v>421</v>
      </c>
      <c r="C1273">
        <v>2019</v>
      </c>
      <c r="D1273">
        <v>11</v>
      </c>
      <c r="E1273" t="s">
        <v>156</v>
      </c>
      <c r="F1273">
        <v>6</v>
      </c>
      <c r="G1273" t="s">
        <v>138</v>
      </c>
      <c r="H1273">
        <v>626</v>
      </c>
      <c r="I1273" t="s">
        <v>457</v>
      </c>
      <c r="J1273" t="s">
        <v>85</v>
      </c>
      <c r="K1273" t="s">
        <v>146</v>
      </c>
      <c r="L1273">
        <v>700</v>
      </c>
      <c r="M1273" t="s">
        <v>139</v>
      </c>
      <c r="N1273">
        <v>1</v>
      </c>
      <c r="O1273">
        <v>473.33</v>
      </c>
      <c r="P1273">
        <v>325</v>
      </c>
      <c r="Q1273" t="str">
        <f t="shared" si="19"/>
        <v>E6 - OTHER</v>
      </c>
    </row>
    <row r="1274" spans="1:17" x14ac:dyDescent="0.25">
      <c r="A1274">
        <v>49</v>
      </c>
      <c r="B1274" t="s">
        <v>421</v>
      </c>
      <c r="C1274">
        <v>2019</v>
      </c>
      <c r="D1274">
        <v>11</v>
      </c>
      <c r="E1274" t="s">
        <v>156</v>
      </c>
      <c r="F1274">
        <v>3</v>
      </c>
      <c r="G1274" t="s">
        <v>136</v>
      </c>
      <c r="H1274">
        <v>903</v>
      </c>
      <c r="I1274" t="s">
        <v>454</v>
      </c>
      <c r="J1274" t="s">
        <v>451</v>
      </c>
      <c r="K1274" t="s">
        <v>452</v>
      </c>
      <c r="L1274">
        <v>4532</v>
      </c>
      <c r="M1274" t="s">
        <v>143</v>
      </c>
      <c r="N1274">
        <v>96</v>
      </c>
      <c r="O1274">
        <v>19318.77</v>
      </c>
      <c r="P1274">
        <v>180012</v>
      </c>
      <c r="Q1274" t="str">
        <f t="shared" si="19"/>
        <v>E1 - Residential</v>
      </c>
    </row>
    <row r="1275" spans="1:17" x14ac:dyDescent="0.25">
      <c r="A1275">
        <v>49</v>
      </c>
      <c r="B1275" t="s">
        <v>421</v>
      </c>
      <c r="C1275">
        <v>2019</v>
      </c>
      <c r="D1275">
        <v>11</v>
      </c>
      <c r="E1275" t="s">
        <v>156</v>
      </c>
      <c r="F1275">
        <v>5</v>
      </c>
      <c r="G1275" t="s">
        <v>141</v>
      </c>
      <c r="H1275">
        <v>616</v>
      </c>
      <c r="I1275" t="s">
        <v>447</v>
      </c>
      <c r="J1275" t="s">
        <v>442</v>
      </c>
      <c r="K1275" t="s">
        <v>443</v>
      </c>
      <c r="L1275">
        <v>4552</v>
      </c>
      <c r="M1275" t="s">
        <v>157</v>
      </c>
      <c r="N1275">
        <v>21</v>
      </c>
      <c r="O1275">
        <v>2512.4699999999998</v>
      </c>
      <c r="P1275">
        <v>15571</v>
      </c>
      <c r="Q1275" t="str">
        <f t="shared" si="19"/>
        <v>E6 - OTHER</v>
      </c>
    </row>
    <row r="1276" spans="1:17" x14ac:dyDescent="0.25">
      <c r="A1276">
        <v>49</v>
      </c>
      <c r="B1276" t="s">
        <v>421</v>
      </c>
      <c r="C1276">
        <v>2019</v>
      </c>
      <c r="D1276">
        <v>11</v>
      </c>
      <c r="E1276" t="s">
        <v>156</v>
      </c>
      <c r="F1276">
        <v>1</v>
      </c>
      <c r="G1276" t="s">
        <v>133</v>
      </c>
      <c r="H1276">
        <v>616</v>
      </c>
      <c r="I1276" t="s">
        <v>447</v>
      </c>
      <c r="J1276" t="s">
        <v>442</v>
      </c>
      <c r="K1276" t="s">
        <v>443</v>
      </c>
      <c r="L1276">
        <v>4512</v>
      </c>
      <c r="M1276" t="s">
        <v>134</v>
      </c>
      <c r="N1276">
        <v>44</v>
      </c>
      <c r="O1276">
        <v>3990.64</v>
      </c>
      <c r="P1276">
        <v>18613</v>
      </c>
      <c r="Q1276" t="str">
        <f t="shared" si="19"/>
        <v>E6 - OTHER</v>
      </c>
    </row>
    <row r="1277" spans="1:17" x14ac:dyDescent="0.25">
      <c r="A1277">
        <v>49</v>
      </c>
      <c r="B1277" t="s">
        <v>421</v>
      </c>
      <c r="C1277">
        <v>2019</v>
      </c>
      <c r="D1277">
        <v>11</v>
      </c>
      <c r="E1277" t="s">
        <v>156</v>
      </c>
      <c r="F1277">
        <v>3</v>
      </c>
      <c r="G1277" t="s">
        <v>136</v>
      </c>
      <c r="H1277">
        <v>605</v>
      </c>
      <c r="I1277" t="s">
        <v>468</v>
      </c>
      <c r="J1277" t="s">
        <v>442</v>
      </c>
      <c r="K1277" t="s">
        <v>443</v>
      </c>
      <c r="L1277">
        <v>300</v>
      </c>
      <c r="M1277" t="s">
        <v>137</v>
      </c>
      <c r="N1277">
        <v>15</v>
      </c>
      <c r="O1277">
        <v>771.8</v>
      </c>
      <c r="P1277">
        <v>2936</v>
      </c>
      <c r="Q1277" t="str">
        <f t="shared" si="19"/>
        <v>E6 - OTHER</v>
      </c>
    </row>
    <row r="1278" spans="1:17" x14ac:dyDescent="0.25">
      <c r="A1278">
        <v>49</v>
      </c>
      <c r="B1278" t="s">
        <v>421</v>
      </c>
      <c r="C1278">
        <v>2019</v>
      </c>
      <c r="D1278">
        <v>11</v>
      </c>
      <c r="E1278" t="s">
        <v>156</v>
      </c>
      <c r="F1278">
        <v>1</v>
      </c>
      <c r="G1278" t="s">
        <v>133</v>
      </c>
      <c r="H1278">
        <v>13</v>
      </c>
      <c r="I1278" t="s">
        <v>433</v>
      </c>
      <c r="J1278" t="s">
        <v>434</v>
      </c>
      <c r="K1278" t="s">
        <v>435</v>
      </c>
      <c r="L1278">
        <v>200</v>
      </c>
      <c r="M1278" t="s">
        <v>144</v>
      </c>
      <c r="N1278">
        <v>5</v>
      </c>
      <c r="O1278">
        <v>3139.86</v>
      </c>
      <c r="P1278">
        <v>14356</v>
      </c>
      <c r="Q1278" t="str">
        <f t="shared" si="19"/>
        <v>E4 - Medium C&amp;I</v>
      </c>
    </row>
    <row r="1279" spans="1:17" x14ac:dyDescent="0.25">
      <c r="A1279">
        <v>49</v>
      </c>
      <c r="B1279" t="s">
        <v>421</v>
      </c>
      <c r="C1279">
        <v>2019</v>
      </c>
      <c r="D1279">
        <v>11</v>
      </c>
      <c r="E1279" t="s">
        <v>156</v>
      </c>
      <c r="F1279">
        <v>5</v>
      </c>
      <c r="G1279" t="s">
        <v>141</v>
      </c>
      <c r="H1279">
        <v>5</v>
      </c>
      <c r="I1279" t="s">
        <v>425</v>
      </c>
      <c r="J1279" t="s">
        <v>426</v>
      </c>
      <c r="K1279" t="s">
        <v>427</v>
      </c>
      <c r="L1279">
        <v>460</v>
      </c>
      <c r="M1279" t="s">
        <v>142</v>
      </c>
      <c r="N1279">
        <v>821</v>
      </c>
      <c r="O1279">
        <v>236175.24</v>
      </c>
      <c r="P1279">
        <v>1106244</v>
      </c>
      <c r="Q1279" t="str">
        <f t="shared" si="19"/>
        <v>E3 - Small C&amp;I</v>
      </c>
    </row>
    <row r="1280" spans="1:17" x14ac:dyDescent="0.25">
      <c r="A1280">
        <v>49</v>
      </c>
      <c r="B1280" t="s">
        <v>421</v>
      </c>
      <c r="C1280">
        <v>2019</v>
      </c>
      <c r="D1280">
        <v>11</v>
      </c>
      <c r="E1280" t="s">
        <v>156</v>
      </c>
      <c r="F1280">
        <v>1</v>
      </c>
      <c r="G1280" t="s">
        <v>133</v>
      </c>
      <c r="H1280">
        <v>905</v>
      </c>
      <c r="I1280" t="s">
        <v>455</v>
      </c>
      <c r="J1280" t="s">
        <v>423</v>
      </c>
      <c r="K1280" t="s">
        <v>424</v>
      </c>
      <c r="L1280">
        <v>4512</v>
      </c>
      <c r="M1280" t="s">
        <v>134</v>
      </c>
      <c r="N1280">
        <v>4860</v>
      </c>
      <c r="O1280">
        <v>87204.35</v>
      </c>
      <c r="P1280">
        <v>1639292</v>
      </c>
      <c r="Q1280" t="str">
        <f t="shared" si="19"/>
        <v>E2 - Low Income Residential</v>
      </c>
    </row>
    <row r="1281" spans="1:17" x14ac:dyDescent="0.25">
      <c r="A1281">
        <v>49</v>
      </c>
      <c r="B1281" t="s">
        <v>421</v>
      </c>
      <c r="C1281">
        <v>2019</v>
      </c>
      <c r="D1281">
        <v>11</v>
      </c>
      <c r="E1281" t="s">
        <v>156</v>
      </c>
      <c r="F1281">
        <v>3</v>
      </c>
      <c r="G1281" t="s">
        <v>136</v>
      </c>
      <c r="H1281">
        <v>924</v>
      </c>
      <c r="I1281" t="s">
        <v>444</v>
      </c>
      <c r="J1281" t="s">
        <v>445</v>
      </c>
      <c r="K1281" t="s">
        <v>446</v>
      </c>
      <c r="L1281">
        <v>4532</v>
      </c>
      <c r="M1281" t="s">
        <v>143</v>
      </c>
      <c r="N1281">
        <v>1</v>
      </c>
      <c r="O1281">
        <v>168284.77</v>
      </c>
      <c r="P1281">
        <v>1919069</v>
      </c>
      <c r="Q1281" t="str">
        <f t="shared" si="19"/>
        <v>E5 - Large C&amp;I</v>
      </c>
    </row>
    <row r="1282" spans="1:17" x14ac:dyDescent="0.25">
      <c r="A1282">
        <v>49</v>
      </c>
      <c r="B1282" t="s">
        <v>421</v>
      </c>
      <c r="C1282">
        <v>2019</v>
      </c>
      <c r="D1282">
        <v>11</v>
      </c>
      <c r="E1282" t="s">
        <v>156</v>
      </c>
      <c r="F1282">
        <v>6</v>
      </c>
      <c r="G1282" t="s">
        <v>138</v>
      </c>
      <c r="H1282">
        <v>610</v>
      </c>
      <c r="I1282" t="s">
        <v>430</v>
      </c>
      <c r="J1282" t="s">
        <v>431</v>
      </c>
      <c r="K1282" t="s">
        <v>432</v>
      </c>
      <c r="L1282">
        <v>700</v>
      </c>
      <c r="M1282" t="s">
        <v>139</v>
      </c>
      <c r="N1282">
        <v>7</v>
      </c>
      <c r="O1282">
        <v>2822.57</v>
      </c>
      <c r="P1282">
        <v>5501</v>
      </c>
      <c r="Q1282" t="str">
        <f t="shared" ref="Q1282:Q1345" si="20">VLOOKUP(J1282,S:T,2,FALSE)</f>
        <v>E6 - OTHER</v>
      </c>
    </row>
    <row r="1283" spans="1:17" x14ac:dyDescent="0.25">
      <c r="A1283">
        <v>49</v>
      </c>
      <c r="B1283" t="s">
        <v>421</v>
      </c>
      <c r="C1283">
        <v>2019</v>
      </c>
      <c r="D1283">
        <v>11</v>
      </c>
      <c r="E1283" t="s">
        <v>156</v>
      </c>
      <c r="F1283">
        <v>5</v>
      </c>
      <c r="G1283" t="s">
        <v>141</v>
      </c>
      <c r="H1283">
        <v>628</v>
      </c>
      <c r="I1283" t="s">
        <v>441</v>
      </c>
      <c r="J1283" t="s">
        <v>442</v>
      </c>
      <c r="K1283" t="s">
        <v>443</v>
      </c>
      <c r="L1283">
        <v>460</v>
      </c>
      <c r="M1283" t="s">
        <v>142</v>
      </c>
      <c r="N1283">
        <v>54</v>
      </c>
      <c r="O1283">
        <v>8660.19</v>
      </c>
      <c r="P1283">
        <v>36368</v>
      </c>
      <c r="Q1283" t="str">
        <f t="shared" si="20"/>
        <v>E6 - OTHER</v>
      </c>
    </row>
    <row r="1284" spans="1:17" x14ac:dyDescent="0.25">
      <c r="A1284">
        <v>49</v>
      </c>
      <c r="B1284" t="s">
        <v>421</v>
      </c>
      <c r="C1284">
        <v>2019</v>
      </c>
      <c r="D1284">
        <v>11</v>
      </c>
      <c r="E1284" t="s">
        <v>156</v>
      </c>
      <c r="F1284">
        <v>1</v>
      </c>
      <c r="G1284" t="s">
        <v>133</v>
      </c>
      <c r="H1284">
        <v>954</v>
      </c>
      <c r="I1284" t="s">
        <v>437</v>
      </c>
      <c r="J1284" t="s">
        <v>434</v>
      </c>
      <c r="K1284" t="s">
        <v>435</v>
      </c>
      <c r="L1284">
        <v>4512</v>
      </c>
      <c r="M1284" t="s">
        <v>134</v>
      </c>
      <c r="N1284">
        <v>1</v>
      </c>
      <c r="O1284">
        <v>1039.96</v>
      </c>
      <c r="P1284">
        <v>11676</v>
      </c>
      <c r="Q1284" t="str">
        <f t="shared" si="20"/>
        <v>E4 - Medium C&amp;I</v>
      </c>
    </row>
    <row r="1285" spans="1:17" x14ac:dyDescent="0.25">
      <c r="A1285">
        <v>49</v>
      </c>
      <c r="B1285" t="s">
        <v>421</v>
      </c>
      <c r="C1285">
        <v>2019</v>
      </c>
      <c r="D1285">
        <v>11</v>
      </c>
      <c r="E1285" t="s">
        <v>156</v>
      </c>
      <c r="F1285">
        <v>3</v>
      </c>
      <c r="G1285" t="s">
        <v>136</v>
      </c>
      <c r="H1285">
        <v>5</v>
      </c>
      <c r="I1285" t="s">
        <v>425</v>
      </c>
      <c r="J1285" t="s">
        <v>426</v>
      </c>
      <c r="K1285" t="s">
        <v>427</v>
      </c>
      <c r="L1285">
        <v>300</v>
      </c>
      <c r="M1285" t="s">
        <v>137</v>
      </c>
      <c r="N1285">
        <v>39333</v>
      </c>
      <c r="O1285">
        <v>4592318.6399999997</v>
      </c>
      <c r="P1285">
        <v>32574605</v>
      </c>
      <c r="Q1285" t="str">
        <f t="shared" si="20"/>
        <v>E3 - Small C&amp;I</v>
      </c>
    </row>
    <row r="1286" spans="1:17" x14ac:dyDescent="0.25">
      <c r="A1286">
        <v>49</v>
      </c>
      <c r="B1286" t="s">
        <v>421</v>
      </c>
      <c r="C1286">
        <v>2019</v>
      </c>
      <c r="D1286">
        <v>11</v>
      </c>
      <c r="E1286" t="s">
        <v>156</v>
      </c>
      <c r="F1286">
        <v>3</v>
      </c>
      <c r="G1286" t="s">
        <v>136</v>
      </c>
      <c r="H1286">
        <v>711</v>
      </c>
      <c r="I1286" t="s">
        <v>453</v>
      </c>
      <c r="J1286" t="s">
        <v>439</v>
      </c>
      <c r="K1286" t="s">
        <v>440</v>
      </c>
      <c r="L1286">
        <v>4532</v>
      </c>
      <c r="M1286" t="s">
        <v>143</v>
      </c>
      <c r="N1286">
        <v>329</v>
      </c>
      <c r="O1286">
        <v>4521664.84</v>
      </c>
      <c r="P1286">
        <v>68587501</v>
      </c>
      <c r="Q1286" t="str">
        <f t="shared" si="20"/>
        <v>E5 - Large C&amp;I</v>
      </c>
    </row>
    <row r="1287" spans="1:17" x14ac:dyDescent="0.25">
      <c r="A1287">
        <v>49</v>
      </c>
      <c r="B1287" t="s">
        <v>421</v>
      </c>
      <c r="C1287">
        <v>2019</v>
      </c>
      <c r="D1287">
        <v>11</v>
      </c>
      <c r="E1287" t="s">
        <v>156</v>
      </c>
      <c r="F1287">
        <v>5</v>
      </c>
      <c r="G1287" t="s">
        <v>141</v>
      </c>
      <c r="H1287">
        <v>1</v>
      </c>
      <c r="I1287" t="s">
        <v>450</v>
      </c>
      <c r="J1287" t="s">
        <v>451</v>
      </c>
      <c r="K1287" t="s">
        <v>452</v>
      </c>
      <c r="L1287">
        <v>460</v>
      </c>
      <c r="M1287" t="s">
        <v>142</v>
      </c>
      <c r="N1287">
        <v>1</v>
      </c>
      <c r="O1287">
        <v>62.01</v>
      </c>
      <c r="P1287">
        <v>247</v>
      </c>
      <c r="Q1287" t="str">
        <f t="shared" si="20"/>
        <v>E1 - Residential</v>
      </c>
    </row>
    <row r="1288" spans="1:17" x14ac:dyDescent="0.25">
      <c r="A1288">
        <v>49</v>
      </c>
      <c r="B1288" t="s">
        <v>421</v>
      </c>
      <c r="C1288">
        <v>2019</v>
      </c>
      <c r="D1288">
        <v>11</v>
      </c>
      <c r="E1288" t="s">
        <v>156</v>
      </c>
      <c r="F1288">
        <v>6</v>
      </c>
      <c r="G1288" t="s">
        <v>138</v>
      </c>
      <c r="H1288">
        <v>951</v>
      </c>
      <c r="I1288" t="s">
        <v>458</v>
      </c>
      <c r="J1288" t="s">
        <v>459</v>
      </c>
      <c r="K1288" t="s">
        <v>460</v>
      </c>
      <c r="L1288">
        <v>4562</v>
      </c>
      <c r="M1288" t="s">
        <v>145</v>
      </c>
      <c r="N1288">
        <v>215</v>
      </c>
      <c r="O1288">
        <v>9212.1</v>
      </c>
      <c r="P1288">
        <v>67319</v>
      </c>
      <c r="Q1288" t="str">
        <f t="shared" si="20"/>
        <v>E3 - Small C&amp;I</v>
      </c>
    </row>
    <row r="1289" spans="1:17" x14ac:dyDescent="0.25">
      <c r="A1289">
        <v>49</v>
      </c>
      <c r="B1289" t="s">
        <v>421</v>
      </c>
      <c r="C1289">
        <v>2019</v>
      </c>
      <c r="D1289">
        <v>11</v>
      </c>
      <c r="E1289" t="s">
        <v>156</v>
      </c>
      <c r="F1289">
        <v>3</v>
      </c>
      <c r="G1289" t="s">
        <v>136</v>
      </c>
      <c r="H1289">
        <v>628</v>
      </c>
      <c r="I1289" t="s">
        <v>441</v>
      </c>
      <c r="J1289" t="s">
        <v>442</v>
      </c>
      <c r="K1289" t="s">
        <v>443</v>
      </c>
      <c r="L1289">
        <v>300</v>
      </c>
      <c r="M1289" t="s">
        <v>137</v>
      </c>
      <c r="N1289">
        <v>1127</v>
      </c>
      <c r="O1289">
        <v>85496.27</v>
      </c>
      <c r="P1289">
        <v>345743</v>
      </c>
      <c r="Q1289" t="str">
        <f t="shared" si="20"/>
        <v>E6 - OTHER</v>
      </c>
    </row>
    <row r="1290" spans="1:17" x14ac:dyDescent="0.25">
      <c r="A1290">
        <v>49</v>
      </c>
      <c r="B1290" t="s">
        <v>421</v>
      </c>
      <c r="C1290">
        <v>2019</v>
      </c>
      <c r="D1290">
        <v>11</v>
      </c>
      <c r="E1290" t="s">
        <v>156</v>
      </c>
      <c r="F1290">
        <v>3</v>
      </c>
      <c r="G1290" t="s">
        <v>136</v>
      </c>
      <c r="H1290">
        <v>54</v>
      </c>
      <c r="I1290" t="s">
        <v>477</v>
      </c>
      <c r="J1290" t="s">
        <v>459</v>
      </c>
      <c r="K1290" t="s">
        <v>460</v>
      </c>
      <c r="L1290">
        <v>300</v>
      </c>
      <c r="M1290" t="s">
        <v>137</v>
      </c>
      <c r="N1290">
        <v>2</v>
      </c>
      <c r="O1290">
        <v>157.61000000000001</v>
      </c>
      <c r="P1290">
        <v>749</v>
      </c>
      <c r="Q1290" t="str">
        <f t="shared" si="20"/>
        <v>E3 - Small C&amp;I</v>
      </c>
    </row>
    <row r="1291" spans="1:17" x14ac:dyDescent="0.25">
      <c r="A1291">
        <v>49</v>
      </c>
      <c r="B1291" t="s">
        <v>421</v>
      </c>
      <c r="C1291">
        <v>2019</v>
      </c>
      <c r="D1291">
        <v>11</v>
      </c>
      <c r="E1291" t="s">
        <v>156</v>
      </c>
      <c r="F1291">
        <v>5</v>
      </c>
      <c r="G1291" t="s">
        <v>141</v>
      </c>
      <c r="H1291">
        <v>53</v>
      </c>
      <c r="I1291" t="s">
        <v>436</v>
      </c>
      <c r="J1291" t="s">
        <v>434</v>
      </c>
      <c r="K1291" t="s">
        <v>435</v>
      </c>
      <c r="L1291">
        <v>460</v>
      </c>
      <c r="M1291" t="s">
        <v>142</v>
      </c>
      <c r="N1291">
        <v>9</v>
      </c>
      <c r="O1291">
        <v>17361.66</v>
      </c>
      <c r="P1291">
        <v>73318</v>
      </c>
      <c r="Q1291" t="str">
        <f t="shared" si="20"/>
        <v>E4 - Medium C&amp;I</v>
      </c>
    </row>
    <row r="1292" spans="1:17" x14ac:dyDescent="0.25">
      <c r="A1292">
        <v>49</v>
      </c>
      <c r="B1292" t="s">
        <v>421</v>
      </c>
      <c r="C1292">
        <v>2019</v>
      </c>
      <c r="D1292">
        <v>11</v>
      </c>
      <c r="E1292" t="s">
        <v>156</v>
      </c>
      <c r="F1292">
        <v>10</v>
      </c>
      <c r="G1292" t="s">
        <v>150</v>
      </c>
      <c r="H1292">
        <v>6</v>
      </c>
      <c r="I1292" t="s">
        <v>422</v>
      </c>
      <c r="J1292" t="s">
        <v>423</v>
      </c>
      <c r="K1292" t="s">
        <v>424</v>
      </c>
      <c r="L1292">
        <v>207</v>
      </c>
      <c r="M1292" t="s">
        <v>152</v>
      </c>
      <c r="N1292">
        <v>1023</v>
      </c>
      <c r="O1292">
        <v>106854.84</v>
      </c>
      <c r="P1292">
        <v>637586</v>
      </c>
      <c r="Q1292" t="str">
        <f t="shared" si="20"/>
        <v>E2 - Low Income Residential</v>
      </c>
    </row>
    <row r="1293" spans="1:17" x14ac:dyDescent="0.25">
      <c r="A1293">
        <v>49</v>
      </c>
      <c r="B1293" t="s">
        <v>421</v>
      </c>
      <c r="C1293">
        <v>2019</v>
      </c>
      <c r="D1293">
        <v>11</v>
      </c>
      <c r="E1293" t="s">
        <v>156</v>
      </c>
      <c r="F1293">
        <v>3</v>
      </c>
      <c r="G1293" t="s">
        <v>136</v>
      </c>
      <c r="H1293">
        <v>55</v>
      </c>
      <c r="I1293" t="s">
        <v>428</v>
      </c>
      <c r="J1293" t="s">
        <v>426</v>
      </c>
      <c r="K1293" t="s">
        <v>427</v>
      </c>
      <c r="L1293">
        <v>300</v>
      </c>
      <c r="M1293" t="s">
        <v>137</v>
      </c>
      <c r="N1293">
        <v>44</v>
      </c>
      <c r="O1293">
        <v>-38837.339999999997</v>
      </c>
      <c r="P1293">
        <v>93082</v>
      </c>
      <c r="Q1293" t="str">
        <f t="shared" si="20"/>
        <v>E3 - Small C&amp;I</v>
      </c>
    </row>
    <row r="1294" spans="1:17" x14ac:dyDescent="0.25">
      <c r="A1294">
        <v>49</v>
      </c>
      <c r="B1294" t="s">
        <v>421</v>
      </c>
      <c r="C1294">
        <v>2019</v>
      </c>
      <c r="D1294">
        <v>11</v>
      </c>
      <c r="E1294" t="s">
        <v>156</v>
      </c>
      <c r="F1294">
        <v>5</v>
      </c>
      <c r="G1294" t="s">
        <v>141</v>
      </c>
      <c r="H1294">
        <v>700</v>
      </c>
      <c r="I1294" t="s">
        <v>448</v>
      </c>
      <c r="J1294" t="s">
        <v>439</v>
      </c>
      <c r="K1294" t="s">
        <v>440</v>
      </c>
      <c r="L1294">
        <v>460</v>
      </c>
      <c r="M1294" t="s">
        <v>142</v>
      </c>
      <c r="N1294">
        <v>40</v>
      </c>
      <c r="O1294">
        <v>413456.39</v>
      </c>
      <c r="P1294">
        <v>2427336</v>
      </c>
      <c r="Q1294" t="str">
        <f t="shared" si="20"/>
        <v>E5 - Large C&amp;I</v>
      </c>
    </row>
    <row r="1295" spans="1:17" x14ac:dyDescent="0.25">
      <c r="A1295">
        <v>49</v>
      </c>
      <c r="B1295" t="s">
        <v>421</v>
      </c>
      <c r="C1295">
        <v>2019</v>
      </c>
      <c r="D1295">
        <v>11</v>
      </c>
      <c r="E1295" t="s">
        <v>156</v>
      </c>
      <c r="F1295">
        <v>5</v>
      </c>
      <c r="G1295" t="s">
        <v>141</v>
      </c>
      <c r="H1295">
        <v>943</v>
      </c>
      <c r="I1295" t="s">
        <v>465</v>
      </c>
      <c r="J1295" t="s">
        <v>466</v>
      </c>
      <c r="K1295" t="s">
        <v>467</v>
      </c>
      <c r="L1295">
        <v>4552</v>
      </c>
      <c r="M1295" t="s">
        <v>157</v>
      </c>
      <c r="N1295">
        <v>1</v>
      </c>
      <c r="O1295">
        <v>8786.49</v>
      </c>
      <c r="P1295">
        <v>0</v>
      </c>
      <c r="Q1295" t="str">
        <f t="shared" si="20"/>
        <v>E6 - OTHER</v>
      </c>
    </row>
    <row r="1296" spans="1:17" x14ac:dyDescent="0.25">
      <c r="A1296">
        <v>49</v>
      </c>
      <c r="B1296" t="s">
        <v>421</v>
      </c>
      <c r="C1296">
        <v>2019</v>
      </c>
      <c r="D1296">
        <v>11</v>
      </c>
      <c r="E1296" t="s">
        <v>156</v>
      </c>
      <c r="F1296">
        <v>1</v>
      </c>
      <c r="G1296" t="s">
        <v>133</v>
      </c>
      <c r="H1296">
        <v>1</v>
      </c>
      <c r="I1296" t="s">
        <v>450</v>
      </c>
      <c r="J1296" t="s">
        <v>451</v>
      </c>
      <c r="K1296" t="s">
        <v>452</v>
      </c>
      <c r="L1296">
        <v>200</v>
      </c>
      <c r="M1296" t="s">
        <v>144</v>
      </c>
      <c r="N1296">
        <v>351436</v>
      </c>
      <c r="O1296">
        <v>34980961.909999996</v>
      </c>
      <c r="P1296">
        <v>148929125</v>
      </c>
      <c r="Q1296" t="str">
        <f t="shared" si="20"/>
        <v>E1 - Residential</v>
      </c>
    </row>
    <row r="1297" spans="1:17" x14ac:dyDescent="0.25">
      <c r="A1297">
        <v>49</v>
      </c>
      <c r="B1297" t="s">
        <v>421</v>
      </c>
      <c r="C1297">
        <v>2019</v>
      </c>
      <c r="D1297">
        <v>11</v>
      </c>
      <c r="E1297" t="s">
        <v>156</v>
      </c>
      <c r="F1297">
        <v>1</v>
      </c>
      <c r="G1297" t="s">
        <v>133</v>
      </c>
      <c r="H1297">
        <v>903</v>
      </c>
      <c r="I1297" t="s">
        <v>454</v>
      </c>
      <c r="J1297" t="s">
        <v>451</v>
      </c>
      <c r="K1297" t="s">
        <v>452</v>
      </c>
      <c r="L1297">
        <v>4512</v>
      </c>
      <c r="M1297" t="s">
        <v>134</v>
      </c>
      <c r="N1297">
        <v>39919</v>
      </c>
      <c r="O1297">
        <v>1985017.2</v>
      </c>
      <c r="P1297">
        <v>16435105</v>
      </c>
      <c r="Q1297" t="str">
        <f t="shared" si="20"/>
        <v>E1 - Residential</v>
      </c>
    </row>
    <row r="1298" spans="1:17" x14ac:dyDescent="0.25">
      <c r="A1298">
        <v>49</v>
      </c>
      <c r="B1298" t="s">
        <v>421</v>
      </c>
      <c r="C1298">
        <v>2019</v>
      </c>
      <c r="D1298">
        <v>11</v>
      </c>
      <c r="E1298" t="s">
        <v>156</v>
      </c>
      <c r="F1298">
        <v>6</v>
      </c>
      <c r="G1298" t="s">
        <v>138</v>
      </c>
      <c r="H1298">
        <v>616</v>
      </c>
      <c r="I1298" t="s">
        <v>447</v>
      </c>
      <c r="J1298" t="s">
        <v>442</v>
      </c>
      <c r="K1298" t="s">
        <v>443</v>
      </c>
      <c r="L1298">
        <v>4562</v>
      </c>
      <c r="M1298" t="s">
        <v>145</v>
      </c>
      <c r="N1298">
        <v>71</v>
      </c>
      <c r="O1298">
        <v>4671.16</v>
      </c>
      <c r="P1298">
        <v>31396</v>
      </c>
      <c r="Q1298" t="str">
        <f t="shared" si="20"/>
        <v>E6 - OTHER</v>
      </c>
    </row>
    <row r="1299" spans="1:17" x14ac:dyDescent="0.25">
      <c r="A1299">
        <v>49</v>
      </c>
      <c r="B1299" t="s">
        <v>421</v>
      </c>
      <c r="C1299">
        <v>2019</v>
      </c>
      <c r="D1299">
        <v>11</v>
      </c>
      <c r="E1299" t="s">
        <v>156</v>
      </c>
      <c r="F1299">
        <v>6</v>
      </c>
      <c r="G1299" t="s">
        <v>138</v>
      </c>
      <c r="H1299">
        <v>628</v>
      </c>
      <c r="I1299" t="s">
        <v>441</v>
      </c>
      <c r="J1299" t="s">
        <v>442</v>
      </c>
      <c r="K1299" t="s">
        <v>443</v>
      </c>
      <c r="L1299">
        <v>700</v>
      </c>
      <c r="M1299" t="s">
        <v>139</v>
      </c>
      <c r="N1299">
        <v>222</v>
      </c>
      <c r="O1299">
        <v>17123.66</v>
      </c>
      <c r="P1299">
        <v>71442</v>
      </c>
      <c r="Q1299" t="str">
        <f t="shared" si="20"/>
        <v>E6 - OTHER</v>
      </c>
    </row>
    <row r="1300" spans="1:17" x14ac:dyDescent="0.25">
      <c r="A1300">
        <v>49</v>
      </c>
      <c r="B1300" t="s">
        <v>421</v>
      </c>
      <c r="C1300">
        <v>2019</v>
      </c>
      <c r="D1300">
        <v>11</v>
      </c>
      <c r="E1300" t="s">
        <v>156</v>
      </c>
      <c r="F1300">
        <v>5</v>
      </c>
      <c r="G1300" t="s">
        <v>141</v>
      </c>
      <c r="H1300">
        <v>950</v>
      </c>
      <c r="I1300" t="s">
        <v>429</v>
      </c>
      <c r="J1300" t="s">
        <v>426</v>
      </c>
      <c r="K1300" t="s">
        <v>427</v>
      </c>
      <c r="L1300">
        <v>4552</v>
      </c>
      <c r="M1300" t="s">
        <v>157</v>
      </c>
      <c r="N1300">
        <v>135</v>
      </c>
      <c r="O1300">
        <v>31840.33</v>
      </c>
      <c r="P1300">
        <v>307584</v>
      </c>
      <c r="Q1300" t="str">
        <f t="shared" si="20"/>
        <v>E3 - Small C&amp;I</v>
      </c>
    </row>
    <row r="1301" spans="1:17" x14ac:dyDescent="0.25">
      <c r="A1301">
        <v>49</v>
      </c>
      <c r="B1301" t="s">
        <v>421</v>
      </c>
      <c r="C1301">
        <v>2019</v>
      </c>
      <c r="D1301">
        <v>11</v>
      </c>
      <c r="E1301" t="s">
        <v>156</v>
      </c>
      <c r="F1301">
        <v>10</v>
      </c>
      <c r="G1301" t="s">
        <v>150</v>
      </c>
      <c r="H1301">
        <v>628</v>
      </c>
      <c r="I1301" t="s">
        <v>441</v>
      </c>
      <c r="J1301" t="s">
        <v>442</v>
      </c>
      <c r="K1301" t="s">
        <v>443</v>
      </c>
      <c r="L1301">
        <v>207</v>
      </c>
      <c r="M1301" t="s">
        <v>152</v>
      </c>
      <c r="N1301">
        <v>7</v>
      </c>
      <c r="O1301">
        <v>176.76</v>
      </c>
      <c r="P1301">
        <v>670</v>
      </c>
      <c r="Q1301" t="str">
        <f t="shared" si="20"/>
        <v>E6 - OTHER</v>
      </c>
    </row>
    <row r="1302" spans="1:17" x14ac:dyDescent="0.25">
      <c r="A1302">
        <v>49</v>
      </c>
      <c r="B1302" t="s">
        <v>421</v>
      </c>
      <c r="C1302">
        <v>2019</v>
      </c>
      <c r="D1302">
        <v>11</v>
      </c>
      <c r="E1302" t="s">
        <v>156</v>
      </c>
      <c r="F1302">
        <v>5</v>
      </c>
      <c r="G1302" t="s">
        <v>141</v>
      </c>
      <c r="H1302">
        <v>13</v>
      </c>
      <c r="I1302" t="s">
        <v>433</v>
      </c>
      <c r="J1302" t="s">
        <v>434</v>
      </c>
      <c r="K1302" t="s">
        <v>435</v>
      </c>
      <c r="L1302">
        <v>460</v>
      </c>
      <c r="M1302" t="s">
        <v>142</v>
      </c>
      <c r="N1302">
        <v>301</v>
      </c>
      <c r="O1302">
        <v>567896.12</v>
      </c>
      <c r="P1302">
        <v>2995885</v>
      </c>
      <c r="Q1302" t="str">
        <f t="shared" si="20"/>
        <v>E4 - Medium C&amp;I</v>
      </c>
    </row>
    <row r="1303" spans="1:17" x14ac:dyDescent="0.25">
      <c r="A1303">
        <v>49</v>
      </c>
      <c r="B1303" t="s">
        <v>421</v>
      </c>
      <c r="C1303">
        <v>2019</v>
      </c>
      <c r="D1303">
        <v>11</v>
      </c>
      <c r="E1303" t="s">
        <v>156</v>
      </c>
      <c r="F1303">
        <v>1</v>
      </c>
      <c r="G1303" t="s">
        <v>133</v>
      </c>
      <c r="H1303">
        <v>6</v>
      </c>
      <c r="I1303" t="s">
        <v>422</v>
      </c>
      <c r="J1303" t="s">
        <v>423</v>
      </c>
      <c r="K1303" t="s">
        <v>424</v>
      </c>
      <c r="L1303">
        <v>200</v>
      </c>
      <c r="M1303" t="s">
        <v>144</v>
      </c>
      <c r="N1303">
        <v>26816</v>
      </c>
      <c r="O1303">
        <v>1937192.71</v>
      </c>
      <c r="P1303">
        <v>11363349</v>
      </c>
      <c r="Q1303" t="str">
        <f t="shared" si="20"/>
        <v>E2 - Low Income Residential</v>
      </c>
    </row>
    <row r="1304" spans="1:17" x14ac:dyDescent="0.25">
      <c r="A1304">
        <v>49</v>
      </c>
      <c r="B1304" t="s">
        <v>421</v>
      </c>
      <c r="C1304">
        <v>2019</v>
      </c>
      <c r="D1304">
        <v>11</v>
      </c>
      <c r="E1304" t="s">
        <v>156</v>
      </c>
      <c r="F1304">
        <v>3</v>
      </c>
      <c r="G1304" t="s">
        <v>136</v>
      </c>
      <c r="H1304">
        <v>117</v>
      </c>
      <c r="I1304" t="s">
        <v>478</v>
      </c>
      <c r="J1304" t="s">
        <v>462</v>
      </c>
      <c r="K1304" t="s">
        <v>463</v>
      </c>
      <c r="L1304">
        <v>300</v>
      </c>
      <c r="M1304" t="s">
        <v>137</v>
      </c>
      <c r="N1304">
        <v>3</v>
      </c>
      <c r="O1304">
        <v>14632.91</v>
      </c>
      <c r="P1304">
        <v>69574</v>
      </c>
      <c r="Q1304" t="str">
        <f t="shared" si="20"/>
        <v>E5 - Large C&amp;I</v>
      </c>
    </row>
    <row r="1305" spans="1:17" x14ac:dyDescent="0.25">
      <c r="A1305">
        <v>49</v>
      </c>
      <c r="B1305" t="s">
        <v>421</v>
      </c>
      <c r="C1305">
        <v>2019</v>
      </c>
      <c r="D1305">
        <v>11</v>
      </c>
      <c r="E1305" t="s">
        <v>156</v>
      </c>
      <c r="F1305">
        <v>1</v>
      </c>
      <c r="G1305" t="s">
        <v>133</v>
      </c>
      <c r="H1305">
        <v>5</v>
      </c>
      <c r="I1305" t="s">
        <v>425</v>
      </c>
      <c r="J1305" t="s">
        <v>426</v>
      </c>
      <c r="K1305" t="s">
        <v>427</v>
      </c>
      <c r="L1305">
        <v>200</v>
      </c>
      <c r="M1305" t="s">
        <v>144</v>
      </c>
      <c r="N1305">
        <v>704</v>
      </c>
      <c r="O1305">
        <v>60679.33</v>
      </c>
      <c r="P1305">
        <v>251439</v>
      </c>
      <c r="Q1305" t="str">
        <f t="shared" si="20"/>
        <v>E3 - Small C&amp;I</v>
      </c>
    </row>
    <row r="1306" spans="1:17" x14ac:dyDescent="0.25">
      <c r="A1306">
        <v>49</v>
      </c>
      <c r="B1306" t="s">
        <v>421</v>
      </c>
      <c r="C1306">
        <v>2019</v>
      </c>
      <c r="D1306">
        <v>11</v>
      </c>
      <c r="E1306" t="s">
        <v>156</v>
      </c>
      <c r="F1306">
        <v>5</v>
      </c>
      <c r="G1306" t="s">
        <v>141</v>
      </c>
      <c r="H1306">
        <v>705</v>
      </c>
      <c r="I1306" t="s">
        <v>438</v>
      </c>
      <c r="J1306" t="s">
        <v>439</v>
      </c>
      <c r="K1306" t="s">
        <v>440</v>
      </c>
      <c r="L1306">
        <v>460</v>
      </c>
      <c r="M1306" t="s">
        <v>142</v>
      </c>
      <c r="N1306">
        <v>33</v>
      </c>
      <c r="O1306">
        <v>385821.59</v>
      </c>
      <c r="P1306">
        <v>2098081</v>
      </c>
      <c r="Q1306" t="str">
        <f t="shared" si="20"/>
        <v>E5 - Large C&amp;I</v>
      </c>
    </row>
    <row r="1307" spans="1:17" x14ac:dyDescent="0.25">
      <c r="A1307">
        <v>49</v>
      </c>
      <c r="B1307" t="s">
        <v>421</v>
      </c>
      <c r="C1307">
        <v>2019</v>
      </c>
      <c r="D1307">
        <v>11</v>
      </c>
      <c r="E1307" t="s">
        <v>156</v>
      </c>
      <c r="F1307">
        <v>3</v>
      </c>
      <c r="G1307" t="s">
        <v>136</v>
      </c>
      <c r="H1307">
        <v>710</v>
      </c>
      <c r="I1307" t="s">
        <v>449</v>
      </c>
      <c r="J1307" t="s">
        <v>439</v>
      </c>
      <c r="K1307" t="s">
        <v>440</v>
      </c>
      <c r="L1307">
        <v>4532</v>
      </c>
      <c r="M1307" t="s">
        <v>143</v>
      </c>
      <c r="N1307">
        <v>298</v>
      </c>
      <c r="O1307">
        <v>3765839.47</v>
      </c>
      <c r="P1307">
        <v>55726885</v>
      </c>
      <c r="Q1307" t="str">
        <f t="shared" si="20"/>
        <v>E5 - Large C&amp;I</v>
      </c>
    </row>
    <row r="1308" spans="1:17" x14ac:dyDescent="0.25">
      <c r="A1308">
        <v>49</v>
      </c>
      <c r="B1308" t="s">
        <v>421</v>
      </c>
      <c r="C1308">
        <v>2019</v>
      </c>
      <c r="D1308">
        <v>11</v>
      </c>
      <c r="E1308" t="s">
        <v>156</v>
      </c>
      <c r="F1308">
        <v>6</v>
      </c>
      <c r="G1308" t="s">
        <v>138</v>
      </c>
      <c r="H1308">
        <v>619</v>
      </c>
      <c r="I1308" t="s">
        <v>475</v>
      </c>
      <c r="J1308" t="s">
        <v>158</v>
      </c>
      <c r="K1308" t="s">
        <v>146</v>
      </c>
      <c r="L1308">
        <v>4562</v>
      </c>
      <c r="M1308" t="s">
        <v>145</v>
      </c>
      <c r="N1308">
        <v>108</v>
      </c>
      <c r="O1308">
        <v>302613.11</v>
      </c>
      <c r="P1308">
        <v>3409748</v>
      </c>
      <c r="Q1308" t="str">
        <f t="shared" si="20"/>
        <v>E6 - OTHER</v>
      </c>
    </row>
    <row r="1309" spans="1:17" x14ac:dyDescent="0.25">
      <c r="A1309">
        <v>49</v>
      </c>
      <c r="B1309" t="s">
        <v>421</v>
      </c>
      <c r="C1309">
        <v>2019</v>
      </c>
      <c r="D1309">
        <v>11</v>
      </c>
      <c r="E1309" t="s">
        <v>156</v>
      </c>
      <c r="F1309">
        <v>6</v>
      </c>
      <c r="G1309" t="s">
        <v>138</v>
      </c>
      <c r="H1309">
        <v>630</v>
      </c>
      <c r="I1309" t="s">
        <v>456</v>
      </c>
      <c r="J1309" t="s">
        <v>158</v>
      </c>
      <c r="K1309" t="s">
        <v>146</v>
      </c>
      <c r="L1309">
        <v>700</v>
      </c>
      <c r="M1309" t="s">
        <v>139</v>
      </c>
      <c r="N1309">
        <v>1</v>
      </c>
      <c r="O1309">
        <v>819.36</v>
      </c>
      <c r="P1309">
        <v>3995</v>
      </c>
      <c r="Q1309" t="str">
        <f t="shared" si="20"/>
        <v>E6 - OTHER</v>
      </c>
    </row>
    <row r="1310" spans="1:17" x14ac:dyDescent="0.25">
      <c r="A1310">
        <v>49</v>
      </c>
      <c r="B1310" t="s">
        <v>421</v>
      </c>
      <c r="C1310">
        <v>2019</v>
      </c>
      <c r="D1310">
        <v>11</v>
      </c>
      <c r="E1310" t="s">
        <v>156</v>
      </c>
      <c r="F1310">
        <v>3</v>
      </c>
      <c r="G1310" t="s">
        <v>136</v>
      </c>
      <c r="H1310">
        <v>700</v>
      </c>
      <c r="I1310" t="s">
        <v>448</v>
      </c>
      <c r="J1310" t="s">
        <v>439</v>
      </c>
      <c r="K1310" t="s">
        <v>440</v>
      </c>
      <c r="L1310">
        <v>300</v>
      </c>
      <c r="M1310" t="s">
        <v>137</v>
      </c>
      <c r="N1310">
        <v>67</v>
      </c>
      <c r="O1310">
        <v>894688</v>
      </c>
      <c r="P1310">
        <v>5532168</v>
      </c>
      <c r="Q1310" t="str">
        <f t="shared" si="20"/>
        <v>E5 - Large C&amp;I</v>
      </c>
    </row>
    <row r="1311" spans="1:17" x14ac:dyDescent="0.25">
      <c r="A1311">
        <v>49</v>
      </c>
      <c r="B1311" t="s">
        <v>421</v>
      </c>
      <c r="C1311">
        <v>2019</v>
      </c>
      <c r="D1311">
        <v>11</v>
      </c>
      <c r="E1311" t="s">
        <v>156</v>
      </c>
      <c r="F1311">
        <v>3</v>
      </c>
      <c r="G1311" t="s">
        <v>136</v>
      </c>
      <c r="H1311">
        <v>443</v>
      </c>
      <c r="I1311" t="s">
        <v>495</v>
      </c>
      <c r="J1311">
        <v>2121</v>
      </c>
      <c r="K1311" t="s">
        <v>146</v>
      </c>
      <c r="L1311">
        <v>1670</v>
      </c>
      <c r="M1311" t="s">
        <v>492</v>
      </c>
      <c r="N1311">
        <v>773</v>
      </c>
      <c r="O1311">
        <v>75318.720000000001</v>
      </c>
      <c r="P1311">
        <v>105789.14</v>
      </c>
      <c r="Q1311" t="str">
        <f t="shared" si="20"/>
        <v>G3 - Small C&amp;I</v>
      </c>
    </row>
    <row r="1312" spans="1:17" x14ac:dyDescent="0.25">
      <c r="A1312">
        <v>49</v>
      </c>
      <c r="B1312" t="s">
        <v>421</v>
      </c>
      <c r="C1312">
        <v>2019</v>
      </c>
      <c r="D1312">
        <v>11</v>
      </c>
      <c r="E1312" t="s">
        <v>156</v>
      </c>
      <c r="F1312">
        <v>3</v>
      </c>
      <c r="G1312" t="s">
        <v>136</v>
      </c>
      <c r="H1312">
        <v>439</v>
      </c>
      <c r="I1312" t="s">
        <v>488</v>
      </c>
      <c r="J1312" t="s">
        <v>489</v>
      </c>
      <c r="K1312" t="s">
        <v>146</v>
      </c>
      <c r="L1312">
        <v>300</v>
      </c>
      <c r="M1312" t="s">
        <v>137</v>
      </c>
      <c r="N1312">
        <v>1</v>
      </c>
      <c r="O1312">
        <v>24140.28</v>
      </c>
      <c r="P1312">
        <v>62669.59</v>
      </c>
      <c r="Q1312" t="str">
        <f t="shared" si="20"/>
        <v>G5 - Large C&amp;I</v>
      </c>
    </row>
    <row r="1313" spans="1:17" x14ac:dyDescent="0.25">
      <c r="A1313">
        <v>49</v>
      </c>
      <c r="B1313" t="s">
        <v>421</v>
      </c>
      <c r="C1313">
        <v>2019</v>
      </c>
      <c r="D1313">
        <v>11</v>
      </c>
      <c r="E1313" t="s">
        <v>156</v>
      </c>
      <c r="F1313">
        <v>3</v>
      </c>
      <c r="G1313" t="s">
        <v>136</v>
      </c>
      <c r="H1313">
        <v>432</v>
      </c>
      <c r="I1313" t="s">
        <v>508</v>
      </c>
      <c r="J1313" t="s">
        <v>509</v>
      </c>
      <c r="K1313" t="s">
        <v>146</v>
      </c>
      <c r="L1313">
        <v>1674</v>
      </c>
      <c r="M1313" t="s">
        <v>510</v>
      </c>
      <c r="N1313">
        <v>4</v>
      </c>
      <c r="O1313">
        <v>437362.57</v>
      </c>
      <c r="P1313">
        <v>0</v>
      </c>
      <c r="Q1313" t="str">
        <f t="shared" si="20"/>
        <v>G6 - OTHER</v>
      </c>
    </row>
    <row r="1314" spans="1:17" x14ac:dyDescent="0.25">
      <c r="A1314">
        <v>49</v>
      </c>
      <c r="B1314" t="s">
        <v>421</v>
      </c>
      <c r="C1314">
        <v>2019</v>
      </c>
      <c r="D1314">
        <v>11</v>
      </c>
      <c r="E1314" t="s">
        <v>156</v>
      </c>
      <c r="F1314">
        <v>3</v>
      </c>
      <c r="G1314" t="s">
        <v>136</v>
      </c>
      <c r="H1314">
        <v>430</v>
      </c>
      <c r="I1314" t="s">
        <v>493</v>
      </c>
      <c r="J1314" t="s">
        <v>494</v>
      </c>
      <c r="K1314" t="s">
        <v>146</v>
      </c>
      <c r="L1314">
        <v>300</v>
      </c>
      <c r="M1314" t="s">
        <v>137</v>
      </c>
      <c r="N1314">
        <v>1</v>
      </c>
      <c r="O1314">
        <v>18749.63</v>
      </c>
      <c r="P1314">
        <v>1</v>
      </c>
      <c r="Q1314" t="str">
        <f t="shared" si="20"/>
        <v>E6 - OTHER</v>
      </c>
    </row>
    <row r="1315" spans="1:17" x14ac:dyDescent="0.25">
      <c r="A1315">
        <v>49</v>
      </c>
      <c r="B1315" t="s">
        <v>421</v>
      </c>
      <c r="C1315">
        <v>2019</v>
      </c>
      <c r="D1315">
        <v>11</v>
      </c>
      <c r="E1315" t="s">
        <v>156</v>
      </c>
      <c r="F1315">
        <v>5</v>
      </c>
      <c r="G1315" t="s">
        <v>141</v>
      </c>
      <c r="H1315">
        <v>410</v>
      </c>
      <c r="I1315" t="s">
        <v>514</v>
      </c>
      <c r="J1315">
        <v>3321</v>
      </c>
      <c r="K1315" t="s">
        <v>146</v>
      </c>
      <c r="L1315">
        <v>1670</v>
      </c>
      <c r="M1315" t="s">
        <v>492</v>
      </c>
      <c r="N1315">
        <v>22</v>
      </c>
      <c r="O1315">
        <v>50498.65</v>
      </c>
      <c r="P1315">
        <v>99909.49</v>
      </c>
      <c r="Q1315" t="str">
        <f t="shared" si="20"/>
        <v>G5 - Large C&amp;I</v>
      </c>
    </row>
    <row r="1316" spans="1:17" x14ac:dyDescent="0.25">
      <c r="A1316">
        <v>49</v>
      </c>
      <c r="B1316" t="s">
        <v>421</v>
      </c>
      <c r="C1316">
        <v>2019</v>
      </c>
      <c r="D1316">
        <v>11</v>
      </c>
      <c r="E1316" t="s">
        <v>156</v>
      </c>
      <c r="F1316">
        <v>5</v>
      </c>
      <c r="G1316" t="s">
        <v>141</v>
      </c>
      <c r="H1316">
        <v>415</v>
      </c>
      <c r="I1316" t="s">
        <v>502</v>
      </c>
      <c r="J1316" t="s">
        <v>503</v>
      </c>
      <c r="K1316" t="s">
        <v>146</v>
      </c>
      <c r="L1316">
        <v>1670</v>
      </c>
      <c r="M1316" t="s">
        <v>492</v>
      </c>
      <c r="N1316">
        <v>3</v>
      </c>
      <c r="O1316">
        <v>10847.28</v>
      </c>
      <c r="P1316">
        <v>40763.67</v>
      </c>
      <c r="Q1316" t="str">
        <f t="shared" si="20"/>
        <v>G5 - Large C&amp;I</v>
      </c>
    </row>
    <row r="1317" spans="1:17" x14ac:dyDescent="0.25">
      <c r="A1317">
        <v>49</v>
      </c>
      <c r="B1317" t="s">
        <v>421</v>
      </c>
      <c r="C1317">
        <v>2019</v>
      </c>
      <c r="D1317">
        <v>11</v>
      </c>
      <c r="E1317" t="s">
        <v>156</v>
      </c>
      <c r="F1317">
        <v>3</v>
      </c>
      <c r="G1317" t="s">
        <v>136</v>
      </c>
      <c r="H1317">
        <v>441</v>
      </c>
      <c r="I1317" t="s">
        <v>527</v>
      </c>
      <c r="J1317" t="s">
        <v>528</v>
      </c>
      <c r="K1317" t="s">
        <v>146</v>
      </c>
      <c r="L1317">
        <v>300</v>
      </c>
      <c r="M1317" t="s">
        <v>137</v>
      </c>
      <c r="N1317">
        <v>1</v>
      </c>
      <c r="O1317">
        <v>24954.13</v>
      </c>
      <c r="P1317">
        <v>70402.899999999994</v>
      </c>
      <c r="Q1317" t="str">
        <f t="shared" si="20"/>
        <v>G5 - Large C&amp;I</v>
      </c>
    </row>
    <row r="1318" spans="1:17" x14ac:dyDescent="0.25">
      <c r="A1318">
        <v>49</v>
      </c>
      <c r="B1318" t="s">
        <v>421</v>
      </c>
      <c r="C1318">
        <v>2019</v>
      </c>
      <c r="D1318">
        <v>11</v>
      </c>
      <c r="E1318" t="s">
        <v>156</v>
      </c>
      <c r="F1318">
        <v>3</v>
      </c>
      <c r="G1318" t="s">
        <v>136</v>
      </c>
      <c r="H1318">
        <v>425</v>
      </c>
      <c r="I1318" t="s">
        <v>480</v>
      </c>
      <c r="J1318" t="s">
        <v>481</v>
      </c>
      <c r="K1318" t="s">
        <v>146</v>
      </c>
      <c r="L1318">
        <v>1675</v>
      </c>
      <c r="M1318" t="s">
        <v>482</v>
      </c>
      <c r="N1318">
        <v>3</v>
      </c>
      <c r="O1318">
        <v>15620.1</v>
      </c>
      <c r="P1318">
        <v>12698.85</v>
      </c>
      <c r="Q1318" t="str">
        <f t="shared" si="20"/>
        <v>G5 - Large C&amp;I</v>
      </c>
    </row>
    <row r="1319" spans="1:17" x14ac:dyDescent="0.25">
      <c r="A1319">
        <v>49</v>
      </c>
      <c r="B1319" t="s">
        <v>421</v>
      </c>
      <c r="C1319">
        <v>2019</v>
      </c>
      <c r="D1319">
        <v>11</v>
      </c>
      <c r="E1319" t="s">
        <v>156</v>
      </c>
      <c r="F1319">
        <v>3</v>
      </c>
      <c r="G1319" t="s">
        <v>136</v>
      </c>
      <c r="H1319">
        <v>428</v>
      </c>
      <c r="I1319" t="s">
        <v>530</v>
      </c>
      <c r="J1319" t="s">
        <v>531</v>
      </c>
      <c r="K1319" t="s">
        <v>146</v>
      </c>
      <c r="L1319">
        <v>1675</v>
      </c>
      <c r="M1319" t="s">
        <v>482</v>
      </c>
      <c r="N1319">
        <v>1</v>
      </c>
      <c r="O1319">
        <v>17519.91</v>
      </c>
      <c r="P1319">
        <v>16710.310000000001</v>
      </c>
      <c r="Q1319" t="str">
        <f t="shared" si="20"/>
        <v>G5 - Large C&amp;I</v>
      </c>
    </row>
    <row r="1320" spans="1:17" x14ac:dyDescent="0.25">
      <c r="A1320">
        <v>49</v>
      </c>
      <c r="B1320" t="s">
        <v>421</v>
      </c>
      <c r="C1320">
        <v>2019</v>
      </c>
      <c r="D1320">
        <v>11</v>
      </c>
      <c r="E1320" t="s">
        <v>156</v>
      </c>
      <c r="F1320">
        <v>3</v>
      </c>
      <c r="G1320" t="s">
        <v>136</v>
      </c>
      <c r="H1320">
        <v>418</v>
      </c>
      <c r="I1320" t="s">
        <v>529</v>
      </c>
      <c r="J1320">
        <v>2321</v>
      </c>
      <c r="K1320" t="s">
        <v>146</v>
      </c>
      <c r="L1320">
        <v>1671</v>
      </c>
      <c r="M1320" t="s">
        <v>485</v>
      </c>
      <c r="N1320">
        <v>40</v>
      </c>
      <c r="O1320">
        <v>74641.56</v>
      </c>
      <c r="P1320">
        <v>188813.72</v>
      </c>
      <c r="Q1320" t="str">
        <f t="shared" si="20"/>
        <v>G5 - Large C&amp;I</v>
      </c>
    </row>
    <row r="1321" spans="1:17" x14ac:dyDescent="0.25">
      <c r="A1321">
        <v>49</v>
      </c>
      <c r="B1321" t="s">
        <v>421</v>
      </c>
      <c r="C1321">
        <v>2019</v>
      </c>
      <c r="D1321">
        <v>11</v>
      </c>
      <c r="E1321" t="s">
        <v>156</v>
      </c>
      <c r="F1321">
        <v>3</v>
      </c>
      <c r="G1321" t="s">
        <v>136</v>
      </c>
      <c r="H1321">
        <v>407</v>
      </c>
      <c r="I1321" t="s">
        <v>497</v>
      </c>
      <c r="J1321" t="s">
        <v>498</v>
      </c>
      <c r="K1321" t="s">
        <v>146</v>
      </c>
      <c r="L1321">
        <v>1670</v>
      </c>
      <c r="M1321" t="s">
        <v>492</v>
      </c>
      <c r="N1321">
        <v>328</v>
      </c>
      <c r="O1321">
        <v>189503.85</v>
      </c>
      <c r="P1321">
        <v>364302.77</v>
      </c>
      <c r="Q1321" t="str">
        <f t="shared" si="20"/>
        <v>G4 - Medium C&amp;I</v>
      </c>
    </row>
    <row r="1322" spans="1:17" x14ac:dyDescent="0.25">
      <c r="A1322">
        <v>49</v>
      </c>
      <c r="B1322" t="s">
        <v>421</v>
      </c>
      <c r="C1322">
        <v>2019</v>
      </c>
      <c r="D1322">
        <v>11</v>
      </c>
      <c r="E1322" t="s">
        <v>156</v>
      </c>
      <c r="F1322">
        <v>5</v>
      </c>
      <c r="G1322" t="s">
        <v>141</v>
      </c>
      <c r="H1322">
        <v>407</v>
      </c>
      <c r="I1322" t="s">
        <v>497</v>
      </c>
      <c r="J1322" t="s">
        <v>498</v>
      </c>
      <c r="K1322" t="s">
        <v>146</v>
      </c>
      <c r="L1322">
        <v>1670</v>
      </c>
      <c r="M1322" t="s">
        <v>492</v>
      </c>
      <c r="N1322">
        <v>8</v>
      </c>
      <c r="O1322">
        <v>7537.13</v>
      </c>
      <c r="P1322">
        <v>17367.57</v>
      </c>
      <c r="Q1322" t="str">
        <f t="shared" si="20"/>
        <v>G4 - Medium C&amp;I</v>
      </c>
    </row>
    <row r="1323" spans="1:17" x14ac:dyDescent="0.25">
      <c r="A1323">
        <v>49</v>
      </c>
      <c r="B1323" t="s">
        <v>421</v>
      </c>
      <c r="C1323">
        <v>2019</v>
      </c>
      <c r="D1323">
        <v>11</v>
      </c>
      <c r="E1323" t="s">
        <v>156</v>
      </c>
      <c r="F1323">
        <v>5</v>
      </c>
      <c r="G1323" t="s">
        <v>141</v>
      </c>
      <c r="H1323">
        <v>443</v>
      </c>
      <c r="I1323" t="s">
        <v>495</v>
      </c>
      <c r="J1323">
        <v>2121</v>
      </c>
      <c r="K1323" t="s">
        <v>146</v>
      </c>
      <c r="L1323">
        <v>1670</v>
      </c>
      <c r="M1323" t="s">
        <v>492</v>
      </c>
      <c r="N1323">
        <v>2</v>
      </c>
      <c r="O1323">
        <v>267.48</v>
      </c>
      <c r="P1323">
        <v>405.82</v>
      </c>
      <c r="Q1323" t="str">
        <f t="shared" si="20"/>
        <v>G3 - Small C&amp;I</v>
      </c>
    </row>
    <row r="1324" spans="1:17" x14ac:dyDescent="0.25">
      <c r="A1324">
        <v>49</v>
      </c>
      <c r="B1324" t="s">
        <v>421</v>
      </c>
      <c r="C1324">
        <v>2019</v>
      </c>
      <c r="D1324">
        <v>11</v>
      </c>
      <c r="E1324" t="s">
        <v>156</v>
      </c>
      <c r="F1324">
        <v>10</v>
      </c>
      <c r="G1324" t="s">
        <v>150</v>
      </c>
      <c r="H1324">
        <v>402</v>
      </c>
      <c r="I1324" t="s">
        <v>487</v>
      </c>
      <c r="J1324">
        <v>1301</v>
      </c>
      <c r="K1324" t="s">
        <v>146</v>
      </c>
      <c r="L1324">
        <v>207</v>
      </c>
      <c r="M1324" t="s">
        <v>152</v>
      </c>
      <c r="N1324">
        <v>18455</v>
      </c>
      <c r="O1324">
        <v>1158117.81</v>
      </c>
      <c r="P1324">
        <v>1025515.69</v>
      </c>
      <c r="Q1324" t="str">
        <f t="shared" si="20"/>
        <v>G2 - Low Income Residential</v>
      </c>
    </row>
    <row r="1325" spans="1:17" x14ac:dyDescent="0.25">
      <c r="A1325">
        <v>49</v>
      </c>
      <c r="B1325" t="s">
        <v>421</v>
      </c>
      <c r="C1325">
        <v>2019</v>
      </c>
      <c r="D1325">
        <v>11</v>
      </c>
      <c r="E1325" t="s">
        <v>156</v>
      </c>
      <c r="F1325">
        <v>3</v>
      </c>
      <c r="G1325" t="s">
        <v>136</v>
      </c>
      <c r="H1325">
        <v>422</v>
      </c>
      <c r="I1325" t="s">
        <v>501</v>
      </c>
      <c r="J1325">
        <v>2421</v>
      </c>
      <c r="K1325" t="s">
        <v>146</v>
      </c>
      <c r="L1325">
        <v>1671</v>
      </c>
      <c r="M1325" t="s">
        <v>485</v>
      </c>
      <c r="N1325">
        <v>2</v>
      </c>
      <c r="O1325">
        <v>7059.43</v>
      </c>
      <c r="P1325">
        <v>30826.67</v>
      </c>
      <c r="Q1325" t="str">
        <f t="shared" si="20"/>
        <v>G5 - Large C&amp;I</v>
      </c>
    </row>
    <row r="1326" spans="1:17" x14ac:dyDescent="0.25">
      <c r="A1326">
        <v>49</v>
      </c>
      <c r="B1326" t="s">
        <v>421</v>
      </c>
      <c r="C1326">
        <v>2019</v>
      </c>
      <c r="D1326">
        <v>11</v>
      </c>
      <c r="E1326" t="s">
        <v>156</v>
      </c>
      <c r="F1326">
        <v>5</v>
      </c>
      <c r="G1326" t="s">
        <v>141</v>
      </c>
      <c r="H1326">
        <v>422</v>
      </c>
      <c r="I1326" t="s">
        <v>501</v>
      </c>
      <c r="J1326">
        <v>2421</v>
      </c>
      <c r="K1326" t="s">
        <v>146</v>
      </c>
      <c r="L1326">
        <v>1671</v>
      </c>
      <c r="M1326" t="s">
        <v>485</v>
      </c>
      <c r="N1326">
        <v>12</v>
      </c>
      <c r="O1326">
        <v>75608.94</v>
      </c>
      <c r="P1326">
        <v>375990.83</v>
      </c>
      <c r="Q1326" t="str">
        <f t="shared" si="20"/>
        <v>G5 - Large C&amp;I</v>
      </c>
    </row>
    <row r="1327" spans="1:17" x14ac:dyDescent="0.25">
      <c r="A1327">
        <v>49</v>
      </c>
      <c r="B1327" t="s">
        <v>421</v>
      </c>
      <c r="C1327">
        <v>2019</v>
      </c>
      <c r="D1327">
        <v>11</v>
      </c>
      <c r="E1327" t="s">
        <v>156</v>
      </c>
      <c r="F1327">
        <v>3</v>
      </c>
      <c r="G1327" t="s">
        <v>136</v>
      </c>
      <c r="H1327">
        <v>440</v>
      </c>
      <c r="I1327" t="s">
        <v>523</v>
      </c>
      <c r="J1327" t="s">
        <v>524</v>
      </c>
      <c r="K1327" t="s">
        <v>146</v>
      </c>
      <c r="L1327">
        <v>1672</v>
      </c>
      <c r="M1327" t="s">
        <v>525</v>
      </c>
      <c r="N1327">
        <v>1</v>
      </c>
      <c r="O1327">
        <v>36077.31</v>
      </c>
      <c r="P1327">
        <v>264769.84000000003</v>
      </c>
      <c r="Q1327" t="str">
        <f t="shared" si="20"/>
        <v>G5 - Large C&amp;I</v>
      </c>
    </row>
    <row r="1328" spans="1:17" x14ac:dyDescent="0.25">
      <c r="A1328">
        <v>49</v>
      </c>
      <c r="B1328" t="s">
        <v>421</v>
      </c>
      <c r="C1328">
        <v>2019</v>
      </c>
      <c r="D1328">
        <v>11</v>
      </c>
      <c r="E1328" t="s">
        <v>156</v>
      </c>
      <c r="F1328">
        <v>5</v>
      </c>
      <c r="G1328" t="s">
        <v>141</v>
      </c>
      <c r="H1328">
        <v>414</v>
      </c>
      <c r="I1328" t="s">
        <v>506</v>
      </c>
      <c r="J1328">
        <v>3421</v>
      </c>
      <c r="K1328" t="s">
        <v>146</v>
      </c>
      <c r="L1328">
        <v>1670</v>
      </c>
      <c r="M1328" t="s">
        <v>492</v>
      </c>
      <c r="N1328">
        <v>1</v>
      </c>
      <c r="O1328">
        <v>2836.66</v>
      </c>
      <c r="P1328">
        <v>4880.1400000000003</v>
      </c>
      <c r="Q1328" t="str">
        <f t="shared" si="20"/>
        <v>G5 - Large C&amp;I</v>
      </c>
    </row>
    <row r="1329" spans="1:17" x14ac:dyDescent="0.25">
      <c r="A1329">
        <v>49</v>
      </c>
      <c r="B1329" t="s">
        <v>421</v>
      </c>
      <c r="C1329">
        <v>2019</v>
      </c>
      <c r="D1329">
        <v>11</v>
      </c>
      <c r="E1329" t="s">
        <v>156</v>
      </c>
      <c r="F1329">
        <v>3</v>
      </c>
      <c r="G1329" t="s">
        <v>136</v>
      </c>
      <c r="H1329">
        <v>420</v>
      </c>
      <c r="I1329" t="s">
        <v>499</v>
      </c>
      <c r="J1329">
        <v>2331</v>
      </c>
      <c r="K1329" t="s">
        <v>146</v>
      </c>
      <c r="L1329">
        <v>300</v>
      </c>
      <c r="M1329" t="s">
        <v>137</v>
      </c>
      <c r="N1329">
        <v>1</v>
      </c>
      <c r="O1329">
        <v>2982.04</v>
      </c>
      <c r="P1329">
        <v>2784.19</v>
      </c>
      <c r="Q1329" t="str">
        <f t="shared" si="20"/>
        <v>G5 - Large C&amp;I</v>
      </c>
    </row>
    <row r="1330" spans="1:17" x14ac:dyDescent="0.25">
      <c r="A1330">
        <v>49</v>
      </c>
      <c r="B1330" t="s">
        <v>421</v>
      </c>
      <c r="C1330">
        <v>2019</v>
      </c>
      <c r="D1330">
        <v>11</v>
      </c>
      <c r="E1330" t="s">
        <v>156</v>
      </c>
      <c r="F1330">
        <v>3</v>
      </c>
      <c r="G1330" t="s">
        <v>136</v>
      </c>
      <c r="H1330">
        <v>423</v>
      </c>
      <c r="I1330" t="s">
        <v>483</v>
      </c>
      <c r="J1330" t="s">
        <v>484</v>
      </c>
      <c r="K1330" t="s">
        <v>146</v>
      </c>
      <c r="L1330">
        <v>1671</v>
      </c>
      <c r="M1330" t="s">
        <v>485</v>
      </c>
      <c r="N1330">
        <v>13</v>
      </c>
      <c r="O1330">
        <v>155986.69</v>
      </c>
      <c r="P1330">
        <v>1080865.08</v>
      </c>
      <c r="Q1330" t="str">
        <f t="shared" si="20"/>
        <v>G5 - Large C&amp;I</v>
      </c>
    </row>
    <row r="1331" spans="1:17" x14ac:dyDescent="0.25">
      <c r="A1331">
        <v>49</v>
      </c>
      <c r="B1331" t="s">
        <v>421</v>
      </c>
      <c r="C1331">
        <v>2019</v>
      </c>
      <c r="D1331">
        <v>11</v>
      </c>
      <c r="E1331" t="s">
        <v>156</v>
      </c>
      <c r="F1331">
        <v>5</v>
      </c>
      <c r="G1331" t="s">
        <v>141</v>
      </c>
      <c r="H1331">
        <v>423</v>
      </c>
      <c r="I1331" t="s">
        <v>483</v>
      </c>
      <c r="J1331" t="s">
        <v>484</v>
      </c>
      <c r="K1331" t="s">
        <v>146</v>
      </c>
      <c r="L1331">
        <v>1671</v>
      </c>
      <c r="M1331" t="s">
        <v>485</v>
      </c>
      <c r="N1331">
        <v>52</v>
      </c>
      <c r="O1331">
        <v>614710.84</v>
      </c>
      <c r="P1331">
        <v>3415791.65</v>
      </c>
      <c r="Q1331" t="str">
        <f t="shared" si="20"/>
        <v>G5 - Large C&amp;I</v>
      </c>
    </row>
    <row r="1332" spans="1:17" x14ac:dyDescent="0.25">
      <c r="A1332">
        <v>49</v>
      </c>
      <c r="B1332" t="s">
        <v>421</v>
      </c>
      <c r="C1332">
        <v>2019</v>
      </c>
      <c r="D1332">
        <v>11</v>
      </c>
      <c r="E1332" t="s">
        <v>156</v>
      </c>
      <c r="F1332">
        <v>1</v>
      </c>
      <c r="G1332" t="s">
        <v>133</v>
      </c>
      <c r="H1332">
        <v>400</v>
      </c>
      <c r="I1332" t="s">
        <v>511</v>
      </c>
      <c r="J1332">
        <v>1247</v>
      </c>
      <c r="K1332" t="s">
        <v>146</v>
      </c>
      <c r="L1332">
        <v>207</v>
      </c>
      <c r="M1332" t="s">
        <v>152</v>
      </c>
      <c r="N1332">
        <v>11</v>
      </c>
      <c r="O1332">
        <v>603.84</v>
      </c>
      <c r="P1332">
        <v>348.96</v>
      </c>
      <c r="Q1332" t="str">
        <f t="shared" si="20"/>
        <v>G1 - Residential</v>
      </c>
    </row>
    <row r="1333" spans="1:17" x14ac:dyDescent="0.25">
      <c r="A1333">
        <v>49</v>
      </c>
      <c r="B1333" t="s">
        <v>421</v>
      </c>
      <c r="C1333">
        <v>2019</v>
      </c>
      <c r="D1333">
        <v>11</v>
      </c>
      <c r="E1333" t="s">
        <v>156</v>
      </c>
      <c r="F1333">
        <v>3</v>
      </c>
      <c r="G1333" t="s">
        <v>136</v>
      </c>
      <c r="H1333">
        <v>411</v>
      </c>
      <c r="I1333" t="s">
        <v>490</v>
      </c>
      <c r="J1333" t="s">
        <v>491</v>
      </c>
      <c r="K1333" t="s">
        <v>146</v>
      </c>
      <c r="L1333">
        <v>1670</v>
      </c>
      <c r="M1333" t="s">
        <v>492</v>
      </c>
      <c r="N1333">
        <v>108</v>
      </c>
      <c r="O1333">
        <v>219882.84</v>
      </c>
      <c r="P1333">
        <v>394853.76</v>
      </c>
      <c r="Q1333" t="str">
        <f t="shared" si="20"/>
        <v>G5 - Large C&amp;I</v>
      </c>
    </row>
    <row r="1334" spans="1:17" x14ac:dyDescent="0.25">
      <c r="A1334">
        <v>49</v>
      </c>
      <c r="B1334" t="s">
        <v>421</v>
      </c>
      <c r="C1334">
        <v>2019</v>
      </c>
      <c r="D1334">
        <v>11</v>
      </c>
      <c r="E1334" t="s">
        <v>156</v>
      </c>
      <c r="F1334">
        <v>5</v>
      </c>
      <c r="G1334" t="s">
        <v>141</v>
      </c>
      <c r="H1334">
        <v>411</v>
      </c>
      <c r="I1334" t="s">
        <v>490</v>
      </c>
      <c r="J1334" t="s">
        <v>491</v>
      </c>
      <c r="K1334" t="s">
        <v>146</v>
      </c>
      <c r="L1334">
        <v>1670</v>
      </c>
      <c r="M1334" t="s">
        <v>492</v>
      </c>
      <c r="N1334">
        <v>8</v>
      </c>
      <c r="O1334">
        <v>17221.29</v>
      </c>
      <c r="P1334">
        <v>32192.31</v>
      </c>
      <c r="Q1334" t="str">
        <f t="shared" si="20"/>
        <v>G5 - Large C&amp;I</v>
      </c>
    </row>
    <row r="1335" spans="1:17" x14ac:dyDescent="0.25">
      <c r="A1335">
        <v>49</v>
      </c>
      <c r="B1335" t="s">
        <v>421</v>
      </c>
      <c r="C1335">
        <v>2019</v>
      </c>
      <c r="D1335">
        <v>11</v>
      </c>
      <c r="E1335" t="s">
        <v>156</v>
      </c>
      <c r="F1335">
        <v>3</v>
      </c>
      <c r="G1335" t="s">
        <v>136</v>
      </c>
      <c r="H1335">
        <v>400</v>
      </c>
      <c r="I1335" t="s">
        <v>511</v>
      </c>
      <c r="J1335">
        <v>0</v>
      </c>
      <c r="K1335" t="s">
        <v>146</v>
      </c>
      <c r="L1335">
        <v>0</v>
      </c>
      <c r="M1335" t="s">
        <v>146</v>
      </c>
      <c r="N1335">
        <v>1</v>
      </c>
      <c r="O1335">
        <v>976.32</v>
      </c>
      <c r="P1335">
        <v>749.84</v>
      </c>
      <c r="Q1335" t="str">
        <f t="shared" si="20"/>
        <v>G6 - OTHER</v>
      </c>
    </row>
    <row r="1336" spans="1:17" x14ac:dyDescent="0.25">
      <c r="A1336">
        <v>49</v>
      </c>
      <c r="B1336" t="s">
        <v>421</v>
      </c>
      <c r="C1336">
        <v>2019</v>
      </c>
      <c r="D1336">
        <v>11</v>
      </c>
      <c r="E1336" t="s">
        <v>156</v>
      </c>
      <c r="F1336">
        <v>10</v>
      </c>
      <c r="G1336" t="s">
        <v>150</v>
      </c>
      <c r="H1336">
        <v>404</v>
      </c>
      <c r="I1336" t="s">
        <v>507</v>
      </c>
      <c r="J1336">
        <v>0</v>
      </c>
      <c r="K1336" t="s">
        <v>146</v>
      </c>
      <c r="L1336">
        <v>0</v>
      </c>
      <c r="M1336" t="s">
        <v>146</v>
      </c>
      <c r="N1336">
        <v>1</v>
      </c>
      <c r="O1336">
        <v>45.09</v>
      </c>
      <c r="P1336">
        <v>16.48</v>
      </c>
      <c r="Q1336" t="str">
        <f t="shared" si="20"/>
        <v>G6 - OTHER</v>
      </c>
    </row>
    <row r="1337" spans="1:17" x14ac:dyDescent="0.25">
      <c r="A1337">
        <v>49</v>
      </c>
      <c r="B1337" t="s">
        <v>421</v>
      </c>
      <c r="C1337">
        <v>2019</v>
      </c>
      <c r="D1337">
        <v>11</v>
      </c>
      <c r="E1337" t="s">
        <v>156</v>
      </c>
      <c r="F1337">
        <v>1</v>
      </c>
      <c r="G1337" t="s">
        <v>133</v>
      </c>
      <c r="H1337">
        <v>401</v>
      </c>
      <c r="I1337" t="s">
        <v>526</v>
      </c>
      <c r="J1337">
        <v>1012</v>
      </c>
      <c r="K1337" t="s">
        <v>146</v>
      </c>
      <c r="L1337">
        <v>200</v>
      </c>
      <c r="M1337" t="s">
        <v>144</v>
      </c>
      <c r="N1337">
        <v>16451</v>
      </c>
      <c r="O1337">
        <v>525003</v>
      </c>
      <c r="P1337">
        <v>224510.33</v>
      </c>
      <c r="Q1337" t="str">
        <f t="shared" si="20"/>
        <v>G1 - Residential</v>
      </c>
    </row>
    <row r="1338" spans="1:17" x14ac:dyDescent="0.25">
      <c r="A1338">
        <v>49</v>
      </c>
      <c r="B1338" t="s">
        <v>421</v>
      </c>
      <c r="C1338">
        <v>2019</v>
      </c>
      <c r="D1338">
        <v>11</v>
      </c>
      <c r="E1338" t="s">
        <v>156</v>
      </c>
      <c r="F1338">
        <v>3</v>
      </c>
      <c r="G1338" t="s">
        <v>136</v>
      </c>
      <c r="H1338">
        <v>412</v>
      </c>
      <c r="I1338" t="s">
        <v>534</v>
      </c>
      <c r="J1338">
        <v>3331</v>
      </c>
      <c r="K1338" t="s">
        <v>146</v>
      </c>
      <c r="L1338">
        <v>300</v>
      </c>
      <c r="M1338" t="s">
        <v>137</v>
      </c>
      <c r="N1338">
        <v>3</v>
      </c>
      <c r="O1338">
        <v>28912.29</v>
      </c>
      <c r="P1338">
        <v>26656.47</v>
      </c>
      <c r="Q1338" t="str">
        <f t="shared" si="20"/>
        <v>G5 - Large C&amp;I</v>
      </c>
    </row>
    <row r="1339" spans="1:17" x14ac:dyDescent="0.25">
      <c r="A1339">
        <v>49</v>
      </c>
      <c r="B1339" t="s">
        <v>421</v>
      </c>
      <c r="C1339">
        <v>2019</v>
      </c>
      <c r="D1339">
        <v>11</v>
      </c>
      <c r="E1339" t="s">
        <v>156</v>
      </c>
      <c r="F1339">
        <v>3</v>
      </c>
      <c r="G1339" t="s">
        <v>136</v>
      </c>
      <c r="H1339">
        <v>414</v>
      </c>
      <c r="I1339" t="s">
        <v>506</v>
      </c>
      <c r="J1339">
        <v>3421</v>
      </c>
      <c r="K1339" t="s">
        <v>146</v>
      </c>
      <c r="L1339">
        <v>1670</v>
      </c>
      <c r="M1339" t="s">
        <v>492</v>
      </c>
      <c r="N1339">
        <v>1</v>
      </c>
      <c r="O1339">
        <v>3290.5</v>
      </c>
      <c r="P1339">
        <v>11217.73</v>
      </c>
      <c r="Q1339" t="str">
        <f t="shared" si="20"/>
        <v>G5 - Large C&amp;I</v>
      </c>
    </row>
    <row r="1340" spans="1:17" x14ac:dyDescent="0.25">
      <c r="A1340">
        <v>49</v>
      </c>
      <c r="B1340" t="s">
        <v>421</v>
      </c>
      <c r="C1340">
        <v>2019</v>
      </c>
      <c r="D1340">
        <v>11</v>
      </c>
      <c r="E1340" t="s">
        <v>156</v>
      </c>
      <c r="F1340">
        <v>5</v>
      </c>
      <c r="G1340" t="s">
        <v>141</v>
      </c>
      <c r="H1340">
        <v>405</v>
      </c>
      <c r="I1340" t="s">
        <v>505</v>
      </c>
      <c r="J1340">
        <v>2237</v>
      </c>
      <c r="K1340" t="s">
        <v>146</v>
      </c>
      <c r="L1340">
        <v>400</v>
      </c>
      <c r="M1340" t="s">
        <v>141</v>
      </c>
      <c r="N1340">
        <v>23</v>
      </c>
      <c r="O1340">
        <v>48274.400000000001</v>
      </c>
      <c r="P1340">
        <v>42835.21</v>
      </c>
      <c r="Q1340" t="str">
        <f t="shared" si="20"/>
        <v>G4 - Medium C&amp;I</v>
      </c>
    </row>
    <row r="1341" spans="1:17" x14ac:dyDescent="0.25">
      <c r="A1341">
        <v>49</v>
      </c>
      <c r="B1341" t="s">
        <v>421</v>
      </c>
      <c r="C1341">
        <v>2019</v>
      </c>
      <c r="D1341">
        <v>11</v>
      </c>
      <c r="E1341" t="s">
        <v>156</v>
      </c>
      <c r="F1341">
        <v>3</v>
      </c>
      <c r="G1341" t="s">
        <v>136</v>
      </c>
      <c r="H1341">
        <v>417</v>
      </c>
      <c r="I1341" t="s">
        <v>500</v>
      </c>
      <c r="J1341">
        <v>2367</v>
      </c>
      <c r="K1341" t="s">
        <v>146</v>
      </c>
      <c r="L1341">
        <v>300</v>
      </c>
      <c r="M1341" t="s">
        <v>137</v>
      </c>
      <c r="N1341">
        <v>24</v>
      </c>
      <c r="O1341">
        <v>98516.29</v>
      </c>
      <c r="P1341">
        <v>100745.66</v>
      </c>
      <c r="Q1341" t="str">
        <f t="shared" si="20"/>
        <v>G5 - Large C&amp;I</v>
      </c>
    </row>
    <row r="1342" spans="1:17" x14ac:dyDescent="0.25">
      <c r="A1342">
        <v>49</v>
      </c>
      <c r="B1342" t="s">
        <v>421</v>
      </c>
      <c r="C1342">
        <v>2019</v>
      </c>
      <c r="D1342">
        <v>11</v>
      </c>
      <c r="E1342" t="s">
        <v>156</v>
      </c>
      <c r="F1342">
        <v>5</v>
      </c>
      <c r="G1342" t="s">
        <v>141</v>
      </c>
      <c r="H1342">
        <v>417</v>
      </c>
      <c r="I1342" t="s">
        <v>500</v>
      </c>
      <c r="J1342">
        <v>2367</v>
      </c>
      <c r="K1342" t="s">
        <v>146</v>
      </c>
      <c r="L1342">
        <v>400</v>
      </c>
      <c r="M1342" t="s">
        <v>141</v>
      </c>
      <c r="N1342">
        <v>23</v>
      </c>
      <c r="O1342">
        <v>82737.009999999995</v>
      </c>
      <c r="P1342">
        <v>84809.51</v>
      </c>
      <c r="Q1342" t="str">
        <f t="shared" si="20"/>
        <v>G5 - Large C&amp;I</v>
      </c>
    </row>
    <row r="1343" spans="1:17" x14ac:dyDescent="0.25">
      <c r="A1343">
        <v>49</v>
      </c>
      <c r="B1343" t="s">
        <v>421</v>
      </c>
      <c r="C1343">
        <v>2019</v>
      </c>
      <c r="D1343">
        <v>11</v>
      </c>
      <c r="E1343" t="s">
        <v>156</v>
      </c>
      <c r="F1343">
        <v>1</v>
      </c>
      <c r="G1343" t="s">
        <v>133</v>
      </c>
      <c r="H1343">
        <v>403</v>
      </c>
      <c r="I1343" t="s">
        <v>513</v>
      </c>
      <c r="J1343">
        <v>1101</v>
      </c>
      <c r="K1343" t="s">
        <v>146</v>
      </c>
      <c r="L1343">
        <v>200</v>
      </c>
      <c r="M1343" t="s">
        <v>144</v>
      </c>
      <c r="N1343">
        <v>499</v>
      </c>
      <c r="O1343">
        <v>14955.99</v>
      </c>
      <c r="P1343">
        <v>10332.06</v>
      </c>
      <c r="Q1343" t="str">
        <f t="shared" si="20"/>
        <v>G2 - Low Income Residential</v>
      </c>
    </row>
    <row r="1344" spans="1:17" x14ac:dyDescent="0.25">
      <c r="A1344">
        <v>49</v>
      </c>
      <c r="B1344" t="s">
        <v>421</v>
      </c>
      <c r="C1344">
        <v>2019</v>
      </c>
      <c r="D1344">
        <v>11</v>
      </c>
      <c r="E1344" t="s">
        <v>156</v>
      </c>
      <c r="F1344">
        <v>3</v>
      </c>
      <c r="G1344" t="s">
        <v>136</v>
      </c>
      <c r="H1344">
        <v>415</v>
      </c>
      <c r="I1344" t="s">
        <v>502</v>
      </c>
      <c r="J1344" t="s">
        <v>503</v>
      </c>
      <c r="K1344" t="s">
        <v>146</v>
      </c>
      <c r="L1344">
        <v>1670</v>
      </c>
      <c r="M1344" t="s">
        <v>492</v>
      </c>
      <c r="N1344">
        <v>23</v>
      </c>
      <c r="O1344">
        <v>173526.52</v>
      </c>
      <c r="P1344">
        <v>631409.84</v>
      </c>
      <c r="Q1344" t="str">
        <f t="shared" si="20"/>
        <v>G5 - Large C&amp;I</v>
      </c>
    </row>
    <row r="1345" spans="1:17" x14ac:dyDescent="0.25">
      <c r="A1345">
        <v>49</v>
      </c>
      <c r="B1345" t="s">
        <v>421</v>
      </c>
      <c r="C1345">
        <v>2019</v>
      </c>
      <c r="D1345">
        <v>11</v>
      </c>
      <c r="E1345" t="s">
        <v>156</v>
      </c>
      <c r="F1345">
        <v>3</v>
      </c>
      <c r="G1345" t="s">
        <v>136</v>
      </c>
      <c r="H1345">
        <v>419</v>
      </c>
      <c r="I1345" t="s">
        <v>520</v>
      </c>
      <c r="J1345" t="s">
        <v>521</v>
      </c>
      <c r="K1345" t="s">
        <v>146</v>
      </c>
      <c r="L1345">
        <v>1671</v>
      </c>
      <c r="M1345" t="s">
        <v>485</v>
      </c>
      <c r="N1345">
        <v>4</v>
      </c>
      <c r="O1345">
        <v>7700.45</v>
      </c>
      <c r="P1345">
        <v>21445.79</v>
      </c>
      <c r="Q1345" t="str">
        <f t="shared" si="20"/>
        <v>G5 - Large C&amp;I</v>
      </c>
    </row>
    <row r="1346" spans="1:17" x14ac:dyDescent="0.25">
      <c r="A1346">
        <v>49</v>
      </c>
      <c r="B1346" t="s">
        <v>421</v>
      </c>
      <c r="C1346">
        <v>2019</v>
      </c>
      <c r="D1346">
        <v>11</v>
      </c>
      <c r="E1346" t="s">
        <v>156</v>
      </c>
      <c r="F1346">
        <v>3</v>
      </c>
      <c r="G1346" t="s">
        <v>136</v>
      </c>
      <c r="H1346">
        <v>410</v>
      </c>
      <c r="I1346" t="s">
        <v>514</v>
      </c>
      <c r="J1346">
        <v>3321</v>
      </c>
      <c r="K1346" t="s">
        <v>146</v>
      </c>
      <c r="L1346">
        <v>1670</v>
      </c>
      <c r="M1346" t="s">
        <v>492</v>
      </c>
      <c r="N1346">
        <v>202</v>
      </c>
      <c r="O1346">
        <v>462640.34</v>
      </c>
      <c r="P1346">
        <v>911758.99</v>
      </c>
      <c r="Q1346" t="str">
        <f t="shared" ref="Q1346:Q1409" si="21">VLOOKUP(J1346,S:T,2,FALSE)</f>
        <v>G5 - Large C&amp;I</v>
      </c>
    </row>
    <row r="1347" spans="1:17" x14ac:dyDescent="0.25">
      <c r="A1347">
        <v>49</v>
      </c>
      <c r="B1347" t="s">
        <v>421</v>
      </c>
      <c r="C1347">
        <v>2019</v>
      </c>
      <c r="D1347">
        <v>11</v>
      </c>
      <c r="E1347" t="s">
        <v>156</v>
      </c>
      <c r="F1347">
        <v>5</v>
      </c>
      <c r="G1347" t="s">
        <v>141</v>
      </c>
      <c r="H1347">
        <v>409</v>
      </c>
      <c r="I1347" t="s">
        <v>518</v>
      </c>
      <c r="J1347">
        <v>3367</v>
      </c>
      <c r="K1347" t="s">
        <v>146</v>
      </c>
      <c r="L1347">
        <v>400</v>
      </c>
      <c r="M1347" t="s">
        <v>141</v>
      </c>
      <c r="N1347">
        <v>8</v>
      </c>
      <c r="O1347">
        <v>32471.33</v>
      </c>
      <c r="P1347">
        <v>28868.84</v>
      </c>
      <c r="Q1347" t="str">
        <f t="shared" si="21"/>
        <v>G5 - Large C&amp;I</v>
      </c>
    </row>
    <row r="1348" spans="1:17" x14ac:dyDescent="0.25">
      <c r="A1348">
        <v>49</v>
      </c>
      <c r="B1348" t="s">
        <v>421</v>
      </c>
      <c r="C1348">
        <v>2019</v>
      </c>
      <c r="D1348">
        <v>11</v>
      </c>
      <c r="E1348" t="s">
        <v>156</v>
      </c>
      <c r="F1348">
        <v>3</v>
      </c>
      <c r="G1348" t="s">
        <v>136</v>
      </c>
      <c r="H1348">
        <v>444</v>
      </c>
      <c r="I1348" t="s">
        <v>496</v>
      </c>
      <c r="J1348">
        <v>2131</v>
      </c>
      <c r="K1348" t="s">
        <v>146</v>
      </c>
      <c r="L1348">
        <v>300</v>
      </c>
      <c r="M1348" t="s">
        <v>137</v>
      </c>
      <c r="N1348">
        <v>8</v>
      </c>
      <c r="O1348">
        <v>2391.3200000000002</v>
      </c>
      <c r="P1348">
        <v>1830.43</v>
      </c>
      <c r="Q1348" t="str">
        <f t="shared" si="21"/>
        <v>G3 - Small C&amp;I</v>
      </c>
    </row>
    <row r="1349" spans="1:17" x14ac:dyDescent="0.25">
      <c r="A1349">
        <v>49</v>
      </c>
      <c r="B1349" t="s">
        <v>421</v>
      </c>
      <c r="C1349">
        <v>2019</v>
      </c>
      <c r="D1349">
        <v>11</v>
      </c>
      <c r="E1349" t="s">
        <v>156</v>
      </c>
      <c r="F1349">
        <v>3</v>
      </c>
      <c r="G1349" t="s">
        <v>136</v>
      </c>
      <c r="H1349">
        <v>442</v>
      </c>
      <c r="I1349" t="s">
        <v>532</v>
      </c>
      <c r="J1349" t="s">
        <v>533</v>
      </c>
      <c r="K1349" t="s">
        <v>146</v>
      </c>
      <c r="L1349">
        <v>1672</v>
      </c>
      <c r="M1349" t="s">
        <v>525</v>
      </c>
      <c r="N1349">
        <v>8</v>
      </c>
      <c r="O1349">
        <v>173578.82</v>
      </c>
      <c r="P1349">
        <v>1249716.21</v>
      </c>
      <c r="Q1349" t="str">
        <f t="shared" si="21"/>
        <v>G5 - Large C&amp;I</v>
      </c>
    </row>
    <row r="1350" spans="1:17" x14ac:dyDescent="0.25">
      <c r="A1350">
        <v>49</v>
      </c>
      <c r="B1350" t="s">
        <v>421</v>
      </c>
      <c r="C1350">
        <v>2019</v>
      </c>
      <c r="D1350">
        <v>11</v>
      </c>
      <c r="E1350" t="s">
        <v>156</v>
      </c>
      <c r="F1350">
        <v>3</v>
      </c>
      <c r="G1350" t="s">
        <v>136</v>
      </c>
      <c r="H1350">
        <v>446</v>
      </c>
      <c r="I1350" t="s">
        <v>522</v>
      </c>
      <c r="J1350">
        <v>8011</v>
      </c>
      <c r="K1350" t="s">
        <v>146</v>
      </c>
      <c r="L1350">
        <v>300</v>
      </c>
      <c r="M1350" t="s">
        <v>137</v>
      </c>
      <c r="N1350">
        <v>23</v>
      </c>
      <c r="O1350">
        <v>1845.69</v>
      </c>
      <c r="P1350">
        <v>0</v>
      </c>
      <c r="Q1350" t="str">
        <f t="shared" si="21"/>
        <v>G6 - OTHER</v>
      </c>
    </row>
    <row r="1351" spans="1:17" x14ac:dyDescent="0.25">
      <c r="A1351">
        <v>49</v>
      </c>
      <c r="B1351" t="s">
        <v>421</v>
      </c>
      <c r="C1351">
        <v>2019</v>
      </c>
      <c r="D1351">
        <v>11</v>
      </c>
      <c r="E1351" t="s">
        <v>156</v>
      </c>
      <c r="F1351">
        <v>3</v>
      </c>
      <c r="G1351" t="s">
        <v>136</v>
      </c>
      <c r="H1351">
        <v>413</v>
      </c>
      <c r="I1351" t="s">
        <v>512</v>
      </c>
      <c r="J1351">
        <v>3496</v>
      </c>
      <c r="K1351" t="s">
        <v>146</v>
      </c>
      <c r="L1351">
        <v>300</v>
      </c>
      <c r="M1351" t="s">
        <v>137</v>
      </c>
      <c r="N1351">
        <v>5</v>
      </c>
      <c r="O1351">
        <v>41503.72</v>
      </c>
      <c r="P1351">
        <v>40059.629999999997</v>
      </c>
      <c r="Q1351" t="str">
        <f t="shared" si="21"/>
        <v>G5 - Large C&amp;I</v>
      </c>
    </row>
    <row r="1352" spans="1:17" x14ac:dyDescent="0.25">
      <c r="A1352">
        <v>49</v>
      </c>
      <c r="B1352" t="s">
        <v>421</v>
      </c>
      <c r="C1352">
        <v>2019</v>
      </c>
      <c r="D1352">
        <v>11</v>
      </c>
      <c r="E1352" t="s">
        <v>156</v>
      </c>
      <c r="F1352">
        <v>5</v>
      </c>
      <c r="G1352" t="s">
        <v>141</v>
      </c>
      <c r="H1352">
        <v>418</v>
      </c>
      <c r="I1352" t="s">
        <v>529</v>
      </c>
      <c r="J1352">
        <v>2321</v>
      </c>
      <c r="K1352" t="s">
        <v>146</v>
      </c>
      <c r="L1352">
        <v>1671</v>
      </c>
      <c r="M1352" t="s">
        <v>485</v>
      </c>
      <c r="N1352">
        <v>51</v>
      </c>
      <c r="O1352">
        <v>101977.63</v>
      </c>
      <c r="P1352">
        <v>267990.05</v>
      </c>
      <c r="Q1352" t="str">
        <f t="shared" si="21"/>
        <v>G5 - Large C&amp;I</v>
      </c>
    </row>
    <row r="1353" spans="1:17" x14ac:dyDescent="0.25">
      <c r="A1353">
        <v>49</v>
      </c>
      <c r="B1353" t="s">
        <v>421</v>
      </c>
      <c r="C1353">
        <v>2019</v>
      </c>
      <c r="D1353">
        <v>11</v>
      </c>
      <c r="E1353" t="s">
        <v>156</v>
      </c>
      <c r="F1353">
        <v>3</v>
      </c>
      <c r="G1353" t="s">
        <v>136</v>
      </c>
      <c r="H1353">
        <v>405</v>
      </c>
      <c r="I1353" t="s">
        <v>505</v>
      </c>
      <c r="J1353">
        <v>2237</v>
      </c>
      <c r="K1353" t="s">
        <v>146</v>
      </c>
      <c r="L1353">
        <v>300</v>
      </c>
      <c r="M1353" t="s">
        <v>137</v>
      </c>
      <c r="N1353">
        <v>3228</v>
      </c>
      <c r="O1353">
        <v>2592556.4300000002</v>
      </c>
      <c r="P1353">
        <v>2109302.5</v>
      </c>
      <c r="Q1353" t="str">
        <f t="shared" si="21"/>
        <v>G4 - Medium C&amp;I</v>
      </c>
    </row>
    <row r="1354" spans="1:17" x14ac:dyDescent="0.25">
      <c r="A1354">
        <v>49</v>
      </c>
      <c r="B1354" t="s">
        <v>421</v>
      </c>
      <c r="C1354">
        <v>2019</v>
      </c>
      <c r="D1354">
        <v>11</v>
      </c>
      <c r="E1354" t="s">
        <v>156</v>
      </c>
      <c r="F1354">
        <v>5</v>
      </c>
      <c r="G1354" t="s">
        <v>141</v>
      </c>
      <c r="H1354">
        <v>404</v>
      </c>
      <c r="I1354" t="s">
        <v>507</v>
      </c>
      <c r="J1354">
        <v>2107</v>
      </c>
      <c r="K1354" t="s">
        <v>146</v>
      </c>
      <c r="L1354">
        <v>400</v>
      </c>
      <c r="M1354" t="s">
        <v>141</v>
      </c>
      <c r="N1354">
        <v>7</v>
      </c>
      <c r="O1354">
        <v>4273.97</v>
      </c>
      <c r="P1354">
        <v>3506.07</v>
      </c>
      <c r="Q1354" t="str">
        <f t="shared" si="21"/>
        <v>G3 - Small C&amp;I</v>
      </c>
    </row>
    <row r="1355" spans="1:17" x14ac:dyDescent="0.25">
      <c r="A1355">
        <v>49</v>
      </c>
      <c r="B1355" t="s">
        <v>421</v>
      </c>
      <c r="C1355">
        <v>2019</v>
      </c>
      <c r="D1355">
        <v>11</v>
      </c>
      <c r="E1355" t="s">
        <v>156</v>
      </c>
      <c r="F1355">
        <v>3</v>
      </c>
      <c r="G1355" t="s">
        <v>136</v>
      </c>
      <c r="H1355">
        <v>431</v>
      </c>
      <c r="I1355" t="s">
        <v>515</v>
      </c>
      <c r="J1355" t="s">
        <v>516</v>
      </c>
      <c r="K1355" t="s">
        <v>146</v>
      </c>
      <c r="L1355">
        <v>1673</v>
      </c>
      <c r="M1355" t="s">
        <v>517</v>
      </c>
      <c r="N1355">
        <v>3</v>
      </c>
      <c r="O1355">
        <v>-95876.36</v>
      </c>
      <c r="P1355">
        <v>0</v>
      </c>
      <c r="Q1355" t="str">
        <f t="shared" si="21"/>
        <v>G6 - OTHER</v>
      </c>
    </row>
    <row r="1356" spans="1:17" x14ac:dyDescent="0.25">
      <c r="A1356">
        <v>49</v>
      </c>
      <c r="B1356" t="s">
        <v>421</v>
      </c>
      <c r="C1356">
        <v>2019</v>
      </c>
      <c r="D1356">
        <v>11</v>
      </c>
      <c r="E1356" t="s">
        <v>156</v>
      </c>
      <c r="F1356">
        <v>3</v>
      </c>
      <c r="G1356" t="s">
        <v>136</v>
      </c>
      <c r="H1356">
        <v>421</v>
      </c>
      <c r="I1356" t="s">
        <v>486</v>
      </c>
      <c r="J1356">
        <v>2496</v>
      </c>
      <c r="K1356" t="s">
        <v>146</v>
      </c>
      <c r="L1356">
        <v>300</v>
      </c>
      <c r="M1356" t="s">
        <v>137</v>
      </c>
      <c r="N1356">
        <v>1</v>
      </c>
      <c r="O1356">
        <v>57342.53</v>
      </c>
      <c r="P1356">
        <v>74941.77</v>
      </c>
      <c r="Q1356" t="str">
        <f t="shared" si="21"/>
        <v>G5 - Large C&amp;I</v>
      </c>
    </row>
    <row r="1357" spans="1:17" x14ac:dyDescent="0.25">
      <c r="A1357">
        <v>49</v>
      </c>
      <c r="B1357" t="s">
        <v>421</v>
      </c>
      <c r="C1357">
        <v>2019</v>
      </c>
      <c r="D1357">
        <v>11</v>
      </c>
      <c r="E1357" t="s">
        <v>156</v>
      </c>
      <c r="F1357">
        <v>5</v>
      </c>
      <c r="G1357" t="s">
        <v>141</v>
      </c>
      <c r="H1357">
        <v>421</v>
      </c>
      <c r="I1357" t="s">
        <v>486</v>
      </c>
      <c r="J1357">
        <v>2496</v>
      </c>
      <c r="K1357" t="s">
        <v>146</v>
      </c>
      <c r="L1357">
        <v>400</v>
      </c>
      <c r="M1357" t="s">
        <v>141</v>
      </c>
      <c r="N1357">
        <v>1</v>
      </c>
      <c r="O1357">
        <v>11386.72</v>
      </c>
      <c r="P1357">
        <v>15560.21</v>
      </c>
      <c r="Q1357" t="str">
        <f t="shared" si="21"/>
        <v>G5 - Large C&amp;I</v>
      </c>
    </row>
    <row r="1358" spans="1:17" x14ac:dyDescent="0.25">
      <c r="A1358">
        <v>49</v>
      </c>
      <c r="B1358" t="s">
        <v>421</v>
      </c>
      <c r="C1358">
        <v>2019</v>
      </c>
      <c r="D1358">
        <v>11</v>
      </c>
      <c r="E1358" t="s">
        <v>156</v>
      </c>
      <c r="F1358">
        <v>3</v>
      </c>
      <c r="G1358" t="s">
        <v>136</v>
      </c>
      <c r="H1358">
        <v>409</v>
      </c>
      <c r="I1358" t="s">
        <v>518</v>
      </c>
      <c r="J1358">
        <v>3367</v>
      </c>
      <c r="K1358" t="s">
        <v>146</v>
      </c>
      <c r="L1358">
        <v>300</v>
      </c>
      <c r="M1358" t="s">
        <v>137</v>
      </c>
      <c r="N1358">
        <v>101</v>
      </c>
      <c r="O1358">
        <v>415384.75</v>
      </c>
      <c r="P1358">
        <v>348204.05</v>
      </c>
      <c r="Q1358" t="str">
        <f t="shared" si="21"/>
        <v>G5 - Large C&amp;I</v>
      </c>
    </row>
    <row r="1359" spans="1:17" x14ac:dyDescent="0.25">
      <c r="A1359">
        <v>49</v>
      </c>
      <c r="B1359" t="s">
        <v>421</v>
      </c>
      <c r="C1359">
        <v>2019</v>
      </c>
      <c r="D1359">
        <v>11</v>
      </c>
      <c r="E1359" t="s">
        <v>156</v>
      </c>
      <c r="F1359">
        <v>5</v>
      </c>
      <c r="G1359" t="s">
        <v>141</v>
      </c>
      <c r="H1359">
        <v>419</v>
      </c>
      <c r="I1359" t="s">
        <v>520</v>
      </c>
      <c r="J1359" t="s">
        <v>521</v>
      </c>
      <c r="K1359" t="s">
        <v>146</v>
      </c>
      <c r="L1359">
        <v>1671</v>
      </c>
      <c r="M1359" t="s">
        <v>485</v>
      </c>
      <c r="N1359">
        <v>51</v>
      </c>
      <c r="O1359">
        <v>114836.62</v>
      </c>
      <c r="P1359">
        <v>309206.01</v>
      </c>
      <c r="Q1359" t="str">
        <f t="shared" si="21"/>
        <v>G5 - Large C&amp;I</v>
      </c>
    </row>
    <row r="1360" spans="1:17" x14ac:dyDescent="0.25">
      <c r="A1360">
        <v>49</v>
      </c>
      <c r="B1360" t="s">
        <v>421</v>
      </c>
      <c r="C1360">
        <v>2019</v>
      </c>
      <c r="D1360">
        <v>11</v>
      </c>
      <c r="E1360" t="s">
        <v>156</v>
      </c>
      <c r="F1360">
        <v>3</v>
      </c>
      <c r="G1360" t="s">
        <v>136</v>
      </c>
      <c r="H1360">
        <v>404</v>
      </c>
      <c r="I1360" t="s">
        <v>507</v>
      </c>
      <c r="J1360">
        <v>2107</v>
      </c>
      <c r="K1360" t="s">
        <v>146</v>
      </c>
      <c r="L1360">
        <v>300</v>
      </c>
      <c r="M1360" t="s">
        <v>137</v>
      </c>
      <c r="N1360">
        <v>18194</v>
      </c>
      <c r="O1360">
        <v>2176801.44</v>
      </c>
      <c r="P1360">
        <v>1325484.06</v>
      </c>
      <c r="Q1360" t="str">
        <f t="shared" si="21"/>
        <v>G3 - Small C&amp;I</v>
      </c>
    </row>
    <row r="1361" spans="1:17" x14ac:dyDescent="0.25">
      <c r="A1361">
        <v>49</v>
      </c>
      <c r="B1361" t="s">
        <v>421</v>
      </c>
      <c r="C1361">
        <v>2019</v>
      </c>
      <c r="D1361">
        <v>11</v>
      </c>
      <c r="E1361" t="s">
        <v>156</v>
      </c>
      <c r="F1361">
        <v>3</v>
      </c>
      <c r="G1361" t="s">
        <v>136</v>
      </c>
      <c r="H1361">
        <v>406</v>
      </c>
      <c r="I1361" t="s">
        <v>504</v>
      </c>
      <c r="J1361">
        <v>2221</v>
      </c>
      <c r="K1361" t="s">
        <v>146</v>
      </c>
      <c r="L1361">
        <v>1670</v>
      </c>
      <c r="M1361" t="s">
        <v>492</v>
      </c>
      <c r="N1361">
        <v>1494</v>
      </c>
      <c r="O1361">
        <v>709091.66</v>
      </c>
      <c r="P1361">
        <v>1323206.6299999999</v>
      </c>
      <c r="Q1361" t="str">
        <f t="shared" si="21"/>
        <v>G4 - Medium C&amp;I</v>
      </c>
    </row>
    <row r="1362" spans="1:17" x14ac:dyDescent="0.25">
      <c r="A1362">
        <v>49</v>
      </c>
      <c r="B1362" t="s">
        <v>421</v>
      </c>
      <c r="C1362">
        <v>2019</v>
      </c>
      <c r="D1362">
        <v>11</v>
      </c>
      <c r="E1362" t="s">
        <v>156</v>
      </c>
      <c r="F1362">
        <v>5</v>
      </c>
      <c r="G1362" t="s">
        <v>141</v>
      </c>
      <c r="H1362">
        <v>406</v>
      </c>
      <c r="I1362" t="s">
        <v>504</v>
      </c>
      <c r="J1362">
        <v>2221</v>
      </c>
      <c r="K1362" t="s">
        <v>146</v>
      </c>
      <c r="L1362">
        <v>1670</v>
      </c>
      <c r="M1362" t="s">
        <v>492</v>
      </c>
      <c r="N1362">
        <v>23</v>
      </c>
      <c r="O1362">
        <v>18344.939999999999</v>
      </c>
      <c r="P1362">
        <v>39146.99</v>
      </c>
      <c r="Q1362" t="str">
        <f t="shared" si="21"/>
        <v>G4 - Medium C&amp;I</v>
      </c>
    </row>
    <row r="1363" spans="1:17" x14ac:dyDescent="0.25">
      <c r="A1363">
        <v>49</v>
      </c>
      <c r="B1363" t="s">
        <v>421</v>
      </c>
      <c r="C1363">
        <v>2019</v>
      </c>
      <c r="D1363">
        <v>11</v>
      </c>
      <c r="E1363" t="s">
        <v>156</v>
      </c>
      <c r="F1363">
        <v>3</v>
      </c>
      <c r="G1363" t="s">
        <v>136</v>
      </c>
      <c r="H1363">
        <v>408</v>
      </c>
      <c r="I1363" t="s">
        <v>479</v>
      </c>
      <c r="J1363">
        <v>2231</v>
      </c>
      <c r="K1363" t="s">
        <v>146</v>
      </c>
      <c r="L1363">
        <v>300</v>
      </c>
      <c r="M1363" t="s">
        <v>137</v>
      </c>
      <c r="N1363">
        <v>23</v>
      </c>
      <c r="O1363">
        <v>14350.16</v>
      </c>
      <c r="P1363">
        <v>10753.67</v>
      </c>
      <c r="Q1363" t="str">
        <f t="shared" si="21"/>
        <v>G4 - Medium C&amp;I</v>
      </c>
    </row>
    <row r="1364" spans="1:17" x14ac:dyDescent="0.25">
      <c r="A1364">
        <v>49</v>
      </c>
      <c r="B1364" t="s">
        <v>421</v>
      </c>
      <c r="C1364">
        <v>2019</v>
      </c>
      <c r="D1364">
        <v>11</v>
      </c>
      <c r="E1364" t="s">
        <v>156</v>
      </c>
      <c r="F1364">
        <v>10</v>
      </c>
      <c r="G1364" t="s">
        <v>150</v>
      </c>
      <c r="H1364">
        <v>400</v>
      </c>
      <c r="I1364" t="s">
        <v>511</v>
      </c>
      <c r="J1364">
        <v>1247</v>
      </c>
      <c r="K1364" t="s">
        <v>146</v>
      </c>
      <c r="L1364">
        <v>207</v>
      </c>
      <c r="M1364" t="s">
        <v>152</v>
      </c>
      <c r="N1364">
        <v>209189</v>
      </c>
      <c r="O1364">
        <v>17985125.960000001</v>
      </c>
      <c r="P1364">
        <v>11719516.449999999</v>
      </c>
      <c r="Q1364" t="str">
        <f t="shared" si="21"/>
        <v>G1 - Residential</v>
      </c>
    </row>
    <row r="1365" spans="1:17" x14ac:dyDescent="0.25">
      <c r="A1365">
        <v>49</v>
      </c>
      <c r="B1365" t="s">
        <v>421</v>
      </c>
      <c r="C1365">
        <v>2019</v>
      </c>
      <c r="D1365">
        <v>11</v>
      </c>
      <c r="E1365" t="s">
        <v>156</v>
      </c>
      <c r="F1365">
        <v>10</v>
      </c>
      <c r="G1365" t="s">
        <v>150</v>
      </c>
      <c r="H1365">
        <v>401</v>
      </c>
      <c r="I1365" t="s">
        <v>526</v>
      </c>
      <c r="J1365">
        <v>1012</v>
      </c>
      <c r="K1365" t="s">
        <v>146</v>
      </c>
      <c r="L1365">
        <v>200</v>
      </c>
      <c r="M1365" t="s">
        <v>144</v>
      </c>
      <c r="N1365">
        <v>5</v>
      </c>
      <c r="O1365">
        <v>476.7</v>
      </c>
      <c r="P1365">
        <v>314.95999999999998</v>
      </c>
      <c r="Q1365" t="str">
        <f t="shared" si="21"/>
        <v>G1 - Residential</v>
      </c>
    </row>
    <row r="1366" spans="1:17" x14ac:dyDescent="0.25">
      <c r="A1366">
        <v>49</v>
      </c>
      <c r="B1366" t="s">
        <v>421</v>
      </c>
      <c r="C1366">
        <v>2019</v>
      </c>
      <c r="D1366">
        <v>12</v>
      </c>
      <c r="E1366" t="s">
        <v>155</v>
      </c>
      <c r="F1366">
        <v>1</v>
      </c>
      <c r="G1366" t="s">
        <v>133</v>
      </c>
      <c r="H1366">
        <v>903</v>
      </c>
      <c r="I1366" t="s">
        <v>454</v>
      </c>
      <c r="J1366" t="s">
        <v>451</v>
      </c>
      <c r="K1366" t="s">
        <v>452</v>
      </c>
      <c r="L1366">
        <v>4512</v>
      </c>
      <c r="M1366" t="s">
        <v>134</v>
      </c>
      <c r="N1366">
        <v>37073</v>
      </c>
      <c r="O1366">
        <v>2315755.5099999998</v>
      </c>
      <c r="P1366">
        <v>19715237</v>
      </c>
      <c r="Q1366" t="str">
        <f t="shared" si="21"/>
        <v>E1 - Residential</v>
      </c>
    </row>
    <row r="1367" spans="1:17" x14ac:dyDescent="0.25">
      <c r="A1367">
        <v>49</v>
      </c>
      <c r="B1367" t="s">
        <v>421</v>
      </c>
      <c r="C1367">
        <v>2019</v>
      </c>
      <c r="D1367">
        <v>12</v>
      </c>
      <c r="E1367" t="s">
        <v>155</v>
      </c>
      <c r="F1367">
        <v>1</v>
      </c>
      <c r="G1367" t="s">
        <v>133</v>
      </c>
      <c r="H1367">
        <v>905</v>
      </c>
      <c r="I1367" t="s">
        <v>455</v>
      </c>
      <c r="J1367" t="s">
        <v>423</v>
      </c>
      <c r="K1367" t="s">
        <v>424</v>
      </c>
      <c r="L1367">
        <v>4512</v>
      </c>
      <c r="M1367" t="s">
        <v>134</v>
      </c>
      <c r="N1367">
        <v>4563</v>
      </c>
      <c r="O1367">
        <v>97872.27</v>
      </c>
      <c r="P1367">
        <v>1978566</v>
      </c>
      <c r="Q1367" t="str">
        <f t="shared" si="21"/>
        <v>E2 - Low Income Residential</v>
      </c>
    </row>
    <row r="1368" spans="1:17" x14ac:dyDescent="0.25">
      <c r="A1368">
        <v>49</v>
      </c>
      <c r="B1368" t="s">
        <v>421</v>
      </c>
      <c r="C1368">
        <v>2019</v>
      </c>
      <c r="D1368">
        <v>12</v>
      </c>
      <c r="E1368" t="s">
        <v>155</v>
      </c>
      <c r="F1368">
        <v>6</v>
      </c>
      <c r="G1368" t="s">
        <v>138</v>
      </c>
      <c r="H1368">
        <v>630</v>
      </c>
      <c r="I1368" t="s">
        <v>456</v>
      </c>
      <c r="J1368" t="s">
        <v>158</v>
      </c>
      <c r="K1368" t="s">
        <v>146</v>
      </c>
      <c r="L1368">
        <v>700</v>
      </c>
      <c r="M1368" t="s">
        <v>139</v>
      </c>
      <c r="N1368">
        <v>1</v>
      </c>
      <c r="O1368">
        <v>947.19</v>
      </c>
      <c r="P1368">
        <v>4636</v>
      </c>
      <c r="Q1368" t="str">
        <f t="shared" si="21"/>
        <v>E6 - OTHER</v>
      </c>
    </row>
    <row r="1369" spans="1:17" x14ac:dyDescent="0.25">
      <c r="A1369">
        <v>49</v>
      </c>
      <c r="B1369" t="s">
        <v>421</v>
      </c>
      <c r="C1369">
        <v>2019</v>
      </c>
      <c r="D1369">
        <v>12</v>
      </c>
      <c r="E1369" t="s">
        <v>155</v>
      </c>
      <c r="F1369">
        <v>6</v>
      </c>
      <c r="G1369" t="s">
        <v>138</v>
      </c>
      <c r="H1369">
        <v>626</v>
      </c>
      <c r="I1369" t="s">
        <v>457</v>
      </c>
      <c r="J1369" t="s">
        <v>85</v>
      </c>
      <c r="K1369" t="s">
        <v>146</v>
      </c>
      <c r="L1369">
        <v>700</v>
      </c>
      <c r="M1369" t="s">
        <v>139</v>
      </c>
      <c r="N1369">
        <v>1</v>
      </c>
      <c r="O1369">
        <v>531.57000000000005</v>
      </c>
      <c r="P1369">
        <v>378</v>
      </c>
      <c r="Q1369" t="str">
        <f t="shared" si="21"/>
        <v>E6 - OTHER</v>
      </c>
    </row>
    <row r="1370" spans="1:17" x14ac:dyDescent="0.25">
      <c r="A1370">
        <v>49</v>
      </c>
      <c r="B1370" t="s">
        <v>421</v>
      </c>
      <c r="C1370">
        <v>2019</v>
      </c>
      <c r="D1370">
        <v>12</v>
      </c>
      <c r="E1370" t="s">
        <v>155</v>
      </c>
      <c r="F1370">
        <v>3</v>
      </c>
      <c r="G1370" t="s">
        <v>136</v>
      </c>
      <c r="H1370">
        <v>122</v>
      </c>
      <c r="I1370" t="s">
        <v>461</v>
      </c>
      <c r="J1370" t="s">
        <v>462</v>
      </c>
      <c r="K1370" t="s">
        <v>463</v>
      </c>
      <c r="L1370">
        <v>300</v>
      </c>
      <c r="M1370" t="s">
        <v>137</v>
      </c>
      <c r="N1370">
        <v>1</v>
      </c>
      <c r="O1370">
        <v>62232.33</v>
      </c>
      <c r="P1370">
        <v>1194184</v>
      </c>
      <c r="Q1370" t="str">
        <f t="shared" si="21"/>
        <v>E5 - Large C&amp;I</v>
      </c>
    </row>
    <row r="1371" spans="1:17" x14ac:dyDescent="0.25">
      <c r="A1371">
        <v>49</v>
      </c>
      <c r="B1371" t="s">
        <v>421</v>
      </c>
      <c r="C1371">
        <v>2019</v>
      </c>
      <c r="D1371">
        <v>12</v>
      </c>
      <c r="E1371" t="s">
        <v>155</v>
      </c>
      <c r="F1371">
        <v>5</v>
      </c>
      <c r="G1371" t="s">
        <v>141</v>
      </c>
      <c r="H1371">
        <v>950</v>
      </c>
      <c r="I1371" t="s">
        <v>429</v>
      </c>
      <c r="J1371" t="s">
        <v>426</v>
      </c>
      <c r="K1371" t="s">
        <v>427</v>
      </c>
      <c r="L1371">
        <v>4552</v>
      </c>
      <c r="M1371" t="s">
        <v>157</v>
      </c>
      <c r="N1371">
        <v>127</v>
      </c>
      <c r="O1371">
        <v>33751.93</v>
      </c>
      <c r="P1371">
        <v>327823</v>
      </c>
      <c r="Q1371" t="str">
        <f t="shared" si="21"/>
        <v>E3 - Small C&amp;I</v>
      </c>
    </row>
    <row r="1372" spans="1:17" x14ac:dyDescent="0.25">
      <c r="A1372">
        <v>49</v>
      </c>
      <c r="B1372" t="s">
        <v>421</v>
      </c>
      <c r="C1372">
        <v>2019</v>
      </c>
      <c r="D1372">
        <v>12</v>
      </c>
      <c r="E1372" t="s">
        <v>155</v>
      </c>
      <c r="F1372">
        <v>5</v>
      </c>
      <c r="G1372" t="s">
        <v>141</v>
      </c>
      <c r="H1372">
        <v>711</v>
      </c>
      <c r="I1372" t="s">
        <v>453</v>
      </c>
      <c r="J1372" t="s">
        <v>439</v>
      </c>
      <c r="K1372" t="s">
        <v>440</v>
      </c>
      <c r="L1372">
        <v>4552</v>
      </c>
      <c r="M1372" t="s">
        <v>157</v>
      </c>
      <c r="N1372">
        <v>69</v>
      </c>
      <c r="O1372">
        <v>814165.95</v>
      </c>
      <c r="P1372">
        <v>11838338</v>
      </c>
      <c r="Q1372" t="str">
        <f t="shared" si="21"/>
        <v>E5 - Large C&amp;I</v>
      </c>
    </row>
    <row r="1373" spans="1:17" x14ac:dyDescent="0.25">
      <c r="A1373">
        <v>49</v>
      </c>
      <c r="B1373" t="s">
        <v>421</v>
      </c>
      <c r="C1373">
        <v>2019</v>
      </c>
      <c r="D1373">
        <v>12</v>
      </c>
      <c r="E1373" t="s">
        <v>155</v>
      </c>
      <c r="F1373">
        <v>3</v>
      </c>
      <c r="G1373" t="s">
        <v>136</v>
      </c>
      <c r="H1373">
        <v>629</v>
      </c>
      <c r="I1373" t="s">
        <v>470</v>
      </c>
      <c r="J1373" t="s">
        <v>431</v>
      </c>
      <c r="K1373" t="s">
        <v>432</v>
      </c>
      <c r="L1373">
        <v>300</v>
      </c>
      <c r="M1373" t="s">
        <v>137</v>
      </c>
      <c r="N1373">
        <v>8</v>
      </c>
      <c r="O1373">
        <v>363.5</v>
      </c>
      <c r="P1373">
        <v>1408</v>
      </c>
      <c r="Q1373" t="str">
        <f t="shared" si="21"/>
        <v>E6 - OTHER</v>
      </c>
    </row>
    <row r="1374" spans="1:17" x14ac:dyDescent="0.25">
      <c r="A1374">
        <v>49</v>
      </c>
      <c r="B1374" t="s">
        <v>421</v>
      </c>
      <c r="C1374">
        <v>2019</v>
      </c>
      <c r="D1374">
        <v>12</v>
      </c>
      <c r="E1374" t="s">
        <v>155</v>
      </c>
      <c r="F1374">
        <v>6</v>
      </c>
      <c r="G1374" t="s">
        <v>138</v>
      </c>
      <c r="H1374">
        <v>605</v>
      </c>
      <c r="I1374" t="s">
        <v>468</v>
      </c>
      <c r="J1374" t="s">
        <v>442</v>
      </c>
      <c r="K1374" t="s">
        <v>443</v>
      </c>
      <c r="L1374">
        <v>700</v>
      </c>
      <c r="M1374" t="s">
        <v>139</v>
      </c>
      <c r="N1374">
        <v>16</v>
      </c>
      <c r="O1374">
        <v>1337.2</v>
      </c>
      <c r="P1374">
        <v>5414</v>
      </c>
      <c r="Q1374" t="str">
        <f t="shared" si="21"/>
        <v>E6 - OTHER</v>
      </c>
    </row>
    <row r="1375" spans="1:17" x14ac:dyDescent="0.25">
      <c r="A1375">
        <v>49</v>
      </c>
      <c r="B1375" t="s">
        <v>421</v>
      </c>
      <c r="C1375">
        <v>2019</v>
      </c>
      <c r="D1375">
        <v>12</v>
      </c>
      <c r="E1375" t="s">
        <v>155</v>
      </c>
      <c r="F1375">
        <v>3</v>
      </c>
      <c r="G1375" t="s">
        <v>136</v>
      </c>
      <c r="H1375">
        <v>951</v>
      </c>
      <c r="I1375" t="s">
        <v>458</v>
      </c>
      <c r="J1375" t="s">
        <v>459</v>
      </c>
      <c r="K1375" t="s">
        <v>460</v>
      </c>
      <c r="L1375">
        <v>4532</v>
      </c>
      <c r="M1375" t="s">
        <v>143</v>
      </c>
      <c r="N1375">
        <v>114</v>
      </c>
      <c r="O1375">
        <v>9301.17</v>
      </c>
      <c r="P1375">
        <v>75241</v>
      </c>
      <c r="Q1375" t="str">
        <f t="shared" si="21"/>
        <v>E3 - Small C&amp;I</v>
      </c>
    </row>
    <row r="1376" spans="1:17" x14ac:dyDescent="0.25">
      <c r="A1376">
        <v>49</v>
      </c>
      <c r="B1376" t="s">
        <v>421</v>
      </c>
      <c r="C1376">
        <v>2019</v>
      </c>
      <c r="D1376">
        <v>12</v>
      </c>
      <c r="E1376" t="s">
        <v>155</v>
      </c>
      <c r="F1376">
        <v>3</v>
      </c>
      <c r="G1376" t="s">
        <v>136</v>
      </c>
      <c r="H1376">
        <v>6</v>
      </c>
      <c r="I1376" t="s">
        <v>422</v>
      </c>
      <c r="J1376" t="s">
        <v>423</v>
      </c>
      <c r="K1376" t="s">
        <v>424</v>
      </c>
      <c r="L1376">
        <v>300</v>
      </c>
      <c r="M1376" t="s">
        <v>137</v>
      </c>
      <c r="N1376">
        <v>3</v>
      </c>
      <c r="O1376">
        <v>224.36</v>
      </c>
      <c r="P1376">
        <v>1305</v>
      </c>
      <c r="Q1376" t="str">
        <f t="shared" si="21"/>
        <v>E2 - Low Income Residential</v>
      </c>
    </row>
    <row r="1377" spans="1:17" x14ac:dyDescent="0.25">
      <c r="A1377">
        <v>49</v>
      </c>
      <c r="B1377" t="s">
        <v>421</v>
      </c>
      <c r="C1377">
        <v>2019</v>
      </c>
      <c r="D1377">
        <v>12</v>
      </c>
      <c r="E1377" t="s">
        <v>155</v>
      </c>
      <c r="F1377">
        <v>3</v>
      </c>
      <c r="G1377" t="s">
        <v>136</v>
      </c>
      <c r="H1377">
        <v>117</v>
      </c>
      <c r="I1377" t="s">
        <v>478</v>
      </c>
      <c r="J1377" t="s">
        <v>462</v>
      </c>
      <c r="K1377" t="s">
        <v>463</v>
      </c>
      <c r="L1377">
        <v>300</v>
      </c>
      <c r="M1377" t="s">
        <v>137</v>
      </c>
      <c r="N1377">
        <v>3</v>
      </c>
      <c r="O1377">
        <v>15645.44</v>
      </c>
      <c r="P1377">
        <v>67751</v>
      </c>
      <c r="Q1377" t="str">
        <f t="shared" si="21"/>
        <v>E5 - Large C&amp;I</v>
      </c>
    </row>
    <row r="1378" spans="1:17" x14ac:dyDescent="0.25">
      <c r="A1378">
        <v>49</v>
      </c>
      <c r="B1378" t="s">
        <v>421</v>
      </c>
      <c r="C1378">
        <v>2019</v>
      </c>
      <c r="D1378">
        <v>12</v>
      </c>
      <c r="E1378" t="s">
        <v>155</v>
      </c>
      <c r="F1378">
        <v>5</v>
      </c>
      <c r="G1378" t="s">
        <v>141</v>
      </c>
      <c r="H1378">
        <v>53</v>
      </c>
      <c r="I1378" t="s">
        <v>436</v>
      </c>
      <c r="J1378" t="s">
        <v>434</v>
      </c>
      <c r="K1378" t="s">
        <v>435</v>
      </c>
      <c r="L1378">
        <v>460</v>
      </c>
      <c r="M1378" t="s">
        <v>142</v>
      </c>
      <c r="N1378">
        <v>9</v>
      </c>
      <c r="O1378">
        <v>19681.25</v>
      </c>
      <c r="P1378">
        <v>89455</v>
      </c>
      <c r="Q1378" t="str">
        <f t="shared" si="21"/>
        <v>E4 - Medium C&amp;I</v>
      </c>
    </row>
    <row r="1379" spans="1:17" x14ac:dyDescent="0.25">
      <c r="A1379">
        <v>49</v>
      </c>
      <c r="B1379" t="s">
        <v>421</v>
      </c>
      <c r="C1379">
        <v>2019</v>
      </c>
      <c r="D1379">
        <v>12</v>
      </c>
      <c r="E1379" t="s">
        <v>155</v>
      </c>
      <c r="F1379">
        <v>1</v>
      </c>
      <c r="G1379" t="s">
        <v>133</v>
      </c>
      <c r="H1379">
        <v>954</v>
      </c>
      <c r="I1379" t="s">
        <v>437</v>
      </c>
      <c r="J1379" t="s">
        <v>434</v>
      </c>
      <c r="K1379" t="s">
        <v>435</v>
      </c>
      <c r="L1379">
        <v>4512</v>
      </c>
      <c r="M1379" t="s">
        <v>134</v>
      </c>
      <c r="N1379">
        <v>1</v>
      </c>
      <c r="O1379">
        <v>1090.3800000000001</v>
      </c>
      <c r="P1379">
        <v>14243</v>
      </c>
      <c r="Q1379" t="str">
        <f t="shared" si="21"/>
        <v>E4 - Medium C&amp;I</v>
      </c>
    </row>
    <row r="1380" spans="1:17" x14ac:dyDescent="0.25">
      <c r="A1380">
        <v>49</v>
      </c>
      <c r="B1380" t="s">
        <v>421</v>
      </c>
      <c r="C1380">
        <v>2019</v>
      </c>
      <c r="D1380">
        <v>12</v>
      </c>
      <c r="E1380" t="s">
        <v>155</v>
      </c>
      <c r="F1380">
        <v>3</v>
      </c>
      <c r="G1380" t="s">
        <v>136</v>
      </c>
      <c r="H1380">
        <v>705</v>
      </c>
      <c r="I1380" t="s">
        <v>438</v>
      </c>
      <c r="J1380" t="s">
        <v>439</v>
      </c>
      <c r="K1380" t="s">
        <v>440</v>
      </c>
      <c r="L1380">
        <v>300</v>
      </c>
      <c r="M1380" t="s">
        <v>137</v>
      </c>
      <c r="N1380">
        <v>89</v>
      </c>
      <c r="O1380">
        <v>1334548.3700000001</v>
      </c>
      <c r="P1380">
        <v>7358542</v>
      </c>
      <c r="Q1380" t="str">
        <f t="shared" si="21"/>
        <v>E5 - Large C&amp;I</v>
      </c>
    </row>
    <row r="1381" spans="1:17" x14ac:dyDescent="0.25">
      <c r="A1381">
        <v>49</v>
      </c>
      <c r="B1381" t="s">
        <v>421</v>
      </c>
      <c r="C1381">
        <v>2019</v>
      </c>
      <c r="D1381">
        <v>12</v>
      </c>
      <c r="E1381" t="s">
        <v>155</v>
      </c>
      <c r="F1381">
        <v>3</v>
      </c>
      <c r="G1381" t="s">
        <v>136</v>
      </c>
      <c r="H1381">
        <v>710</v>
      </c>
      <c r="I1381" t="s">
        <v>449</v>
      </c>
      <c r="J1381" t="s">
        <v>439</v>
      </c>
      <c r="K1381" t="s">
        <v>440</v>
      </c>
      <c r="L1381">
        <v>4532</v>
      </c>
      <c r="M1381" t="s">
        <v>143</v>
      </c>
      <c r="N1381">
        <v>291</v>
      </c>
      <c r="O1381">
        <v>3920439.21</v>
      </c>
      <c r="P1381">
        <v>60366569</v>
      </c>
      <c r="Q1381" t="str">
        <f t="shared" si="21"/>
        <v>E5 - Large C&amp;I</v>
      </c>
    </row>
    <row r="1382" spans="1:17" x14ac:dyDescent="0.25">
      <c r="A1382">
        <v>49</v>
      </c>
      <c r="B1382" t="s">
        <v>421</v>
      </c>
      <c r="C1382">
        <v>2019</v>
      </c>
      <c r="D1382">
        <v>12</v>
      </c>
      <c r="E1382" t="s">
        <v>155</v>
      </c>
      <c r="F1382">
        <v>1</v>
      </c>
      <c r="G1382" t="s">
        <v>133</v>
      </c>
      <c r="H1382">
        <v>5</v>
      </c>
      <c r="I1382" t="s">
        <v>425</v>
      </c>
      <c r="J1382" t="s">
        <v>426</v>
      </c>
      <c r="K1382" t="s">
        <v>427</v>
      </c>
      <c r="L1382">
        <v>200</v>
      </c>
      <c r="M1382" t="s">
        <v>144</v>
      </c>
      <c r="N1382">
        <v>684</v>
      </c>
      <c r="O1382">
        <v>71792.25</v>
      </c>
      <c r="P1382">
        <v>306045</v>
      </c>
      <c r="Q1382" t="str">
        <f t="shared" si="21"/>
        <v>E3 - Small C&amp;I</v>
      </c>
    </row>
    <row r="1383" spans="1:17" x14ac:dyDescent="0.25">
      <c r="A1383">
        <v>49</v>
      </c>
      <c r="B1383" t="s">
        <v>421</v>
      </c>
      <c r="C1383">
        <v>2019</v>
      </c>
      <c r="D1383">
        <v>12</v>
      </c>
      <c r="E1383" t="s">
        <v>155</v>
      </c>
      <c r="F1383">
        <v>6</v>
      </c>
      <c r="G1383" t="s">
        <v>138</v>
      </c>
      <c r="H1383">
        <v>629</v>
      </c>
      <c r="I1383" t="s">
        <v>470</v>
      </c>
      <c r="J1383" t="s">
        <v>431</v>
      </c>
      <c r="K1383" t="s">
        <v>432</v>
      </c>
      <c r="L1383">
        <v>700</v>
      </c>
      <c r="M1383" t="s">
        <v>139</v>
      </c>
      <c r="N1383">
        <v>140</v>
      </c>
      <c r="O1383">
        <v>79718.240000000005</v>
      </c>
      <c r="P1383">
        <v>208507</v>
      </c>
      <c r="Q1383" t="str">
        <f t="shared" si="21"/>
        <v>E6 - OTHER</v>
      </c>
    </row>
    <row r="1384" spans="1:17" x14ac:dyDescent="0.25">
      <c r="A1384">
        <v>49</v>
      </c>
      <c r="B1384" t="s">
        <v>421</v>
      </c>
      <c r="C1384">
        <v>2019</v>
      </c>
      <c r="D1384">
        <v>12</v>
      </c>
      <c r="E1384" t="s">
        <v>155</v>
      </c>
      <c r="F1384">
        <v>5</v>
      </c>
      <c r="G1384" t="s">
        <v>141</v>
      </c>
      <c r="H1384">
        <v>628</v>
      </c>
      <c r="I1384" t="s">
        <v>441</v>
      </c>
      <c r="J1384" t="s">
        <v>442</v>
      </c>
      <c r="K1384" t="s">
        <v>443</v>
      </c>
      <c r="L1384">
        <v>460</v>
      </c>
      <c r="M1384" t="s">
        <v>142</v>
      </c>
      <c r="N1384">
        <v>55</v>
      </c>
      <c r="O1384">
        <v>10697.32</v>
      </c>
      <c r="P1384">
        <v>42637</v>
      </c>
      <c r="Q1384" t="str">
        <f t="shared" si="21"/>
        <v>E6 - OTHER</v>
      </c>
    </row>
    <row r="1385" spans="1:17" x14ac:dyDescent="0.25">
      <c r="A1385">
        <v>49</v>
      </c>
      <c r="B1385" t="s">
        <v>421</v>
      </c>
      <c r="C1385">
        <v>2019</v>
      </c>
      <c r="D1385">
        <v>12</v>
      </c>
      <c r="E1385" t="s">
        <v>155</v>
      </c>
      <c r="F1385">
        <v>6</v>
      </c>
      <c r="G1385" t="s">
        <v>138</v>
      </c>
      <c r="H1385">
        <v>628</v>
      </c>
      <c r="I1385" t="s">
        <v>441</v>
      </c>
      <c r="J1385" t="s">
        <v>442</v>
      </c>
      <c r="K1385" t="s">
        <v>443</v>
      </c>
      <c r="L1385">
        <v>700</v>
      </c>
      <c r="M1385" t="s">
        <v>139</v>
      </c>
      <c r="N1385">
        <v>219</v>
      </c>
      <c r="O1385">
        <v>20400.32</v>
      </c>
      <c r="P1385">
        <v>81359</v>
      </c>
      <c r="Q1385" t="str">
        <f t="shared" si="21"/>
        <v>E6 - OTHER</v>
      </c>
    </row>
    <row r="1386" spans="1:17" x14ac:dyDescent="0.25">
      <c r="A1386">
        <v>49</v>
      </c>
      <c r="B1386" t="s">
        <v>421</v>
      </c>
      <c r="C1386">
        <v>2019</v>
      </c>
      <c r="D1386">
        <v>12</v>
      </c>
      <c r="E1386" t="s">
        <v>155</v>
      </c>
      <c r="F1386">
        <v>3</v>
      </c>
      <c r="G1386" t="s">
        <v>136</v>
      </c>
      <c r="H1386">
        <v>616</v>
      </c>
      <c r="I1386" t="s">
        <v>447</v>
      </c>
      <c r="J1386" t="s">
        <v>442</v>
      </c>
      <c r="K1386" t="s">
        <v>443</v>
      </c>
      <c r="L1386">
        <v>4532</v>
      </c>
      <c r="M1386" t="s">
        <v>143</v>
      </c>
      <c r="N1386">
        <v>292</v>
      </c>
      <c r="O1386">
        <v>18862.009999999998</v>
      </c>
      <c r="P1386">
        <v>126582</v>
      </c>
      <c r="Q1386" t="str">
        <f t="shared" si="21"/>
        <v>E6 - OTHER</v>
      </c>
    </row>
    <row r="1387" spans="1:17" x14ac:dyDescent="0.25">
      <c r="A1387">
        <v>49</v>
      </c>
      <c r="B1387" t="s">
        <v>421</v>
      </c>
      <c r="C1387">
        <v>2019</v>
      </c>
      <c r="D1387">
        <v>12</v>
      </c>
      <c r="E1387" t="s">
        <v>155</v>
      </c>
      <c r="F1387">
        <v>1</v>
      </c>
      <c r="G1387" t="s">
        <v>133</v>
      </c>
      <c r="H1387">
        <v>628</v>
      </c>
      <c r="I1387" t="s">
        <v>441</v>
      </c>
      <c r="J1387" t="s">
        <v>442</v>
      </c>
      <c r="K1387" t="s">
        <v>443</v>
      </c>
      <c r="L1387">
        <v>200</v>
      </c>
      <c r="M1387" t="s">
        <v>144</v>
      </c>
      <c r="N1387">
        <v>244</v>
      </c>
      <c r="O1387">
        <v>17418.080000000002</v>
      </c>
      <c r="P1387">
        <v>42865</v>
      </c>
      <c r="Q1387" t="str">
        <f t="shared" si="21"/>
        <v>E6 - OTHER</v>
      </c>
    </row>
    <row r="1388" spans="1:17" x14ac:dyDescent="0.25">
      <c r="A1388">
        <v>49</v>
      </c>
      <c r="B1388" t="s">
        <v>421</v>
      </c>
      <c r="C1388">
        <v>2019</v>
      </c>
      <c r="D1388">
        <v>12</v>
      </c>
      <c r="E1388" t="s">
        <v>155</v>
      </c>
      <c r="F1388">
        <v>3</v>
      </c>
      <c r="G1388" t="s">
        <v>136</v>
      </c>
      <c r="H1388">
        <v>924</v>
      </c>
      <c r="I1388" t="s">
        <v>444</v>
      </c>
      <c r="J1388" t="s">
        <v>445</v>
      </c>
      <c r="K1388" t="s">
        <v>446</v>
      </c>
      <c r="L1388">
        <v>4532</v>
      </c>
      <c r="M1388" t="s">
        <v>143</v>
      </c>
      <c r="N1388">
        <v>1</v>
      </c>
      <c r="O1388">
        <v>157986.26</v>
      </c>
      <c r="P1388">
        <v>1882372</v>
      </c>
      <c r="Q1388" t="str">
        <f t="shared" si="21"/>
        <v>E5 - Large C&amp;I</v>
      </c>
    </row>
    <row r="1389" spans="1:17" x14ac:dyDescent="0.25">
      <c r="A1389">
        <v>49</v>
      </c>
      <c r="B1389" t="s">
        <v>421</v>
      </c>
      <c r="C1389">
        <v>2019</v>
      </c>
      <c r="D1389">
        <v>12</v>
      </c>
      <c r="E1389" t="s">
        <v>155</v>
      </c>
      <c r="F1389">
        <v>6</v>
      </c>
      <c r="G1389" t="s">
        <v>138</v>
      </c>
      <c r="H1389">
        <v>951</v>
      </c>
      <c r="I1389" t="s">
        <v>458</v>
      </c>
      <c r="J1389" t="s">
        <v>459</v>
      </c>
      <c r="K1389" t="s">
        <v>460</v>
      </c>
      <c r="L1389">
        <v>4562</v>
      </c>
      <c r="M1389" t="s">
        <v>145</v>
      </c>
      <c r="N1389">
        <v>215</v>
      </c>
      <c r="O1389">
        <v>9212.1</v>
      </c>
      <c r="P1389">
        <v>67319</v>
      </c>
      <c r="Q1389" t="str">
        <f t="shared" si="21"/>
        <v>E3 - Small C&amp;I</v>
      </c>
    </row>
    <row r="1390" spans="1:17" x14ac:dyDescent="0.25">
      <c r="A1390">
        <v>49</v>
      </c>
      <c r="B1390" t="s">
        <v>421</v>
      </c>
      <c r="C1390">
        <v>2019</v>
      </c>
      <c r="D1390">
        <v>12</v>
      </c>
      <c r="E1390" t="s">
        <v>155</v>
      </c>
      <c r="F1390">
        <v>5</v>
      </c>
      <c r="G1390" t="s">
        <v>141</v>
      </c>
      <c r="H1390">
        <v>954</v>
      </c>
      <c r="I1390" t="s">
        <v>437</v>
      </c>
      <c r="J1390" t="s">
        <v>434</v>
      </c>
      <c r="K1390" t="s">
        <v>435</v>
      </c>
      <c r="L1390">
        <v>4552</v>
      </c>
      <c r="M1390" t="s">
        <v>157</v>
      </c>
      <c r="N1390">
        <v>162</v>
      </c>
      <c r="O1390">
        <v>296317.21999999997</v>
      </c>
      <c r="P1390">
        <v>3427836</v>
      </c>
      <c r="Q1390" t="str">
        <f t="shared" si="21"/>
        <v>E4 - Medium C&amp;I</v>
      </c>
    </row>
    <row r="1391" spans="1:17" x14ac:dyDescent="0.25">
      <c r="A1391">
        <v>49</v>
      </c>
      <c r="B1391" t="s">
        <v>421</v>
      </c>
      <c r="C1391">
        <v>2019</v>
      </c>
      <c r="D1391">
        <v>12</v>
      </c>
      <c r="E1391" t="s">
        <v>155</v>
      </c>
      <c r="F1391">
        <v>3</v>
      </c>
      <c r="G1391" t="s">
        <v>136</v>
      </c>
      <c r="H1391">
        <v>1</v>
      </c>
      <c r="I1391" t="s">
        <v>450</v>
      </c>
      <c r="J1391" t="s">
        <v>451</v>
      </c>
      <c r="K1391" t="s">
        <v>452</v>
      </c>
      <c r="L1391">
        <v>300</v>
      </c>
      <c r="M1391" t="s">
        <v>137</v>
      </c>
      <c r="N1391">
        <v>749</v>
      </c>
      <c r="O1391">
        <v>219603.39</v>
      </c>
      <c r="P1391">
        <v>982195</v>
      </c>
      <c r="Q1391" t="str">
        <f t="shared" si="21"/>
        <v>E1 - Residential</v>
      </c>
    </row>
    <row r="1392" spans="1:17" x14ac:dyDescent="0.25">
      <c r="A1392">
        <v>49</v>
      </c>
      <c r="B1392" t="s">
        <v>421</v>
      </c>
      <c r="C1392">
        <v>2019</v>
      </c>
      <c r="D1392">
        <v>12</v>
      </c>
      <c r="E1392" t="s">
        <v>155</v>
      </c>
      <c r="F1392">
        <v>3</v>
      </c>
      <c r="G1392" t="s">
        <v>136</v>
      </c>
      <c r="H1392">
        <v>700</v>
      </c>
      <c r="I1392" t="s">
        <v>448</v>
      </c>
      <c r="J1392" t="s">
        <v>439</v>
      </c>
      <c r="K1392" t="s">
        <v>440</v>
      </c>
      <c r="L1392">
        <v>300</v>
      </c>
      <c r="M1392" t="s">
        <v>137</v>
      </c>
      <c r="N1392">
        <v>72</v>
      </c>
      <c r="O1392">
        <v>1231367.1200000001</v>
      </c>
      <c r="P1392">
        <v>7478077</v>
      </c>
      <c r="Q1392" t="str">
        <f t="shared" si="21"/>
        <v>E5 - Large C&amp;I</v>
      </c>
    </row>
    <row r="1393" spans="1:17" x14ac:dyDescent="0.25">
      <c r="A1393">
        <v>49</v>
      </c>
      <c r="B1393" t="s">
        <v>421</v>
      </c>
      <c r="C1393">
        <v>2019</v>
      </c>
      <c r="D1393">
        <v>12</v>
      </c>
      <c r="E1393" t="s">
        <v>155</v>
      </c>
      <c r="F1393">
        <v>5</v>
      </c>
      <c r="G1393" t="s">
        <v>141</v>
      </c>
      <c r="H1393">
        <v>616</v>
      </c>
      <c r="I1393" t="s">
        <v>447</v>
      </c>
      <c r="J1393" t="s">
        <v>442</v>
      </c>
      <c r="K1393" t="s">
        <v>443</v>
      </c>
      <c r="L1393">
        <v>4552</v>
      </c>
      <c r="M1393" t="s">
        <v>157</v>
      </c>
      <c r="N1393">
        <v>20</v>
      </c>
      <c r="O1393">
        <v>2755.59</v>
      </c>
      <c r="P1393">
        <v>17646</v>
      </c>
      <c r="Q1393" t="str">
        <f t="shared" si="21"/>
        <v>E6 - OTHER</v>
      </c>
    </row>
    <row r="1394" spans="1:17" x14ac:dyDescent="0.25">
      <c r="A1394">
        <v>49</v>
      </c>
      <c r="B1394" t="s">
        <v>421</v>
      </c>
      <c r="C1394">
        <v>2019</v>
      </c>
      <c r="D1394">
        <v>12</v>
      </c>
      <c r="E1394" t="s">
        <v>155</v>
      </c>
      <c r="F1394">
        <v>6</v>
      </c>
      <c r="G1394" t="s">
        <v>138</v>
      </c>
      <c r="H1394">
        <v>617</v>
      </c>
      <c r="I1394" t="s">
        <v>471</v>
      </c>
      <c r="J1394" t="s">
        <v>431</v>
      </c>
      <c r="K1394" t="s">
        <v>432</v>
      </c>
      <c r="L1394">
        <v>4562</v>
      </c>
      <c r="M1394" t="s">
        <v>145</v>
      </c>
      <c r="N1394">
        <v>110</v>
      </c>
      <c r="O1394">
        <v>460023.52</v>
      </c>
      <c r="P1394">
        <v>1569900</v>
      </c>
      <c r="Q1394" t="str">
        <f t="shared" si="21"/>
        <v>E6 - OTHER</v>
      </c>
    </row>
    <row r="1395" spans="1:17" x14ac:dyDescent="0.25">
      <c r="A1395">
        <v>49</v>
      </c>
      <c r="B1395" t="s">
        <v>421</v>
      </c>
      <c r="C1395">
        <v>2019</v>
      </c>
      <c r="D1395">
        <v>12</v>
      </c>
      <c r="E1395" t="s">
        <v>155</v>
      </c>
      <c r="F1395">
        <v>3</v>
      </c>
      <c r="G1395" t="s">
        <v>136</v>
      </c>
      <c r="H1395">
        <v>903</v>
      </c>
      <c r="I1395" t="s">
        <v>454</v>
      </c>
      <c r="J1395" t="s">
        <v>451</v>
      </c>
      <c r="K1395" t="s">
        <v>452</v>
      </c>
      <c r="L1395">
        <v>4532</v>
      </c>
      <c r="M1395" t="s">
        <v>143</v>
      </c>
      <c r="N1395">
        <v>91</v>
      </c>
      <c r="O1395">
        <v>23630.240000000002</v>
      </c>
      <c r="P1395">
        <v>222181</v>
      </c>
      <c r="Q1395" t="str">
        <f t="shared" si="21"/>
        <v>E1 - Residential</v>
      </c>
    </row>
    <row r="1396" spans="1:17" x14ac:dyDescent="0.25">
      <c r="A1396">
        <v>49</v>
      </c>
      <c r="B1396" t="s">
        <v>421</v>
      </c>
      <c r="C1396">
        <v>2019</v>
      </c>
      <c r="D1396">
        <v>12</v>
      </c>
      <c r="E1396" t="s">
        <v>155</v>
      </c>
      <c r="F1396">
        <v>1</v>
      </c>
      <c r="G1396" t="s">
        <v>133</v>
      </c>
      <c r="H1396">
        <v>6</v>
      </c>
      <c r="I1396" t="s">
        <v>422</v>
      </c>
      <c r="J1396" t="s">
        <v>423</v>
      </c>
      <c r="K1396" t="s">
        <v>424</v>
      </c>
      <c r="L1396">
        <v>200</v>
      </c>
      <c r="M1396" t="s">
        <v>144</v>
      </c>
      <c r="N1396">
        <v>25438</v>
      </c>
      <c r="O1396">
        <v>2397528.39</v>
      </c>
      <c r="P1396">
        <v>14223395</v>
      </c>
      <c r="Q1396" t="str">
        <f t="shared" si="21"/>
        <v>E2 - Low Income Residential</v>
      </c>
    </row>
    <row r="1397" spans="1:17" x14ac:dyDescent="0.25">
      <c r="A1397">
        <v>49</v>
      </c>
      <c r="B1397" t="s">
        <v>421</v>
      </c>
      <c r="C1397">
        <v>2019</v>
      </c>
      <c r="D1397">
        <v>12</v>
      </c>
      <c r="E1397" t="s">
        <v>155</v>
      </c>
      <c r="F1397">
        <v>5</v>
      </c>
      <c r="G1397" t="s">
        <v>141</v>
      </c>
      <c r="H1397">
        <v>122</v>
      </c>
      <c r="I1397" t="s">
        <v>461</v>
      </c>
      <c r="J1397" t="s">
        <v>462</v>
      </c>
      <c r="K1397" t="s">
        <v>463</v>
      </c>
      <c r="L1397">
        <v>460</v>
      </c>
      <c r="M1397" t="s">
        <v>142</v>
      </c>
      <c r="N1397">
        <v>1</v>
      </c>
      <c r="O1397">
        <v>23538.99</v>
      </c>
      <c r="P1397">
        <v>380030</v>
      </c>
      <c r="Q1397" t="str">
        <f t="shared" si="21"/>
        <v>E5 - Large C&amp;I</v>
      </c>
    </row>
    <row r="1398" spans="1:17" x14ac:dyDescent="0.25">
      <c r="A1398">
        <v>49</v>
      </c>
      <c r="B1398" t="s">
        <v>421</v>
      </c>
      <c r="C1398">
        <v>2019</v>
      </c>
      <c r="D1398">
        <v>12</v>
      </c>
      <c r="E1398" t="s">
        <v>155</v>
      </c>
      <c r="F1398">
        <v>6</v>
      </c>
      <c r="G1398" t="s">
        <v>138</v>
      </c>
      <c r="H1398">
        <v>631</v>
      </c>
      <c r="I1398" t="s">
        <v>476</v>
      </c>
      <c r="J1398" t="s">
        <v>158</v>
      </c>
      <c r="K1398" t="s">
        <v>146</v>
      </c>
      <c r="L1398">
        <v>700</v>
      </c>
      <c r="M1398" t="s">
        <v>139</v>
      </c>
      <c r="N1398">
        <v>13</v>
      </c>
      <c r="O1398">
        <v>16176.69</v>
      </c>
      <c r="P1398">
        <v>81057</v>
      </c>
      <c r="Q1398" t="str">
        <f t="shared" si="21"/>
        <v>E6 - OTHER</v>
      </c>
    </row>
    <row r="1399" spans="1:17" x14ac:dyDescent="0.25">
      <c r="A1399">
        <v>49</v>
      </c>
      <c r="B1399" t="s">
        <v>421</v>
      </c>
      <c r="C1399">
        <v>2019</v>
      </c>
      <c r="D1399">
        <v>12</v>
      </c>
      <c r="E1399" t="s">
        <v>155</v>
      </c>
      <c r="F1399">
        <v>3</v>
      </c>
      <c r="G1399" t="s">
        <v>136</v>
      </c>
      <c r="H1399">
        <v>628</v>
      </c>
      <c r="I1399" t="s">
        <v>441</v>
      </c>
      <c r="J1399" t="s">
        <v>442</v>
      </c>
      <c r="K1399" t="s">
        <v>443</v>
      </c>
      <c r="L1399">
        <v>300</v>
      </c>
      <c r="M1399" t="s">
        <v>137</v>
      </c>
      <c r="N1399">
        <v>1135</v>
      </c>
      <c r="O1399">
        <v>106138.83</v>
      </c>
      <c r="P1399">
        <v>408458</v>
      </c>
      <c r="Q1399" t="str">
        <f t="shared" si="21"/>
        <v>E6 - OTHER</v>
      </c>
    </row>
    <row r="1400" spans="1:17" x14ac:dyDescent="0.25">
      <c r="A1400">
        <v>49</v>
      </c>
      <c r="B1400" t="s">
        <v>421</v>
      </c>
      <c r="C1400">
        <v>2019</v>
      </c>
      <c r="D1400">
        <v>12</v>
      </c>
      <c r="E1400" t="s">
        <v>155</v>
      </c>
      <c r="F1400">
        <v>1</v>
      </c>
      <c r="G1400" t="s">
        <v>133</v>
      </c>
      <c r="H1400">
        <v>616</v>
      </c>
      <c r="I1400" t="s">
        <v>447</v>
      </c>
      <c r="J1400" t="s">
        <v>442</v>
      </c>
      <c r="K1400" t="s">
        <v>443</v>
      </c>
      <c r="L1400">
        <v>4512</v>
      </c>
      <c r="M1400" t="s">
        <v>134</v>
      </c>
      <c r="N1400">
        <v>45</v>
      </c>
      <c r="O1400">
        <v>4521.57</v>
      </c>
      <c r="P1400">
        <v>21798</v>
      </c>
      <c r="Q1400" t="str">
        <f t="shared" si="21"/>
        <v>E6 - OTHER</v>
      </c>
    </row>
    <row r="1401" spans="1:17" x14ac:dyDescent="0.25">
      <c r="A1401">
        <v>49</v>
      </c>
      <c r="B1401" t="s">
        <v>421</v>
      </c>
      <c r="C1401">
        <v>2019</v>
      </c>
      <c r="D1401">
        <v>12</v>
      </c>
      <c r="E1401" t="s">
        <v>155</v>
      </c>
      <c r="F1401">
        <v>10</v>
      </c>
      <c r="G1401" t="s">
        <v>150</v>
      </c>
      <c r="H1401">
        <v>628</v>
      </c>
      <c r="I1401" t="s">
        <v>441</v>
      </c>
      <c r="J1401" t="s">
        <v>442</v>
      </c>
      <c r="K1401" t="s">
        <v>443</v>
      </c>
      <c r="L1401">
        <v>207</v>
      </c>
      <c r="M1401" t="s">
        <v>152</v>
      </c>
      <c r="N1401">
        <v>9</v>
      </c>
      <c r="O1401">
        <v>213.25</v>
      </c>
      <c r="P1401">
        <v>777</v>
      </c>
      <c r="Q1401" t="str">
        <f t="shared" si="21"/>
        <v>E6 - OTHER</v>
      </c>
    </row>
    <row r="1402" spans="1:17" x14ac:dyDescent="0.25">
      <c r="A1402">
        <v>49</v>
      </c>
      <c r="B1402" t="s">
        <v>421</v>
      </c>
      <c r="C1402">
        <v>2019</v>
      </c>
      <c r="D1402">
        <v>12</v>
      </c>
      <c r="E1402" t="s">
        <v>155</v>
      </c>
      <c r="F1402">
        <v>6</v>
      </c>
      <c r="G1402" t="s">
        <v>138</v>
      </c>
      <c r="H1402">
        <v>616</v>
      </c>
      <c r="I1402" t="s">
        <v>447</v>
      </c>
      <c r="J1402" t="s">
        <v>442</v>
      </c>
      <c r="K1402" t="s">
        <v>443</v>
      </c>
      <c r="L1402">
        <v>4562</v>
      </c>
      <c r="M1402" t="s">
        <v>145</v>
      </c>
      <c r="N1402">
        <v>69</v>
      </c>
      <c r="O1402">
        <v>5208.71</v>
      </c>
      <c r="P1402">
        <v>36142</v>
      </c>
      <c r="Q1402" t="str">
        <f t="shared" si="21"/>
        <v>E6 - OTHER</v>
      </c>
    </row>
    <row r="1403" spans="1:17" x14ac:dyDescent="0.25">
      <c r="A1403">
        <v>49</v>
      </c>
      <c r="B1403" t="s">
        <v>421</v>
      </c>
      <c r="C1403">
        <v>2019</v>
      </c>
      <c r="D1403">
        <v>12</v>
      </c>
      <c r="E1403" t="s">
        <v>155</v>
      </c>
      <c r="F1403">
        <v>5</v>
      </c>
      <c r="G1403" t="s">
        <v>141</v>
      </c>
      <c r="H1403">
        <v>1</v>
      </c>
      <c r="I1403" t="s">
        <v>450</v>
      </c>
      <c r="J1403" t="s">
        <v>451</v>
      </c>
      <c r="K1403" t="s">
        <v>452</v>
      </c>
      <c r="L1403">
        <v>460</v>
      </c>
      <c r="M1403" t="s">
        <v>142</v>
      </c>
      <c r="N1403">
        <v>3</v>
      </c>
      <c r="O1403">
        <v>117.96</v>
      </c>
      <c r="P1403">
        <v>465</v>
      </c>
      <c r="Q1403" t="str">
        <f t="shared" si="21"/>
        <v>E1 - Residential</v>
      </c>
    </row>
    <row r="1404" spans="1:17" x14ac:dyDescent="0.25">
      <c r="A1404">
        <v>49</v>
      </c>
      <c r="B1404" t="s">
        <v>421</v>
      </c>
      <c r="C1404">
        <v>2019</v>
      </c>
      <c r="D1404">
        <v>12</v>
      </c>
      <c r="E1404" t="s">
        <v>155</v>
      </c>
      <c r="F1404">
        <v>1</v>
      </c>
      <c r="G1404" t="s">
        <v>133</v>
      </c>
      <c r="H1404">
        <v>1</v>
      </c>
      <c r="I1404" t="s">
        <v>450</v>
      </c>
      <c r="J1404" t="s">
        <v>451</v>
      </c>
      <c r="K1404" t="s">
        <v>452</v>
      </c>
      <c r="L1404">
        <v>200</v>
      </c>
      <c r="M1404" t="s">
        <v>144</v>
      </c>
      <c r="N1404">
        <v>335404</v>
      </c>
      <c r="O1404">
        <v>42078768.780000001</v>
      </c>
      <c r="P1404">
        <v>181662135</v>
      </c>
      <c r="Q1404" t="str">
        <f t="shared" si="21"/>
        <v>E1 - Residential</v>
      </c>
    </row>
    <row r="1405" spans="1:17" x14ac:dyDescent="0.25">
      <c r="A1405">
        <v>49</v>
      </c>
      <c r="B1405" t="s">
        <v>421</v>
      </c>
      <c r="C1405">
        <v>2019</v>
      </c>
      <c r="D1405">
        <v>12</v>
      </c>
      <c r="E1405" t="s">
        <v>155</v>
      </c>
      <c r="F1405">
        <v>10</v>
      </c>
      <c r="G1405" t="s">
        <v>150</v>
      </c>
      <c r="H1405">
        <v>6</v>
      </c>
      <c r="I1405" t="s">
        <v>422</v>
      </c>
      <c r="J1405" t="s">
        <v>423</v>
      </c>
      <c r="K1405" t="s">
        <v>424</v>
      </c>
      <c r="L1405">
        <v>207</v>
      </c>
      <c r="M1405" t="s">
        <v>152</v>
      </c>
      <c r="N1405">
        <v>987</v>
      </c>
      <c r="O1405">
        <v>167352.03</v>
      </c>
      <c r="P1405">
        <v>1015181</v>
      </c>
      <c r="Q1405" t="str">
        <f t="shared" si="21"/>
        <v>E2 - Low Income Residential</v>
      </c>
    </row>
    <row r="1406" spans="1:17" x14ac:dyDescent="0.25">
      <c r="A1406">
        <v>49</v>
      </c>
      <c r="B1406" t="s">
        <v>421</v>
      </c>
      <c r="C1406">
        <v>2019</v>
      </c>
      <c r="D1406">
        <v>12</v>
      </c>
      <c r="E1406" t="s">
        <v>155</v>
      </c>
      <c r="F1406">
        <v>10</v>
      </c>
      <c r="G1406" t="s">
        <v>150</v>
      </c>
      <c r="H1406">
        <v>905</v>
      </c>
      <c r="I1406" t="s">
        <v>455</v>
      </c>
      <c r="J1406" t="s">
        <v>423</v>
      </c>
      <c r="K1406" t="s">
        <v>424</v>
      </c>
      <c r="L1406">
        <v>4513</v>
      </c>
      <c r="M1406" t="s">
        <v>151</v>
      </c>
      <c r="N1406">
        <v>122</v>
      </c>
      <c r="O1406">
        <v>3835.27</v>
      </c>
      <c r="P1406">
        <v>84524</v>
      </c>
      <c r="Q1406" t="str">
        <f t="shared" si="21"/>
        <v>E2 - Low Income Residential</v>
      </c>
    </row>
    <row r="1407" spans="1:17" x14ac:dyDescent="0.25">
      <c r="A1407">
        <v>49</v>
      </c>
      <c r="B1407" t="s">
        <v>421</v>
      </c>
      <c r="C1407">
        <v>2019</v>
      </c>
      <c r="D1407">
        <v>12</v>
      </c>
      <c r="E1407" t="s">
        <v>155</v>
      </c>
      <c r="F1407">
        <v>1</v>
      </c>
      <c r="G1407" t="s">
        <v>133</v>
      </c>
      <c r="H1407">
        <v>13</v>
      </c>
      <c r="I1407" t="s">
        <v>433</v>
      </c>
      <c r="J1407" t="s">
        <v>434</v>
      </c>
      <c r="K1407" t="s">
        <v>435</v>
      </c>
      <c r="L1407">
        <v>200</v>
      </c>
      <c r="M1407" t="s">
        <v>144</v>
      </c>
      <c r="N1407">
        <v>5</v>
      </c>
      <c r="O1407">
        <v>4743.1499999999996</v>
      </c>
      <c r="P1407">
        <v>24433</v>
      </c>
      <c r="Q1407" t="str">
        <f t="shared" si="21"/>
        <v>E4 - Medium C&amp;I</v>
      </c>
    </row>
    <row r="1408" spans="1:17" x14ac:dyDescent="0.25">
      <c r="A1408">
        <v>49</v>
      </c>
      <c r="B1408" t="s">
        <v>421</v>
      </c>
      <c r="C1408">
        <v>2019</v>
      </c>
      <c r="D1408">
        <v>12</v>
      </c>
      <c r="E1408" t="s">
        <v>155</v>
      </c>
      <c r="F1408">
        <v>3</v>
      </c>
      <c r="G1408" t="s">
        <v>136</v>
      </c>
      <c r="H1408">
        <v>13</v>
      </c>
      <c r="I1408" t="s">
        <v>433</v>
      </c>
      <c r="J1408" t="s">
        <v>434</v>
      </c>
      <c r="K1408" t="s">
        <v>435</v>
      </c>
      <c r="L1408">
        <v>300</v>
      </c>
      <c r="M1408" t="s">
        <v>137</v>
      </c>
      <c r="N1408">
        <v>3847</v>
      </c>
      <c r="O1408">
        <v>6690116.0899999999</v>
      </c>
      <c r="P1408">
        <v>35422191</v>
      </c>
      <c r="Q1408" t="str">
        <f t="shared" si="21"/>
        <v>E4 - Medium C&amp;I</v>
      </c>
    </row>
    <row r="1409" spans="1:17" x14ac:dyDescent="0.25">
      <c r="A1409">
        <v>49</v>
      </c>
      <c r="B1409" t="s">
        <v>421</v>
      </c>
      <c r="C1409">
        <v>2019</v>
      </c>
      <c r="D1409">
        <v>12</v>
      </c>
      <c r="E1409" t="s">
        <v>155</v>
      </c>
      <c r="F1409">
        <v>5</v>
      </c>
      <c r="G1409" t="s">
        <v>141</v>
      </c>
      <c r="H1409">
        <v>13</v>
      </c>
      <c r="I1409" t="s">
        <v>433</v>
      </c>
      <c r="J1409" t="s">
        <v>434</v>
      </c>
      <c r="K1409" t="s">
        <v>435</v>
      </c>
      <c r="L1409">
        <v>460</v>
      </c>
      <c r="M1409" t="s">
        <v>142</v>
      </c>
      <c r="N1409">
        <v>307</v>
      </c>
      <c r="O1409">
        <v>694472.91</v>
      </c>
      <c r="P1409">
        <v>3590610</v>
      </c>
      <c r="Q1409" t="str">
        <f t="shared" si="21"/>
        <v>E4 - Medium C&amp;I</v>
      </c>
    </row>
    <row r="1410" spans="1:17" x14ac:dyDescent="0.25">
      <c r="A1410">
        <v>49</v>
      </c>
      <c r="B1410" t="s">
        <v>421</v>
      </c>
      <c r="C1410">
        <v>2019</v>
      </c>
      <c r="D1410">
        <v>12</v>
      </c>
      <c r="E1410" t="s">
        <v>155</v>
      </c>
      <c r="F1410">
        <v>6</v>
      </c>
      <c r="G1410" t="s">
        <v>138</v>
      </c>
      <c r="H1410">
        <v>627</v>
      </c>
      <c r="I1410" t="s">
        <v>469</v>
      </c>
      <c r="J1410" t="s">
        <v>85</v>
      </c>
      <c r="K1410" t="s">
        <v>146</v>
      </c>
      <c r="L1410">
        <v>700</v>
      </c>
      <c r="M1410" t="s">
        <v>139</v>
      </c>
      <c r="N1410">
        <v>1</v>
      </c>
      <c r="O1410">
        <v>328.03</v>
      </c>
      <c r="P1410">
        <v>140</v>
      </c>
      <c r="Q1410" t="str">
        <f t="shared" ref="Q1410:Q1473" si="22">VLOOKUP(J1410,S:T,2,FALSE)</f>
        <v>E6 - OTHER</v>
      </c>
    </row>
    <row r="1411" spans="1:17" x14ac:dyDescent="0.25">
      <c r="A1411">
        <v>49</v>
      </c>
      <c r="B1411" t="s">
        <v>421</v>
      </c>
      <c r="C1411">
        <v>2019</v>
      </c>
      <c r="D1411">
        <v>12</v>
      </c>
      <c r="E1411" t="s">
        <v>155</v>
      </c>
      <c r="F1411">
        <v>5</v>
      </c>
      <c r="G1411" t="s">
        <v>141</v>
      </c>
      <c r="H1411">
        <v>700</v>
      </c>
      <c r="I1411" t="s">
        <v>448</v>
      </c>
      <c r="J1411" t="s">
        <v>439</v>
      </c>
      <c r="K1411" t="s">
        <v>440</v>
      </c>
      <c r="L1411">
        <v>460</v>
      </c>
      <c r="M1411" t="s">
        <v>142</v>
      </c>
      <c r="N1411">
        <v>47</v>
      </c>
      <c r="O1411">
        <v>541395.81000000006</v>
      </c>
      <c r="P1411">
        <v>3033196</v>
      </c>
      <c r="Q1411" t="str">
        <f t="shared" si="22"/>
        <v>E5 - Large C&amp;I</v>
      </c>
    </row>
    <row r="1412" spans="1:17" x14ac:dyDescent="0.25">
      <c r="A1412">
        <v>49</v>
      </c>
      <c r="B1412" t="s">
        <v>421</v>
      </c>
      <c r="C1412">
        <v>2019</v>
      </c>
      <c r="D1412">
        <v>12</v>
      </c>
      <c r="E1412" t="s">
        <v>155</v>
      </c>
      <c r="F1412">
        <v>5</v>
      </c>
      <c r="G1412" t="s">
        <v>141</v>
      </c>
      <c r="H1412">
        <v>710</v>
      </c>
      <c r="I1412" t="s">
        <v>449</v>
      </c>
      <c r="J1412" t="s">
        <v>439</v>
      </c>
      <c r="K1412" t="s">
        <v>440</v>
      </c>
      <c r="L1412">
        <v>4552</v>
      </c>
      <c r="M1412" t="s">
        <v>157</v>
      </c>
      <c r="N1412">
        <v>91</v>
      </c>
      <c r="O1412">
        <v>1740746.83</v>
      </c>
      <c r="P1412">
        <v>26967458</v>
      </c>
      <c r="Q1412" t="str">
        <f t="shared" si="22"/>
        <v>E5 - Large C&amp;I</v>
      </c>
    </row>
    <row r="1413" spans="1:17" x14ac:dyDescent="0.25">
      <c r="A1413">
        <v>49</v>
      </c>
      <c r="B1413" t="s">
        <v>421</v>
      </c>
      <c r="C1413">
        <v>2019</v>
      </c>
      <c r="D1413">
        <v>12</v>
      </c>
      <c r="E1413" t="s">
        <v>155</v>
      </c>
      <c r="F1413">
        <v>3</v>
      </c>
      <c r="G1413" t="s">
        <v>136</v>
      </c>
      <c r="H1413">
        <v>711</v>
      </c>
      <c r="I1413" t="s">
        <v>453</v>
      </c>
      <c r="J1413" t="s">
        <v>439</v>
      </c>
      <c r="K1413" t="s">
        <v>440</v>
      </c>
      <c r="L1413">
        <v>4532</v>
      </c>
      <c r="M1413" t="s">
        <v>143</v>
      </c>
      <c r="N1413">
        <v>313</v>
      </c>
      <c r="O1413">
        <v>4243744.76</v>
      </c>
      <c r="P1413">
        <v>67135344</v>
      </c>
      <c r="Q1413" t="str">
        <f t="shared" si="22"/>
        <v>E5 - Large C&amp;I</v>
      </c>
    </row>
    <row r="1414" spans="1:17" x14ac:dyDescent="0.25">
      <c r="A1414">
        <v>49</v>
      </c>
      <c r="B1414" t="s">
        <v>421</v>
      </c>
      <c r="C1414">
        <v>2019</v>
      </c>
      <c r="D1414">
        <v>12</v>
      </c>
      <c r="E1414" t="s">
        <v>155</v>
      </c>
      <c r="F1414">
        <v>3</v>
      </c>
      <c r="G1414" t="s">
        <v>136</v>
      </c>
      <c r="H1414">
        <v>34</v>
      </c>
      <c r="I1414" t="s">
        <v>464</v>
      </c>
      <c r="J1414" t="s">
        <v>459</v>
      </c>
      <c r="K1414" t="s">
        <v>460</v>
      </c>
      <c r="L1414">
        <v>300</v>
      </c>
      <c r="M1414" t="s">
        <v>137</v>
      </c>
      <c r="N1414">
        <v>137</v>
      </c>
      <c r="O1414">
        <v>18547.45</v>
      </c>
      <c r="P1414">
        <v>82018</v>
      </c>
      <c r="Q1414" t="str">
        <f t="shared" si="22"/>
        <v>E3 - Small C&amp;I</v>
      </c>
    </row>
    <row r="1415" spans="1:17" x14ac:dyDescent="0.25">
      <c r="A1415">
        <v>49</v>
      </c>
      <c r="B1415" t="s">
        <v>421</v>
      </c>
      <c r="C1415">
        <v>2019</v>
      </c>
      <c r="D1415">
        <v>12</v>
      </c>
      <c r="E1415" t="s">
        <v>155</v>
      </c>
      <c r="F1415">
        <v>3</v>
      </c>
      <c r="G1415" t="s">
        <v>136</v>
      </c>
      <c r="H1415">
        <v>54</v>
      </c>
      <c r="I1415" t="s">
        <v>477</v>
      </c>
      <c r="J1415" t="s">
        <v>459</v>
      </c>
      <c r="K1415" t="s">
        <v>460</v>
      </c>
      <c r="L1415">
        <v>300</v>
      </c>
      <c r="M1415" t="s">
        <v>137</v>
      </c>
      <c r="N1415">
        <v>3</v>
      </c>
      <c r="O1415">
        <v>290.61</v>
      </c>
      <c r="P1415">
        <v>1307</v>
      </c>
      <c r="Q1415" t="str">
        <f t="shared" si="22"/>
        <v>E3 - Small C&amp;I</v>
      </c>
    </row>
    <row r="1416" spans="1:17" x14ac:dyDescent="0.25">
      <c r="A1416">
        <v>49</v>
      </c>
      <c r="B1416" t="s">
        <v>421</v>
      </c>
      <c r="C1416">
        <v>2019</v>
      </c>
      <c r="D1416">
        <v>12</v>
      </c>
      <c r="E1416" t="s">
        <v>155</v>
      </c>
      <c r="F1416">
        <v>6</v>
      </c>
      <c r="G1416" t="s">
        <v>138</v>
      </c>
      <c r="H1416">
        <v>34</v>
      </c>
      <c r="I1416" t="s">
        <v>464</v>
      </c>
      <c r="J1416" t="s">
        <v>459</v>
      </c>
      <c r="K1416" t="s">
        <v>460</v>
      </c>
      <c r="L1416">
        <v>700</v>
      </c>
      <c r="M1416" t="s">
        <v>139</v>
      </c>
      <c r="N1416">
        <v>152</v>
      </c>
      <c r="O1416">
        <v>20646.23</v>
      </c>
      <c r="P1416">
        <v>91744</v>
      </c>
      <c r="Q1416" t="str">
        <f t="shared" si="22"/>
        <v>E3 - Small C&amp;I</v>
      </c>
    </row>
    <row r="1417" spans="1:17" x14ac:dyDescent="0.25">
      <c r="A1417">
        <v>49</v>
      </c>
      <c r="B1417" t="s">
        <v>421</v>
      </c>
      <c r="C1417">
        <v>2019</v>
      </c>
      <c r="D1417">
        <v>12</v>
      </c>
      <c r="E1417" t="s">
        <v>155</v>
      </c>
      <c r="F1417">
        <v>3</v>
      </c>
      <c r="G1417" t="s">
        <v>136</v>
      </c>
      <c r="H1417">
        <v>954</v>
      </c>
      <c r="I1417" t="s">
        <v>437</v>
      </c>
      <c r="J1417" t="s">
        <v>434</v>
      </c>
      <c r="K1417" t="s">
        <v>435</v>
      </c>
      <c r="L1417">
        <v>4532</v>
      </c>
      <c r="M1417" t="s">
        <v>143</v>
      </c>
      <c r="N1417">
        <v>3326</v>
      </c>
      <c r="O1417">
        <v>4493158.7699999996</v>
      </c>
      <c r="P1417">
        <v>55631592</v>
      </c>
      <c r="Q1417" t="str">
        <f t="shared" si="22"/>
        <v>E4 - Medium C&amp;I</v>
      </c>
    </row>
    <row r="1418" spans="1:17" x14ac:dyDescent="0.25">
      <c r="A1418">
        <v>49</v>
      </c>
      <c r="B1418" t="s">
        <v>421</v>
      </c>
      <c r="C1418">
        <v>2019</v>
      </c>
      <c r="D1418">
        <v>12</v>
      </c>
      <c r="E1418" t="s">
        <v>155</v>
      </c>
      <c r="F1418">
        <v>10</v>
      </c>
      <c r="G1418" t="s">
        <v>150</v>
      </c>
      <c r="H1418">
        <v>903</v>
      </c>
      <c r="I1418" t="s">
        <v>454</v>
      </c>
      <c r="J1418" t="s">
        <v>451</v>
      </c>
      <c r="K1418" t="s">
        <v>452</v>
      </c>
      <c r="L1418">
        <v>4513</v>
      </c>
      <c r="M1418" t="s">
        <v>151</v>
      </c>
      <c r="N1418">
        <v>1655</v>
      </c>
      <c r="O1418">
        <v>206583.45</v>
      </c>
      <c r="P1418">
        <v>1880995</v>
      </c>
      <c r="Q1418" t="str">
        <f t="shared" si="22"/>
        <v>E1 - Residential</v>
      </c>
    </row>
    <row r="1419" spans="1:17" x14ac:dyDescent="0.25">
      <c r="A1419">
        <v>49</v>
      </c>
      <c r="B1419" t="s">
        <v>421</v>
      </c>
      <c r="C1419">
        <v>2019</v>
      </c>
      <c r="D1419">
        <v>12</v>
      </c>
      <c r="E1419" t="s">
        <v>155</v>
      </c>
      <c r="F1419">
        <v>3</v>
      </c>
      <c r="G1419" t="s">
        <v>136</v>
      </c>
      <c r="H1419">
        <v>5</v>
      </c>
      <c r="I1419" t="s">
        <v>425</v>
      </c>
      <c r="J1419" t="s">
        <v>426</v>
      </c>
      <c r="K1419" t="s">
        <v>427</v>
      </c>
      <c r="L1419">
        <v>300</v>
      </c>
      <c r="M1419" t="s">
        <v>137</v>
      </c>
      <c r="N1419">
        <v>37782</v>
      </c>
      <c r="O1419">
        <v>5599226.4800000004</v>
      </c>
      <c r="P1419">
        <v>40529983</v>
      </c>
      <c r="Q1419" t="str">
        <f t="shared" si="22"/>
        <v>E3 - Small C&amp;I</v>
      </c>
    </row>
    <row r="1420" spans="1:17" x14ac:dyDescent="0.25">
      <c r="A1420">
        <v>49</v>
      </c>
      <c r="B1420" t="s">
        <v>421</v>
      </c>
      <c r="C1420">
        <v>2019</v>
      </c>
      <c r="D1420">
        <v>12</v>
      </c>
      <c r="E1420" t="s">
        <v>155</v>
      </c>
      <c r="F1420">
        <v>5</v>
      </c>
      <c r="G1420" t="s">
        <v>141</v>
      </c>
      <c r="H1420">
        <v>5</v>
      </c>
      <c r="I1420" t="s">
        <v>425</v>
      </c>
      <c r="J1420" t="s">
        <v>426</v>
      </c>
      <c r="K1420" t="s">
        <v>427</v>
      </c>
      <c r="L1420">
        <v>460</v>
      </c>
      <c r="M1420" t="s">
        <v>142</v>
      </c>
      <c r="N1420">
        <v>785</v>
      </c>
      <c r="O1420">
        <v>288058.75</v>
      </c>
      <c r="P1420">
        <v>1365622</v>
      </c>
      <c r="Q1420" t="str">
        <f t="shared" si="22"/>
        <v>E3 - Small C&amp;I</v>
      </c>
    </row>
    <row r="1421" spans="1:17" x14ac:dyDescent="0.25">
      <c r="A1421">
        <v>49</v>
      </c>
      <c r="B1421" t="s">
        <v>421</v>
      </c>
      <c r="C1421">
        <v>2019</v>
      </c>
      <c r="D1421">
        <v>12</v>
      </c>
      <c r="E1421" t="s">
        <v>155</v>
      </c>
      <c r="F1421">
        <v>5</v>
      </c>
      <c r="G1421" t="s">
        <v>141</v>
      </c>
      <c r="H1421">
        <v>6</v>
      </c>
      <c r="I1421" t="s">
        <v>422</v>
      </c>
      <c r="J1421" t="s">
        <v>423</v>
      </c>
      <c r="K1421" t="s">
        <v>424</v>
      </c>
      <c r="L1421">
        <v>460</v>
      </c>
      <c r="M1421" t="s">
        <v>142</v>
      </c>
      <c r="N1421">
        <v>1</v>
      </c>
      <c r="O1421">
        <v>44.77</v>
      </c>
      <c r="P1421">
        <v>269</v>
      </c>
      <c r="Q1421" t="str">
        <f t="shared" si="22"/>
        <v>E2 - Low Income Residential</v>
      </c>
    </row>
    <row r="1422" spans="1:17" x14ac:dyDescent="0.25">
      <c r="A1422">
        <v>49</v>
      </c>
      <c r="B1422" t="s">
        <v>421</v>
      </c>
      <c r="C1422">
        <v>2019</v>
      </c>
      <c r="D1422">
        <v>12</v>
      </c>
      <c r="E1422" t="s">
        <v>155</v>
      </c>
      <c r="F1422">
        <v>3</v>
      </c>
      <c r="G1422" t="s">
        <v>136</v>
      </c>
      <c r="H1422">
        <v>53</v>
      </c>
      <c r="I1422" t="s">
        <v>436</v>
      </c>
      <c r="J1422" t="s">
        <v>434</v>
      </c>
      <c r="K1422" t="s">
        <v>435</v>
      </c>
      <c r="L1422">
        <v>300</v>
      </c>
      <c r="M1422" t="s">
        <v>137</v>
      </c>
      <c r="N1422">
        <v>162</v>
      </c>
      <c r="O1422">
        <v>417938.2</v>
      </c>
      <c r="P1422">
        <v>2119748</v>
      </c>
      <c r="Q1422" t="str">
        <f t="shared" si="22"/>
        <v>E4 - Medium C&amp;I</v>
      </c>
    </row>
    <row r="1423" spans="1:17" x14ac:dyDescent="0.25">
      <c r="A1423">
        <v>49</v>
      </c>
      <c r="B1423" t="s">
        <v>421</v>
      </c>
      <c r="C1423">
        <v>2019</v>
      </c>
      <c r="D1423">
        <v>12</v>
      </c>
      <c r="E1423" t="s">
        <v>155</v>
      </c>
      <c r="F1423">
        <v>6</v>
      </c>
      <c r="G1423" t="s">
        <v>138</v>
      </c>
      <c r="H1423">
        <v>619</v>
      </c>
      <c r="I1423" t="s">
        <v>475</v>
      </c>
      <c r="J1423" t="s">
        <v>158</v>
      </c>
      <c r="K1423" t="s">
        <v>146</v>
      </c>
      <c r="L1423">
        <v>4562</v>
      </c>
      <c r="M1423" t="s">
        <v>145</v>
      </c>
      <c r="N1423">
        <v>102</v>
      </c>
      <c r="O1423">
        <v>31627.79</v>
      </c>
      <c r="P1423">
        <v>563778</v>
      </c>
      <c r="Q1423" t="str">
        <f t="shared" si="22"/>
        <v>E6 - OTHER</v>
      </c>
    </row>
    <row r="1424" spans="1:17" x14ac:dyDescent="0.25">
      <c r="A1424">
        <v>49</v>
      </c>
      <c r="B1424" t="s">
        <v>421</v>
      </c>
      <c r="C1424">
        <v>2019</v>
      </c>
      <c r="D1424">
        <v>12</v>
      </c>
      <c r="E1424" t="s">
        <v>155</v>
      </c>
      <c r="F1424">
        <v>10</v>
      </c>
      <c r="G1424" t="s">
        <v>150</v>
      </c>
      <c r="H1424">
        <v>1</v>
      </c>
      <c r="I1424" t="s">
        <v>450</v>
      </c>
      <c r="J1424" t="s">
        <v>451</v>
      </c>
      <c r="K1424" t="s">
        <v>452</v>
      </c>
      <c r="L1424">
        <v>207</v>
      </c>
      <c r="M1424" t="s">
        <v>152</v>
      </c>
      <c r="N1424">
        <v>14550</v>
      </c>
      <c r="O1424">
        <v>3200145.32</v>
      </c>
      <c r="P1424">
        <v>14216816</v>
      </c>
      <c r="Q1424" t="str">
        <f t="shared" si="22"/>
        <v>E1 - Residential</v>
      </c>
    </row>
    <row r="1425" spans="1:17" x14ac:dyDescent="0.25">
      <c r="A1425">
        <v>49</v>
      </c>
      <c r="B1425" t="s">
        <v>421</v>
      </c>
      <c r="C1425">
        <v>2019</v>
      </c>
      <c r="D1425">
        <v>12</v>
      </c>
      <c r="E1425" t="s">
        <v>155</v>
      </c>
      <c r="F1425">
        <v>5</v>
      </c>
      <c r="G1425" t="s">
        <v>141</v>
      </c>
      <c r="H1425">
        <v>705</v>
      </c>
      <c r="I1425" t="s">
        <v>438</v>
      </c>
      <c r="J1425" t="s">
        <v>439</v>
      </c>
      <c r="K1425" t="s">
        <v>440</v>
      </c>
      <c r="L1425">
        <v>460</v>
      </c>
      <c r="M1425" t="s">
        <v>142</v>
      </c>
      <c r="N1425">
        <v>33</v>
      </c>
      <c r="O1425">
        <v>365536.25</v>
      </c>
      <c r="P1425">
        <v>2010306</v>
      </c>
      <c r="Q1425" t="str">
        <f t="shared" si="22"/>
        <v>E5 - Large C&amp;I</v>
      </c>
    </row>
    <row r="1426" spans="1:17" x14ac:dyDescent="0.25">
      <c r="A1426">
        <v>49</v>
      </c>
      <c r="B1426" t="s">
        <v>421</v>
      </c>
      <c r="C1426">
        <v>2019</v>
      </c>
      <c r="D1426">
        <v>12</v>
      </c>
      <c r="E1426" t="s">
        <v>155</v>
      </c>
      <c r="F1426">
        <v>1</v>
      </c>
      <c r="G1426" t="s">
        <v>133</v>
      </c>
      <c r="H1426">
        <v>950</v>
      </c>
      <c r="I1426" t="s">
        <v>429</v>
      </c>
      <c r="J1426" t="s">
        <v>426</v>
      </c>
      <c r="K1426" t="s">
        <v>427</v>
      </c>
      <c r="L1426">
        <v>4512</v>
      </c>
      <c r="M1426" t="s">
        <v>134</v>
      </c>
      <c r="N1426">
        <v>79</v>
      </c>
      <c r="O1426">
        <v>9004.43</v>
      </c>
      <c r="P1426">
        <v>81118</v>
      </c>
      <c r="Q1426" t="str">
        <f t="shared" si="22"/>
        <v>E3 - Small C&amp;I</v>
      </c>
    </row>
    <row r="1427" spans="1:17" x14ac:dyDescent="0.25">
      <c r="A1427">
        <v>49</v>
      </c>
      <c r="B1427" t="s">
        <v>421</v>
      </c>
      <c r="C1427">
        <v>2019</v>
      </c>
      <c r="D1427">
        <v>12</v>
      </c>
      <c r="E1427" t="s">
        <v>155</v>
      </c>
      <c r="F1427">
        <v>3</v>
      </c>
      <c r="G1427" t="s">
        <v>136</v>
      </c>
      <c r="H1427">
        <v>950</v>
      </c>
      <c r="I1427" t="s">
        <v>429</v>
      </c>
      <c r="J1427" t="s">
        <v>426</v>
      </c>
      <c r="K1427" t="s">
        <v>427</v>
      </c>
      <c r="L1427">
        <v>4532</v>
      </c>
      <c r="M1427" t="s">
        <v>143</v>
      </c>
      <c r="N1427">
        <v>9605</v>
      </c>
      <c r="O1427">
        <v>1093057.05</v>
      </c>
      <c r="P1427">
        <v>9426955</v>
      </c>
      <c r="Q1427" t="str">
        <f t="shared" si="22"/>
        <v>E3 - Small C&amp;I</v>
      </c>
    </row>
    <row r="1428" spans="1:17" x14ac:dyDescent="0.25">
      <c r="A1428">
        <v>49</v>
      </c>
      <c r="B1428" t="s">
        <v>421</v>
      </c>
      <c r="C1428">
        <v>2019</v>
      </c>
      <c r="D1428">
        <v>12</v>
      </c>
      <c r="E1428" t="s">
        <v>155</v>
      </c>
      <c r="F1428">
        <v>3</v>
      </c>
      <c r="G1428" t="s">
        <v>136</v>
      </c>
      <c r="H1428">
        <v>605</v>
      </c>
      <c r="I1428" t="s">
        <v>468</v>
      </c>
      <c r="J1428" t="s">
        <v>442</v>
      </c>
      <c r="K1428" t="s">
        <v>443</v>
      </c>
      <c r="L1428">
        <v>300</v>
      </c>
      <c r="M1428" t="s">
        <v>137</v>
      </c>
      <c r="N1428">
        <v>14</v>
      </c>
      <c r="O1428">
        <v>877.32</v>
      </c>
      <c r="P1428">
        <v>3401</v>
      </c>
      <c r="Q1428" t="str">
        <f t="shared" si="22"/>
        <v>E6 - OTHER</v>
      </c>
    </row>
    <row r="1429" spans="1:17" x14ac:dyDescent="0.25">
      <c r="A1429">
        <v>49</v>
      </c>
      <c r="B1429" t="s">
        <v>421</v>
      </c>
      <c r="C1429">
        <v>2019</v>
      </c>
      <c r="D1429">
        <v>12</v>
      </c>
      <c r="E1429" t="s">
        <v>155</v>
      </c>
      <c r="F1429">
        <v>3</v>
      </c>
      <c r="G1429" t="s">
        <v>136</v>
      </c>
      <c r="H1429">
        <v>55</v>
      </c>
      <c r="I1429" t="s">
        <v>428</v>
      </c>
      <c r="J1429" t="s">
        <v>426</v>
      </c>
      <c r="K1429" t="s">
        <v>427</v>
      </c>
      <c r="L1429">
        <v>300</v>
      </c>
      <c r="M1429" t="s">
        <v>137</v>
      </c>
      <c r="N1429">
        <v>44</v>
      </c>
      <c r="O1429">
        <v>-23504.19</v>
      </c>
      <c r="P1429">
        <v>128098</v>
      </c>
      <c r="Q1429" t="str">
        <f t="shared" si="22"/>
        <v>E3 - Small C&amp;I</v>
      </c>
    </row>
    <row r="1430" spans="1:17" x14ac:dyDescent="0.25">
      <c r="A1430">
        <v>49</v>
      </c>
      <c r="B1430" t="s">
        <v>421</v>
      </c>
      <c r="C1430">
        <v>2019</v>
      </c>
      <c r="D1430">
        <v>12</v>
      </c>
      <c r="E1430" t="s">
        <v>155</v>
      </c>
      <c r="F1430">
        <v>5</v>
      </c>
      <c r="G1430" t="s">
        <v>141</v>
      </c>
      <c r="H1430">
        <v>943</v>
      </c>
      <c r="I1430" t="s">
        <v>465</v>
      </c>
      <c r="J1430" t="s">
        <v>466</v>
      </c>
      <c r="K1430" t="s">
        <v>467</v>
      </c>
      <c r="L1430">
        <v>4552</v>
      </c>
      <c r="M1430" t="s">
        <v>157</v>
      </c>
      <c r="N1430">
        <v>1</v>
      </c>
      <c r="O1430">
        <v>8786.49</v>
      </c>
      <c r="P1430">
        <v>0</v>
      </c>
      <c r="Q1430" t="str">
        <f t="shared" si="22"/>
        <v>E6 - OTHER</v>
      </c>
    </row>
    <row r="1431" spans="1:17" x14ac:dyDescent="0.25">
      <c r="A1431">
        <v>49</v>
      </c>
      <c r="B1431" t="s">
        <v>421</v>
      </c>
      <c r="C1431">
        <v>2019</v>
      </c>
      <c r="D1431">
        <v>12</v>
      </c>
      <c r="E1431" t="s">
        <v>155</v>
      </c>
      <c r="F1431">
        <v>5</v>
      </c>
      <c r="G1431" t="s">
        <v>141</v>
      </c>
      <c r="H1431">
        <v>944</v>
      </c>
      <c r="I1431" t="s">
        <v>472</v>
      </c>
      <c r="J1431" t="s">
        <v>473</v>
      </c>
      <c r="K1431" t="s">
        <v>474</v>
      </c>
      <c r="L1431">
        <v>4552</v>
      </c>
      <c r="M1431" t="s">
        <v>157</v>
      </c>
      <c r="N1431">
        <v>1</v>
      </c>
      <c r="O1431">
        <v>10152.379999999999</v>
      </c>
      <c r="P1431">
        <v>578233</v>
      </c>
      <c r="Q1431" t="str">
        <f t="shared" si="22"/>
        <v>E6 - OTHER</v>
      </c>
    </row>
    <row r="1432" spans="1:17" x14ac:dyDescent="0.25">
      <c r="A1432">
        <v>49</v>
      </c>
      <c r="B1432" t="s">
        <v>421</v>
      </c>
      <c r="C1432">
        <v>2019</v>
      </c>
      <c r="D1432">
        <v>12</v>
      </c>
      <c r="E1432" t="s">
        <v>155</v>
      </c>
      <c r="F1432">
        <v>6</v>
      </c>
      <c r="G1432" t="s">
        <v>138</v>
      </c>
      <c r="H1432">
        <v>610</v>
      </c>
      <c r="I1432" t="s">
        <v>430</v>
      </c>
      <c r="J1432" t="s">
        <v>431</v>
      </c>
      <c r="K1432" t="s">
        <v>432</v>
      </c>
      <c r="L1432">
        <v>700</v>
      </c>
      <c r="M1432" t="s">
        <v>139</v>
      </c>
      <c r="N1432">
        <v>7</v>
      </c>
      <c r="O1432">
        <v>3163.27</v>
      </c>
      <c r="P1432">
        <v>6383</v>
      </c>
      <c r="Q1432" t="str">
        <f t="shared" si="22"/>
        <v>E6 - OTHER</v>
      </c>
    </row>
    <row r="1433" spans="1:17" x14ac:dyDescent="0.25">
      <c r="A1433">
        <v>49</v>
      </c>
      <c r="B1433" t="s">
        <v>421</v>
      </c>
      <c r="C1433">
        <v>2019</v>
      </c>
      <c r="D1433">
        <v>12</v>
      </c>
      <c r="E1433" t="s">
        <v>155</v>
      </c>
      <c r="F1433">
        <v>3</v>
      </c>
      <c r="G1433" t="s">
        <v>136</v>
      </c>
      <c r="H1433">
        <v>617</v>
      </c>
      <c r="I1433" t="s">
        <v>471</v>
      </c>
      <c r="J1433" t="s">
        <v>431</v>
      </c>
      <c r="K1433" t="s">
        <v>432</v>
      </c>
      <c r="L1433">
        <v>4532</v>
      </c>
      <c r="M1433" t="s">
        <v>143</v>
      </c>
      <c r="N1433">
        <v>1</v>
      </c>
      <c r="O1433">
        <v>956.08</v>
      </c>
      <c r="P1433">
        <v>6058</v>
      </c>
      <c r="Q1433" t="str">
        <f t="shared" si="22"/>
        <v>E6 - OTHER</v>
      </c>
    </row>
    <row r="1434" spans="1:17" x14ac:dyDescent="0.25">
      <c r="A1434">
        <v>49</v>
      </c>
      <c r="B1434" t="s">
        <v>421</v>
      </c>
      <c r="C1434">
        <v>2019</v>
      </c>
      <c r="D1434">
        <v>12</v>
      </c>
      <c r="E1434" t="s">
        <v>155</v>
      </c>
      <c r="F1434">
        <v>5</v>
      </c>
      <c r="G1434" t="s">
        <v>141</v>
      </c>
      <c r="H1434">
        <v>422</v>
      </c>
      <c r="I1434" t="s">
        <v>501</v>
      </c>
      <c r="J1434">
        <v>2421</v>
      </c>
      <c r="K1434" t="s">
        <v>146</v>
      </c>
      <c r="L1434">
        <v>1671</v>
      </c>
      <c r="M1434" t="s">
        <v>485</v>
      </c>
      <c r="N1434">
        <v>13</v>
      </c>
      <c r="O1434">
        <v>94746.83</v>
      </c>
      <c r="P1434">
        <v>520079.01</v>
      </c>
      <c r="Q1434" t="str">
        <f t="shared" si="22"/>
        <v>G5 - Large C&amp;I</v>
      </c>
    </row>
    <row r="1435" spans="1:17" x14ac:dyDescent="0.25">
      <c r="A1435">
        <v>49</v>
      </c>
      <c r="B1435" t="s">
        <v>421</v>
      </c>
      <c r="C1435">
        <v>2019</v>
      </c>
      <c r="D1435">
        <v>12</v>
      </c>
      <c r="E1435" t="s">
        <v>155</v>
      </c>
      <c r="F1435">
        <v>3</v>
      </c>
      <c r="G1435" t="s">
        <v>136</v>
      </c>
      <c r="H1435">
        <v>421</v>
      </c>
      <c r="I1435" t="s">
        <v>486</v>
      </c>
      <c r="J1435">
        <v>2496</v>
      </c>
      <c r="K1435" t="s">
        <v>146</v>
      </c>
      <c r="L1435">
        <v>300</v>
      </c>
      <c r="M1435" t="s">
        <v>137</v>
      </c>
      <c r="N1435">
        <v>1</v>
      </c>
      <c r="O1435">
        <v>41893.730000000003</v>
      </c>
      <c r="P1435">
        <v>61873.13</v>
      </c>
      <c r="Q1435" t="str">
        <f t="shared" si="22"/>
        <v>G5 - Large C&amp;I</v>
      </c>
    </row>
    <row r="1436" spans="1:17" x14ac:dyDescent="0.25">
      <c r="A1436">
        <v>49</v>
      </c>
      <c r="B1436" t="s">
        <v>421</v>
      </c>
      <c r="C1436">
        <v>2019</v>
      </c>
      <c r="D1436">
        <v>12</v>
      </c>
      <c r="E1436" t="s">
        <v>155</v>
      </c>
      <c r="F1436">
        <v>3</v>
      </c>
      <c r="G1436" t="s">
        <v>136</v>
      </c>
      <c r="H1436">
        <v>419</v>
      </c>
      <c r="I1436" t="s">
        <v>520</v>
      </c>
      <c r="J1436" t="s">
        <v>521</v>
      </c>
      <c r="K1436" t="s">
        <v>146</v>
      </c>
      <c r="L1436">
        <v>1671</v>
      </c>
      <c r="M1436" t="s">
        <v>485</v>
      </c>
      <c r="N1436">
        <v>4</v>
      </c>
      <c r="O1436">
        <v>8630.0300000000007</v>
      </c>
      <c r="P1436">
        <v>24328.6</v>
      </c>
      <c r="Q1436" t="str">
        <f t="shared" si="22"/>
        <v>G5 - Large C&amp;I</v>
      </c>
    </row>
    <row r="1437" spans="1:17" x14ac:dyDescent="0.25">
      <c r="A1437">
        <v>49</v>
      </c>
      <c r="B1437" t="s">
        <v>421</v>
      </c>
      <c r="C1437">
        <v>2019</v>
      </c>
      <c r="D1437">
        <v>12</v>
      </c>
      <c r="E1437" t="s">
        <v>155</v>
      </c>
      <c r="F1437">
        <v>3</v>
      </c>
      <c r="G1437" t="s">
        <v>136</v>
      </c>
      <c r="H1437">
        <v>418</v>
      </c>
      <c r="I1437" t="s">
        <v>529</v>
      </c>
      <c r="J1437">
        <v>2321</v>
      </c>
      <c r="K1437" t="s">
        <v>146</v>
      </c>
      <c r="L1437">
        <v>1671</v>
      </c>
      <c r="M1437" t="s">
        <v>485</v>
      </c>
      <c r="N1437">
        <v>41</v>
      </c>
      <c r="O1437">
        <v>105188.52</v>
      </c>
      <c r="P1437">
        <v>306983.32</v>
      </c>
      <c r="Q1437" t="str">
        <f t="shared" si="22"/>
        <v>G5 - Large C&amp;I</v>
      </c>
    </row>
    <row r="1438" spans="1:17" x14ac:dyDescent="0.25">
      <c r="A1438">
        <v>49</v>
      </c>
      <c r="B1438" t="s">
        <v>421</v>
      </c>
      <c r="C1438">
        <v>2019</v>
      </c>
      <c r="D1438">
        <v>12</v>
      </c>
      <c r="E1438" t="s">
        <v>155</v>
      </c>
      <c r="F1438">
        <v>3</v>
      </c>
      <c r="G1438" t="s">
        <v>136</v>
      </c>
      <c r="H1438">
        <v>420</v>
      </c>
      <c r="I1438" t="s">
        <v>499</v>
      </c>
      <c r="J1438">
        <v>2331</v>
      </c>
      <c r="K1438" t="s">
        <v>146</v>
      </c>
      <c r="L1438">
        <v>300</v>
      </c>
      <c r="M1438" t="s">
        <v>137</v>
      </c>
      <c r="N1438">
        <v>1</v>
      </c>
      <c r="O1438">
        <v>3684.83</v>
      </c>
      <c r="P1438">
        <v>4261.1099999999997</v>
      </c>
      <c r="Q1438" t="str">
        <f t="shared" si="22"/>
        <v>G5 - Large C&amp;I</v>
      </c>
    </row>
    <row r="1439" spans="1:17" x14ac:dyDescent="0.25">
      <c r="A1439">
        <v>49</v>
      </c>
      <c r="B1439" t="s">
        <v>421</v>
      </c>
      <c r="C1439">
        <v>2019</v>
      </c>
      <c r="D1439">
        <v>12</v>
      </c>
      <c r="E1439" t="s">
        <v>155</v>
      </c>
      <c r="F1439">
        <v>3</v>
      </c>
      <c r="G1439" t="s">
        <v>136</v>
      </c>
      <c r="H1439">
        <v>423</v>
      </c>
      <c r="I1439" t="s">
        <v>483</v>
      </c>
      <c r="J1439" t="s">
        <v>484</v>
      </c>
      <c r="K1439" t="s">
        <v>146</v>
      </c>
      <c r="L1439">
        <v>1671</v>
      </c>
      <c r="M1439" t="s">
        <v>485</v>
      </c>
      <c r="N1439">
        <v>13</v>
      </c>
      <c r="O1439">
        <v>156745.47</v>
      </c>
      <c r="P1439">
        <v>1016669.74</v>
      </c>
      <c r="Q1439" t="str">
        <f t="shared" si="22"/>
        <v>G5 - Large C&amp;I</v>
      </c>
    </row>
    <row r="1440" spans="1:17" x14ac:dyDescent="0.25">
      <c r="A1440">
        <v>49</v>
      </c>
      <c r="B1440" t="s">
        <v>421</v>
      </c>
      <c r="C1440">
        <v>2019</v>
      </c>
      <c r="D1440">
        <v>12</v>
      </c>
      <c r="E1440" t="s">
        <v>155</v>
      </c>
      <c r="F1440">
        <v>3</v>
      </c>
      <c r="G1440" t="s">
        <v>136</v>
      </c>
      <c r="H1440">
        <v>415</v>
      </c>
      <c r="I1440" t="s">
        <v>502</v>
      </c>
      <c r="J1440" t="s">
        <v>503</v>
      </c>
      <c r="K1440" t="s">
        <v>146</v>
      </c>
      <c r="L1440">
        <v>1670</v>
      </c>
      <c r="M1440" t="s">
        <v>492</v>
      </c>
      <c r="N1440">
        <v>23</v>
      </c>
      <c r="O1440">
        <v>231632.4</v>
      </c>
      <c r="P1440">
        <v>1279583.42</v>
      </c>
      <c r="Q1440" t="str">
        <f t="shared" si="22"/>
        <v>G5 - Large C&amp;I</v>
      </c>
    </row>
    <row r="1441" spans="1:17" x14ac:dyDescent="0.25">
      <c r="A1441">
        <v>49</v>
      </c>
      <c r="B1441" t="s">
        <v>421</v>
      </c>
      <c r="C1441">
        <v>2019</v>
      </c>
      <c r="D1441">
        <v>12</v>
      </c>
      <c r="E1441" t="s">
        <v>155</v>
      </c>
      <c r="F1441">
        <v>3</v>
      </c>
      <c r="G1441" t="s">
        <v>136</v>
      </c>
      <c r="H1441">
        <v>440</v>
      </c>
      <c r="I1441" t="s">
        <v>523</v>
      </c>
      <c r="J1441" t="s">
        <v>524</v>
      </c>
      <c r="K1441" t="s">
        <v>146</v>
      </c>
      <c r="L1441">
        <v>1672</v>
      </c>
      <c r="M1441" t="s">
        <v>525</v>
      </c>
      <c r="N1441">
        <v>1</v>
      </c>
      <c r="O1441">
        <v>55834.73</v>
      </c>
      <c r="P1441">
        <v>412323.42</v>
      </c>
      <c r="Q1441" t="str">
        <f t="shared" si="22"/>
        <v>G5 - Large C&amp;I</v>
      </c>
    </row>
    <row r="1442" spans="1:17" x14ac:dyDescent="0.25">
      <c r="A1442">
        <v>49</v>
      </c>
      <c r="B1442" t="s">
        <v>421</v>
      </c>
      <c r="C1442">
        <v>2019</v>
      </c>
      <c r="D1442">
        <v>12</v>
      </c>
      <c r="E1442" t="s">
        <v>155</v>
      </c>
      <c r="F1442">
        <v>3</v>
      </c>
      <c r="G1442" t="s">
        <v>136</v>
      </c>
      <c r="H1442">
        <v>442</v>
      </c>
      <c r="I1442" t="s">
        <v>532</v>
      </c>
      <c r="J1442" t="s">
        <v>533</v>
      </c>
      <c r="K1442" t="s">
        <v>146</v>
      </c>
      <c r="L1442">
        <v>1672</v>
      </c>
      <c r="M1442" t="s">
        <v>525</v>
      </c>
      <c r="N1442">
        <v>8</v>
      </c>
      <c r="O1442">
        <v>124586.23</v>
      </c>
      <c r="P1442">
        <v>1015243.19</v>
      </c>
      <c r="Q1442" t="str">
        <f t="shared" si="22"/>
        <v>G5 - Large C&amp;I</v>
      </c>
    </row>
    <row r="1443" spans="1:17" x14ac:dyDescent="0.25">
      <c r="A1443">
        <v>49</v>
      </c>
      <c r="B1443" t="s">
        <v>421</v>
      </c>
      <c r="C1443">
        <v>2019</v>
      </c>
      <c r="D1443">
        <v>12</v>
      </c>
      <c r="E1443" t="s">
        <v>155</v>
      </c>
      <c r="F1443">
        <v>10</v>
      </c>
      <c r="G1443" t="s">
        <v>150</v>
      </c>
      <c r="H1443">
        <v>400</v>
      </c>
      <c r="I1443" t="s">
        <v>511</v>
      </c>
      <c r="J1443">
        <v>1247</v>
      </c>
      <c r="K1443" t="s">
        <v>146</v>
      </c>
      <c r="L1443">
        <v>207</v>
      </c>
      <c r="M1443" t="s">
        <v>152</v>
      </c>
      <c r="N1443">
        <v>200615</v>
      </c>
      <c r="O1443">
        <v>32792328.23</v>
      </c>
      <c r="P1443">
        <v>24533521.68</v>
      </c>
      <c r="Q1443" t="str">
        <f t="shared" si="22"/>
        <v>G1 - Residential</v>
      </c>
    </row>
    <row r="1444" spans="1:17" x14ac:dyDescent="0.25">
      <c r="A1444">
        <v>49</v>
      </c>
      <c r="B1444" t="s">
        <v>421</v>
      </c>
      <c r="C1444">
        <v>2019</v>
      </c>
      <c r="D1444">
        <v>12</v>
      </c>
      <c r="E1444" t="s">
        <v>155</v>
      </c>
      <c r="F1444">
        <v>10</v>
      </c>
      <c r="G1444" t="s">
        <v>150</v>
      </c>
      <c r="H1444">
        <v>402</v>
      </c>
      <c r="I1444" t="s">
        <v>487</v>
      </c>
      <c r="J1444">
        <v>1301</v>
      </c>
      <c r="K1444" t="s">
        <v>146</v>
      </c>
      <c r="L1444">
        <v>207</v>
      </c>
      <c r="M1444" t="s">
        <v>152</v>
      </c>
      <c r="N1444">
        <v>16996</v>
      </c>
      <c r="O1444">
        <v>2074921.77</v>
      </c>
      <c r="P1444">
        <v>2119783.44</v>
      </c>
      <c r="Q1444" t="str">
        <f t="shared" si="22"/>
        <v>G2 - Low Income Residential</v>
      </c>
    </row>
    <row r="1445" spans="1:17" x14ac:dyDescent="0.25">
      <c r="A1445">
        <v>49</v>
      </c>
      <c r="B1445" t="s">
        <v>421</v>
      </c>
      <c r="C1445">
        <v>2019</v>
      </c>
      <c r="D1445">
        <v>12</v>
      </c>
      <c r="E1445" t="s">
        <v>155</v>
      </c>
      <c r="F1445">
        <v>10</v>
      </c>
      <c r="G1445" t="s">
        <v>150</v>
      </c>
      <c r="H1445">
        <v>404</v>
      </c>
      <c r="I1445" t="s">
        <v>507</v>
      </c>
      <c r="J1445">
        <v>0</v>
      </c>
      <c r="K1445" t="s">
        <v>146</v>
      </c>
      <c r="L1445">
        <v>0</v>
      </c>
      <c r="M1445" t="s">
        <v>146</v>
      </c>
      <c r="N1445">
        <v>1</v>
      </c>
      <c r="O1445">
        <v>124.64</v>
      </c>
      <c r="P1445">
        <v>88.58</v>
      </c>
      <c r="Q1445" t="str">
        <f t="shared" si="22"/>
        <v>G6 - OTHER</v>
      </c>
    </row>
    <row r="1446" spans="1:17" x14ac:dyDescent="0.25">
      <c r="A1446">
        <v>49</v>
      </c>
      <c r="B1446" t="s">
        <v>421</v>
      </c>
      <c r="C1446">
        <v>2019</v>
      </c>
      <c r="D1446">
        <v>12</v>
      </c>
      <c r="E1446" t="s">
        <v>155</v>
      </c>
      <c r="F1446">
        <v>3</v>
      </c>
      <c r="G1446" t="s">
        <v>136</v>
      </c>
      <c r="H1446">
        <v>430</v>
      </c>
      <c r="I1446" t="s">
        <v>493</v>
      </c>
      <c r="J1446" t="s">
        <v>494</v>
      </c>
      <c r="K1446" t="s">
        <v>146</v>
      </c>
      <c r="L1446">
        <v>300</v>
      </c>
      <c r="M1446" t="s">
        <v>137</v>
      </c>
      <c r="N1446">
        <v>1</v>
      </c>
      <c r="O1446">
        <v>18749.63</v>
      </c>
      <c r="P1446">
        <v>1</v>
      </c>
      <c r="Q1446" t="str">
        <f t="shared" si="22"/>
        <v>E6 - OTHER</v>
      </c>
    </row>
    <row r="1447" spans="1:17" x14ac:dyDescent="0.25">
      <c r="A1447">
        <v>49</v>
      </c>
      <c r="B1447" t="s">
        <v>421</v>
      </c>
      <c r="C1447">
        <v>2019</v>
      </c>
      <c r="D1447">
        <v>12</v>
      </c>
      <c r="E1447" t="s">
        <v>155</v>
      </c>
      <c r="F1447">
        <v>3</v>
      </c>
      <c r="G1447" t="s">
        <v>136</v>
      </c>
      <c r="H1447">
        <v>411</v>
      </c>
      <c r="I1447" t="s">
        <v>490</v>
      </c>
      <c r="J1447" t="s">
        <v>491</v>
      </c>
      <c r="K1447" t="s">
        <v>146</v>
      </c>
      <c r="L1447">
        <v>1670</v>
      </c>
      <c r="M1447" t="s">
        <v>492</v>
      </c>
      <c r="N1447">
        <v>108</v>
      </c>
      <c r="O1447">
        <v>399983.43</v>
      </c>
      <c r="P1447">
        <v>931459.69</v>
      </c>
      <c r="Q1447" t="str">
        <f t="shared" si="22"/>
        <v>G5 - Large C&amp;I</v>
      </c>
    </row>
    <row r="1448" spans="1:17" x14ac:dyDescent="0.25">
      <c r="A1448">
        <v>49</v>
      </c>
      <c r="B1448" t="s">
        <v>421</v>
      </c>
      <c r="C1448">
        <v>2019</v>
      </c>
      <c r="D1448">
        <v>12</v>
      </c>
      <c r="E1448" t="s">
        <v>155</v>
      </c>
      <c r="F1448">
        <v>3</v>
      </c>
      <c r="G1448" t="s">
        <v>136</v>
      </c>
      <c r="H1448">
        <v>409</v>
      </c>
      <c r="I1448" t="s">
        <v>518</v>
      </c>
      <c r="J1448">
        <v>3367</v>
      </c>
      <c r="K1448" t="s">
        <v>146</v>
      </c>
      <c r="L1448">
        <v>300</v>
      </c>
      <c r="M1448" t="s">
        <v>137</v>
      </c>
      <c r="N1448">
        <v>89</v>
      </c>
      <c r="O1448">
        <v>677545.04</v>
      </c>
      <c r="P1448">
        <v>693665.77</v>
      </c>
      <c r="Q1448" t="str">
        <f t="shared" si="22"/>
        <v>G5 - Large C&amp;I</v>
      </c>
    </row>
    <row r="1449" spans="1:17" x14ac:dyDescent="0.25">
      <c r="A1449">
        <v>49</v>
      </c>
      <c r="B1449" t="s">
        <v>421</v>
      </c>
      <c r="C1449">
        <v>2019</v>
      </c>
      <c r="D1449">
        <v>12</v>
      </c>
      <c r="E1449" t="s">
        <v>155</v>
      </c>
      <c r="F1449">
        <v>5</v>
      </c>
      <c r="G1449" t="s">
        <v>141</v>
      </c>
      <c r="H1449">
        <v>414</v>
      </c>
      <c r="I1449" t="s">
        <v>506</v>
      </c>
      <c r="J1449">
        <v>3421</v>
      </c>
      <c r="K1449" t="s">
        <v>146</v>
      </c>
      <c r="L1449">
        <v>1670</v>
      </c>
      <c r="M1449" t="s">
        <v>492</v>
      </c>
      <c r="N1449">
        <v>1</v>
      </c>
      <c r="O1449">
        <v>5557.65</v>
      </c>
      <c r="P1449">
        <v>29374.57</v>
      </c>
      <c r="Q1449" t="str">
        <f t="shared" si="22"/>
        <v>G5 - Large C&amp;I</v>
      </c>
    </row>
    <row r="1450" spans="1:17" x14ac:dyDescent="0.25">
      <c r="A1450">
        <v>49</v>
      </c>
      <c r="B1450" t="s">
        <v>421</v>
      </c>
      <c r="C1450">
        <v>2019</v>
      </c>
      <c r="D1450">
        <v>12</v>
      </c>
      <c r="E1450" t="s">
        <v>155</v>
      </c>
      <c r="F1450">
        <v>1</v>
      </c>
      <c r="G1450" t="s">
        <v>133</v>
      </c>
      <c r="H1450">
        <v>400</v>
      </c>
      <c r="I1450" t="s">
        <v>511</v>
      </c>
      <c r="J1450">
        <v>1247</v>
      </c>
      <c r="K1450" t="s">
        <v>146</v>
      </c>
      <c r="L1450">
        <v>207</v>
      </c>
      <c r="M1450" t="s">
        <v>152</v>
      </c>
      <c r="N1450">
        <v>12</v>
      </c>
      <c r="O1450">
        <v>1406.98</v>
      </c>
      <c r="P1450">
        <v>1011.46</v>
      </c>
      <c r="Q1450" t="str">
        <f t="shared" si="22"/>
        <v>G1 - Residential</v>
      </c>
    </row>
    <row r="1451" spans="1:17" x14ac:dyDescent="0.25">
      <c r="A1451">
        <v>49</v>
      </c>
      <c r="B1451" t="s">
        <v>421</v>
      </c>
      <c r="C1451">
        <v>2019</v>
      </c>
      <c r="D1451">
        <v>12</v>
      </c>
      <c r="E1451" t="s">
        <v>155</v>
      </c>
      <c r="F1451">
        <v>3</v>
      </c>
      <c r="G1451" t="s">
        <v>136</v>
      </c>
      <c r="H1451">
        <v>400</v>
      </c>
      <c r="I1451" t="s">
        <v>511</v>
      </c>
      <c r="J1451">
        <v>0</v>
      </c>
      <c r="K1451" t="s">
        <v>146</v>
      </c>
      <c r="L1451">
        <v>0</v>
      </c>
      <c r="M1451" t="s">
        <v>146</v>
      </c>
      <c r="N1451">
        <v>1</v>
      </c>
      <c r="O1451">
        <v>1304.69</v>
      </c>
      <c r="P1451">
        <v>1058.8399999999999</v>
      </c>
      <c r="Q1451" t="str">
        <f t="shared" si="22"/>
        <v>G6 - OTHER</v>
      </c>
    </row>
    <row r="1452" spans="1:17" x14ac:dyDescent="0.25">
      <c r="A1452">
        <v>49</v>
      </c>
      <c r="B1452" t="s">
        <v>421</v>
      </c>
      <c r="C1452">
        <v>2019</v>
      </c>
      <c r="D1452">
        <v>12</v>
      </c>
      <c r="E1452" t="s">
        <v>155</v>
      </c>
      <c r="F1452">
        <v>5</v>
      </c>
      <c r="G1452" t="s">
        <v>141</v>
      </c>
      <c r="H1452">
        <v>421</v>
      </c>
      <c r="I1452" t="s">
        <v>486</v>
      </c>
      <c r="J1452">
        <v>2496</v>
      </c>
      <c r="K1452" t="s">
        <v>146</v>
      </c>
      <c r="L1452">
        <v>400</v>
      </c>
      <c r="M1452" t="s">
        <v>141</v>
      </c>
      <c r="N1452">
        <v>1</v>
      </c>
      <c r="O1452">
        <v>13996.54</v>
      </c>
      <c r="P1452">
        <v>20399.150000000001</v>
      </c>
      <c r="Q1452" t="str">
        <f t="shared" si="22"/>
        <v>G5 - Large C&amp;I</v>
      </c>
    </row>
    <row r="1453" spans="1:17" x14ac:dyDescent="0.25">
      <c r="A1453">
        <v>49</v>
      </c>
      <c r="B1453" t="s">
        <v>421</v>
      </c>
      <c r="C1453">
        <v>2019</v>
      </c>
      <c r="D1453">
        <v>12</v>
      </c>
      <c r="E1453" t="s">
        <v>155</v>
      </c>
      <c r="F1453">
        <v>5</v>
      </c>
      <c r="G1453" t="s">
        <v>141</v>
      </c>
      <c r="H1453">
        <v>405</v>
      </c>
      <c r="I1453" t="s">
        <v>505</v>
      </c>
      <c r="J1453">
        <v>2237</v>
      </c>
      <c r="K1453" t="s">
        <v>146</v>
      </c>
      <c r="L1453">
        <v>400</v>
      </c>
      <c r="M1453" t="s">
        <v>141</v>
      </c>
      <c r="N1453">
        <v>22</v>
      </c>
      <c r="O1453">
        <v>60448.02</v>
      </c>
      <c r="P1453">
        <v>62935.839999999997</v>
      </c>
      <c r="Q1453" t="str">
        <f t="shared" si="22"/>
        <v>G4 - Medium C&amp;I</v>
      </c>
    </row>
    <row r="1454" spans="1:17" x14ac:dyDescent="0.25">
      <c r="A1454">
        <v>49</v>
      </c>
      <c r="B1454" t="s">
        <v>421</v>
      </c>
      <c r="C1454">
        <v>2019</v>
      </c>
      <c r="D1454">
        <v>12</v>
      </c>
      <c r="E1454" t="s">
        <v>155</v>
      </c>
      <c r="F1454">
        <v>3</v>
      </c>
      <c r="G1454" t="s">
        <v>136</v>
      </c>
      <c r="H1454">
        <v>414</v>
      </c>
      <c r="I1454" t="s">
        <v>506</v>
      </c>
      <c r="J1454">
        <v>3421</v>
      </c>
      <c r="K1454" t="s">
        <v>146</v>
      </c>
      <c r="L1454">
        <v>1670</v>
      </c>
      <c r="M1454" t="s">
        <v>492</v>
      </c>
      <c r="N1454">
        <v>3</v>
      </c>
      <c r="O1454">
        <v>14665.67</v>
      </c>
      <c r="P1454">
        <v>71211.66</v>
      </c>
      <c r="Q1454" t="str">
        <f t="shared" si="22"/>
        <v>G5 - Large C&amp;I</v>
      </c>
    </row>
    <row r="1455" spans="1:17" x14ac:dyDescent="0.25">
      <c r="A1455">
        <v>49</v>
      </c>
      <c r="B1455" t="s">
        <v>421</v>
      </c>
      <c r="C1455">
        <v>2019</v>
      </c>
      <c r="D1455">
        <v>12</v>
      </c>
      <c r="E1455" t="s">
        <v>155</v>
      </c>
      <c r="F1455">
        <v>3</v>
      </c>
      <c r="G1455" t="s">
        <v>136</v>
      </c>
      <c r="H1455">
        <v>428</v>
      </c>
      <c r="I1455" t="s">
        <v>530</v>
      </c>
      <c r="J1455" t="s">
        <v>531</v>
      </c>
      <c r="K1455" t="s">
        <v>146</v>
      </c>
      <c r="L1455">
        <v>1675</v>
      </c>
      <c r="M1455" t="s">
        <v>482</v>
      </c>
      <c r="N1455">
        <v>1</v>
      </c>
      <c r="O1455">
        <v>23824.03</v>
      </c>
      <c r="P1455">
        <v>31532.42</v>
      </c>
      <c r="Q1455" t="str">
        <f t="shared" si="22"/>
        <v>G5 - Large C&amp;I</v>
      </c>
    </row>
    <row r="1456" spans="1:17" x14ac:dyDescent="0.25">
      <c r="A1456">
        <v>49</v>
      </c>
      <c r="B1456" t="s">
        <v>421</v>
      </c>
      <c r="C1456">
        <v>2019</v>
      </c>
      <c r="D1456">
        <v>12</v>
      </c>
      <c r="E1456" t="s">
        <v>155</v>
      </c>
      <c r="F1456">
        <v>1</v>
      </c>
      <c r="G1456" t="s">
        <v>133</v>
      </c>
      <c r="H1456">
        <v>401</v>
      </c>
      <c r="I1456" t="s">
        <v>526</v>
      </c>
      <c r="J1456">
        <v>1012</v>
      </c>
      <c r="K1456" t="s">
        <v>146</v>
      </c>
      <c r="L1456">
        <v>200</v>
      </c>
      <c r="M1456" t="s">
        <v>144</v>
      </c>
      <c r="N1456">
        <v>15883</v>
      </c>
      <c r="O1456">
        <v>679616.26</v>
      </c>
      <c r="P1456">
        <v>364771.94</v>
      </c>
      <c r="Q1456" t="str">
        <f t="shared" si="22"/>
        <v>G1 - Residential</v>
      </c>
    </row>
    <row r="1457" spans="1:17" x14ac:dyDescent="0.25">
      <c r="A1457">
        <v>49</v>
      </c>
      <c r="B1457" t="s">
        <v>421</v>
      </c>
      <c r="C1457">
        <v>2019</v>
      </c>
      <c r="D1457">
        <v>12</v>
      </c>
      <c r="E1457" t="s">
        <v>155</v>
      </c>
      <c r="F1457">
        <v>5</v>
      </c>
      <c r="G1457" t="s">
        <v>141</v>
      </c>
      <c r="H1457">
        <v>411</v>
      </c>
      <c r="I1457" t="s">
        <v>490</v>
      </c>
      <c r="J1457" t="s">
        <v>491</v>
      </c>
      <c r="K1457" t="s">
        <v>146</v>
      </c>
      <c r="L1457">
        <v>1670</v>
      </c>
      <c r="M1457" t="s">
        <v>492</v>
      </c>
      <c r="N1457">
        <v>8</v>
      </c>
      <c r="O1457">
        <v>27204.93</v>
      </c>
      <c r="P1457">
        <v>61736.14</v>
      </c>
      <c r="Q1457" t="str">
        <f t="shared" si="22"/>
        <v>G5 - Large C&amp;I</v>
      </c>
    </row>
    <row r="1458" spans="1:17" x14ac:dyDescent="0.25">
      <c r="A1458">
        <v>49</v>
      </c>
      <c r="B1458" t="s">
        <v>421</v>
      </c>
      <c r="C1458">
        <v>2019</v>
      </c>
      <c r="D1458">
        <v>12</v>
      </c>
      <c r="E1458" t="s">
        <v>155</v>
      </c>
      <c r="F1458">
        <v>5</v>
      </c>
      <c r="G1458" t="s">
        <v>141</v>
      </c>
      <c r="H1458">
        <v>443</v>
      </c>
      <c r="I1458" t="s">
        <v>495</v>
      </c>
      <c r="J1458">
        <v>2121</v>
      </c>
      <c r="K1458" t="s">
        <v>146</v>
      </c>
      <c r="L1458">
        <v>1670</v>
      </c>
      <c r="M1458" t="s">
        <v>492</v>
      </c>
      <c r="N1458">
        <v>2</v>
      </c>
      <c r="O1458">
        <v>550.76</v>
      </c>
      <c r="P1458">
        <v>876.53</v>
      </c>
      <c r="Q1458" t="str">
        <f t="shared" si="22"/>
        <v>G3 - Small C&amp;I</v>
      </c>
    </row>
    <row r="1459" spans="1:17" x14ac:dyDescent="0.25">
      <c r="A1459">
        <v>49</v>
      </c>
      <c r="B1459" t="s">
        <v>421</v>
      </c>
      <c r="C1459">
        <v>2019</v>
      </c>
      <c r="D1459">
        <v>12</v>
      </c>
      <c r="E1459" t="s">
        <v>155</v>
      </c>
      <c r="F1459">
        <v>3</v>
      </c>
      <c r="G1459" t="s">
        <v>136</v>
      </c>
      <c r="H1459">
        <v>405</v>
      </c>
      <c r="I1459" t="s">
        <v>505</v>
      </c>
      <c r="J1459">
        <v>2237</v>
      </c>
      <c r="K1459" t="s">
        <v>146</v>
      </c>
      <c r="L1459">
        <v>300</v>
      </c>
      <c r="M1459" t="s">
        <v>137</v>
      </c>
      <c r="N1459">
        <v>3114</v>
      </c>
      <c r="O1459">
        <v>4164384.72</v>
      </c>
      <c r="P1459">
        <v>4250981.43</v>
      </c>
      <c r="Q1459" t="str">
        <f t="shared" si="22"/>
        <v>G4 - Medium C&amp;I</v>
      </c>
    </row>
    <row r="1460" spans="1:17" x14ac:dyDescent="0.25">
      <c r="A1460">
        <v>49</v>
      </c>
      <c r="B1460" t="s">
        <v>421</v>
      </c>
      <c r="C1460">
        <v>2019</v>
      </c>
      <c r="D1460">
        <v>12</v>
      </c>
      <c r="E1460" t="s">
        <v>155</v>
      </c>
      <c r="F1460">
        <v>5</v>
      </c>
      <c r="G1460" t="s">
        <v>141</v>
      </c>
      <c r="H1460">
        <v>418</v>
      </c>
      <c r="I1460" t="s">
        <v>529</v>
      </c>
      <c r="J1460">
        <v>2321</v>
      </c>
      <c r="K1460" t="s">
        <v>146</v>
      </c>
      <c r="L1460">
        <v>1671</v>
      </c>
      <c r="M1460" t="s">
        <v>485</v>
      </c>
      <c r="N1460">
        <v>49</v>
      </c>
      <c r="O1460">
        <v>110982.92</v>
      </c>
      <c r="P1460">
        <v>323392.90999999997</v>
      </c>
      <c r="Q1460" t="str">
        <f t="shared" si="22"/>
        <v>G5 - Large C&amp;I</v>
      </c>
    </row>
    <row r="1461" spans="1:17" x14ac:dyDescent="0.25">
      <c r="A1461">
        <v>49</v>
      </c>
      <c r="B1461" t="s">
        <v>421</v>
      </c>
      <c r="C1461">
        <v>2019</v>
      </c>
      <c r="D1461">
        <v>12</v>
      </c>
      <c r="E1461" t="s">
        <v>155</v>
      </c>
      <c r="F1461">
        <v>3</v>
      </c>
      <c r="G1461" t="s">
        <v>136</v>
      </c>
      <c r="H1461">
        <v>417</v>
      </c>
      <c r="I1461" t="s">
        <v>500</v>
      </c>
      <c r="J1461">
        <v>2367</v>
      </c>
      <c r="K1461" t="s">
        <v>146</v>
      </c>
      <c r="L1461">
        <v>300</v>
      </c>
      <c r="M1461" t="s">
        <v>137</v>
      </c>
      <c r="N1461">
        <v>21</v>
      </c>
      <c r="O1461">
        <v>90525.98</v>
      </c>
      <c r="P1461">
        <v>106327.37</v>
      </c>
      <c r="Q1461" t="str">
        <f t="shared" si="22"/>
        <v>G5 - Large C&amp;I</v>
      </c>
    </row>
    <row r="1462" spans="1:17" x14ac:dyDescent="0.25">
      <c r="A1462">
        <v>49</v>
      </c>
      <c r="B1462" t="s">
        <v>421</v>
      </c>
      <c r="C1462">
        <v>2019</v>
      </c>
      <c r="D1462">
        <v>12</v>
      </c>
      <c r="E1462" t="s">
        <v>155</v>
      </c>
      <c r="F1462">
        <v>3</v>
      </c>
      <c r="G1462" t="s">
        <v>136</v>
      </c>
      <c r="H1462">
        <v>413</v>
      </c>
      <c r="I1462" t="s">
        <v>512</v>
      </c>
      <c r="J1462">
        <v>3496</v>
      </c>
      <c r="K1462" t="s">
        <v>146</v>
      </c>
      <c r="L1462">
        <v>300</v>
      </c>
      <c r="M1462" t="s">
        <v>137</v>
      </c>
      <c r="N1462">
        <v>3</v>
      </c>
      <c r="O1462">
        <v>50271.11</v>
      </c>
      <c r="P1462">
        <v>68137.59</v>
      </c>
      <c r="Q1462" t="str">
        <f t="shared" si="22"/>
        <v>G5 - Large C&amp;I</v>
      </c>
    </row>
    <row r="1463" spans="1:17" x14ac:dyDescent="0.25">
      <c r="A1463">
        <v>49</v>
      </c>
      <c r="B1463" t="s">
        <v>421</v>
      </c>
      <c r="C1463">
        <v>2019</v>
      </c>
      <c r="D1463">
        <v>12</v>
      </c>
      <c r="E1463" t="s">
        <v>155</v>
      </c>
      <c r="F1463">
        <v>3</v>
      </c>
      <c r="G1463" t="s">
        <v>136</v>
      </c>
      <c r="H1463">
        <v>425</v>
      </c>
      <c r="I1463" t="s">
        <v>480</v>
      </c>
      <c r="J1463" t="s">
        <v>481</v>
      </c>
      <c r="K1463" t="s">
        <v>146</v>
      </c>
      <c r="L1463">
        <v>1675</v>
      </c>
      <c r="M1463" t="s">
        <v>482</v>
      </c>
      <c r="N1463">
        <v>3</v>
      </c>
      <c r="O1463">
        <v>26390.58</v>
      </c>
      <c r="P1463">
        <v>27070.46</v>
      </c>
      <c r="Q1463" t="str">
        <f t="shared" si="22"/>
        <v>G5 - Large C&amp;I</v>
      </c>
    </row>
    <row r="1464" spans="1:17" x14ac:dyDescent="0.25">
      <c r="A1464">
        <v>49</v>
      </c>
      <c r="B1464" t="s">
        <v>421</v>
      </c>
      <c r="C1464">
        <v>2019</v>
      </c>
      <c r="D1464">
        <v>12</v>
      </c>
      <c r="E1464" t="s">
        <v>155</v>
      </c>
      <c r="F1464">
        <v>3</v>
      </c>
      <c r="G1464" t="s">
        <v>136</v>
      </c>
      <c r="H1464">
        <v>441</v>
      </c>
      <c r="I1464" t="s">
        <v>527</v>
      </c>
      <c r="J1464" t="s">
        <v>528</v>
      </c>
      <c r="K1464" t="s">
        <v>146</v>
      </c>
      <c r="L1464">
        <v>300</v>
      </c>
      <c r="M1464" t="s">
        <v>137</v>
      </c>
      <c r="N1464">
        <v>1</v>
      </c>
      <c r="O1464">
        <v>28765.42</v>
      </c>
      <c r="P1464">
        <v>69205.7</v>
      </c>
      <c r="Q1464" t="str">
        <f t="shared" si="22"/>
        <v>G5 - Large C&amp;I</v>
      </c>
    </row>
    <row r="1465" spans="1:17" x14ac:dyDescent="0.25">
      <c r="A1465">
        <v>49</v>
      </c>
      <c r="B1465" t="s">
        <v>421</v>
      </c>
      <c r="C1465">
        <v>2019</v>
      </c>
      <c r="D1465">
        <v>12</v>
      </c>
      <c r="E1465" t="s">
        <v>155</v>
      </c>
      <c r="F1465">
        <v>1</v>
      </c>
      <c r="G1465" t="s">
        <v>133</v>
      </c>
      <c r="H1465">
        <v>403</v>
      </c>
      <c r="I1465" t="s">
        <v>513</v>
      </c>
      <c r="J1465">
        <v>1101</v>
      </c>
      <c r="K1465" t="s">
        <v>146</v>
      </c>
      <c r="L1465">
        <v>200</v>
      </c>
      <c r="M1465" t="s">
        <v>144</v>
      </c>
      <c r="N1465">
        <v>477</v>
      </c>
      <c r="O1465">
        <v>21599.02</v>
      </c>
      <c r="P1465">
        <v>18289.73</v>
      </c>
      <c r="Q1465" t="str">
        <f t="shared" si="22"/>
        <v>G2 - Low Income Residential</v>
      </c>
    </row>
    <row r="1466" spans="1:17" x14ac:dyDescent="0.25">
      <c r="A1466">
        <v>49</v>
      </c>
      <c r="B1466" t="s">
        <v>421</v>
      </c>
      <c r="C1466">
        <v>2019</v>
      </c>
      <c r="D1466">
        <v>12</v>
      </c>
      <c r="E1466" t="s">
        <v>155</v>
      </c>
      <c r="F1466">
        <v>3</v>
      </c>
      <c r="G1466" t="s">
        <v>136</v>
      </c>
      <c r="H1466">
        <v>432</v>
      </c>
      <c r="I1466" t="s">
        <v>508</v>
      </c>
      <c r="J1466" t="s">
        <v>509</v>
      </c>
      <c r="K1466" t="s">
        <v>146</v>
      </c>
      <c r="L1466">
        <v>1674</v>
      </c>
      <c r="M1466" t="s">
        <v>510</v>
      </c>
      <c r="N1466">
        <v>4</v>
      </c>
      <c r="O1466">
        <v>285157.42</v>
      </c>
      <c r="P1466">
        <v>0</v>
      </c>
      <c r="Q1466" t="str">
        <f t="shared" si="22"/>
        <v>G6 - OTHER</v>
      </c>
    </row>
    <row r="1467" spans="1:17" x14ac:dyDescent="0.25">
      <c r="A1467">
        <v>49</v>
      </c>
      <c r="B1467" t="s">
        <v>421</v>
      </c>
      <c r="C1467">
        <v>2019</v>
      </c>
      <c r="D1467">
        <v>12</v>
      </c>
      <c r="E1467" t="s">
        <v>155</v>
      </c>
      <c r="F1467">
        <v>5</v>
      </c>
      <c r="G1467" t="s">
        <v>141</v>
      </c>
      <c r="H1467">
        <v>424</v>
      </c>
      <c r="I1467" t="s">
        <v>519</v>
      </c>
      <c r="J1467">
        <v>2431</v>
      </c>
      <c r="K1467" t="s">
        <v>146</v>
      </c>
      <c r="L1467">
        <v>400</v>
      </c>
      <c r="M1467" t="s">
        <v>141</v>
      </c>
      <c r="N1467">
        <v>1</v>
      </c>
      <c r="O1467">
        <v>11376.7</v>
      </c>
      <c r="P1467">
        <v>16894.060000000001</v>
      </c>
      <c r="Q1467" t="str">
        <f t="shared" si="22"/>
        <v>G5 - Large C&amp;I</v>
      </c>
    </row>
    <row r="1468" spans="1:17" x14ac:dyDescent="0.25">
      <c r="A1468">
        <v>49</v>
      </c>
      <c r="B1468" t="s">
        <v>421</v>
      </c>
      <c r="C1468">
        <v>2019</v>
      </c>
      <c r="D1468">
        <v>12</v>
      </c>
      <c r="E1468" t="s">
        <v>155</v>
      </c>
      <c r="F1468">
        <v>3</v>
      </c>
      <c r="G1468" t="s">
        <v>136</v>
      </c>
      <c r="H1468">
        <v>422</v>
      </c>
      <c r="I1468" t="s">
        <v>501</v>
      </c>
      <c r="J1468">
        <v>2421</v>
      </c>
      <c r="K1468" t="s">
        <v>146</v>
      </c>
      <c r="L1468">
        <v>1671</v>
      </c>
      <c r="M1468" t="s">
        <v>485</v>
      </c>
      <c r="N1468">
        <v>2</v>
      </c>
      <c r="O1468">
        <v>7691.04</v>
      </c>
      <c r="P1468">
        <v>35797.65</v>
      </c>
      <c r="Q1468" t="str">
        <f t="shared" si="22"/>
        <v>G5 - Large C&amp;I</v>
      </c>
    </row>
    <row r="1469" spans="1:17" x14ac:dyDescent="0.25">
      <c r="A1469">
        <v>49</v>
      </c>
      <c r="B1469" t="s">
        <v>421</v>
      </c>
      <c r="C1469">
        <v>2019</v>
      </c>
      <c r="D1469">
        <v>12</v>
      </c>
      <c r="E1469" t="s">
        <v>155</v>
      </c>
      <c r="F1469">
        <v>3</v>
      </c>
      <c r="G1469" t="s">
        <v>136</v>
      </c>
      <c r="H1469">
        <v>407</v>
      </c>
      <c r="I1469" t="s">
        <v>497</v>
      </c>
      <c r="J1469" t="s">
        <v>498</v>
      </c>
      <c r="K1469" t="s">
        <v>146</v>
      </c>
      <c r="L1469">
        <v>1670</v>
      </c>
      <c r="M1469" t="s">
        <v>492</v>
      </c>
      <c r="N1469">
        <v>328</v>
      </c>
      <c r="O1469">
        <v>274406.53999999998</v>
      </c>
      <c r="P1469">
        <v>662412.06999999995</v>
      </c>
      <c r="Q1469" t="str">
        <f t="shared" si="22"/>
        <v>G4 - Medium C&amp;I</v>
      </c>
    </row>
    <row r="1470" spans="1:17" x14ac:dyDescent="0.25">
      <c r="A1470">
        <v>49</v>
      </c>
      <c r="B1470" t="s">
        <v>421</v>
      </c>
      <c r="C1470">
        <v>2019</v>
      </c>
      <c r="D1470">
        <v>12</v>
      </c>
      <c r="E1470" t="s">
        <v>155</v>
      </c>
      <c r="F1470">
        <v>5</v>
      </c>
      <c r="G1470" t="s">
        <v>141</v>
      </c>
      <c r="H1470">
        <v>407</v>
      </c>
      <c r="I1470" t="s">
        <v>497</v>
      </c>
      <c r="J1470" t="s">
        <v>498</v>
      </c>
      <c r="K1470" t="s">
        <v>146</v>
      </c>
      <c r="L1470">
        <v>1670</v>
      </c>
      <c r="M1470" t="s">
        <v>492</v>
      </c>
      <c r="N1470">
        <v>8</v>
      </c>
      <c r="O1470">
        <v>9385.41</v>
      </c>
      <c r="P1470">
        <v>24327.57</v>
      </c>
      <c r="Q1470" t="str">
        <f t="shared" si="22"/>
        <v>G4 - Medium C&amp;I</v>
      </c>
    </row>
    <row r="1471" spans="1:17" x14ac:dyDescent="0.25">
      <c r="A1471">
        <v>49</v>
      </c>
      <c r="B1471" t="s">
        <v>421</v>
      </c>
      <c r="C1471">
        <v>2019</v>
      </c>
      <c r="D1471">
        <v>12</v>
      </c>
      <c r="E1471" t="s">
        <v>155</v>
      </c>
      <c r="F1471">
        <v>3</v>
      </c>
      <c r="G1471" t="s">
        <v>136</v>
      </c>
      <c r="H1471">
        <v>406</v>
      </c>
      <c r="I1471" t="s">
        <v>504</v>
      </c>
      <c r="J1471">
        <v>2221</v>
      </c>
      <c r="K1471" t="s">
        <v>146</v>
      </c>
      <c r="L1471">
        <v>1670</v>
      </c>
      <c r="M1471" t="s">
        <v>492</v>
      </c>
      <c r="N1471">
        <v>1455</v>
      </c>
      <c r="O1471">
        <v>1040675.68</v>
      </c>
      <c r="P1471">
        <v>2514706.7200000002</v>
      </c>
      <c r="Q1471" t="str">
        <f t="shared" si="22"/>
        <v>G4 - Medium C&amp;I</v>
      </c>
    </row>
    <row r="1472" spans="1:17" x14ac:dyDescent="0.25">
      <c r="A1472">
        <v>49</v>
      </c>
      <c r="B1472" t="s">
        <v>421</v>
      </c>
      <c r="C1472">
        <v>2019</v>
      </c>
      <c r="D1472">
        <v>12</v>
      </c>
      <c r="E1472" t="s">
        <v>155</v>
      </c>
      <c r="F1472">
        <v>5</v>
      </c>
      <c r="G1472" t="s">
        <v>141</v>
      </c>
      <c r="H1472">
        <v>419</v>
      </c>
      <c r="I1472" t="s">
        <v>520</v>
      </c>
      <c r="J1472" t="s">
        <v>521</v>
      </c>
      <c r="K1472" t="s">
        <v>146</v>
      </c>
      <c r="L1472">
        <v>1671</v>
      </c>
      <c r="M1472" t="s">
        <v>485</v>
      </c>
      <c r="N1472">
        <v>51</v>
      </c>
      <c r="O1472">
        <v>139622.9</v>
      </c>
      <c r="P1472">
        <v>404803.39</v>
      </c>
      <c r="Q1472" t="str">
        <f t="shared" si="22"/>
        <v>G5 - Large C&amp;I</v>
      </c>
    </row>
    <row r="1473" spans="1:17" x14ac:dyDescent="0.25">
      <c r="A1473">
        <v>49</v>
      </c>
      <c r="B1473" t="s">
        <v>421</v>
      </c>
      <c r="C1473">
        <v>2019</v>
      </c>
      <c r="D1473">
        <v>12</v>
      </c>
      <c r="E1473" t="s">
        <v>155</v>
      </c>
      <c r="F1473">
        <v>5</v>
      </c>
      <c r="G1473" t="s">
        <v>141</v>
      </c>
      <c r="H1473">
        <v>415</v>
      </c>
      <c r="I1473" t="s">
        <v>502</v>
      </c>
      <c r="J1473" t="s">
        <v>503</v>
      </c>
      <c r="K1473" t="s">
        <v>146</v>
      </c>
      <c r="L1473">
        <v>1670</v>
      </c>
      <c r="M1473" t="s">
        <v>492</v>
      </c>
      <c r="N1473">
        <v>3</v>
      </c>
      <c r="O1473">
        <v>14906.13</v>
      </c>
      <c r="P1473">
        <v>72325.570000000007</v>
      </c>
      <c r="Q1473" t="str">
        <f t="shared" si="22"/>
        <v>G5 - Large C&amp;I</v>
      </c>
    </row>
    <row r="1474" spans="1:17" x14ac:dyDescent="0.25">
      <c r="A1474">
        <v>49</v>
      </c>
      <c r="B1474" t="s">
        <v>421</v>
      </c>
      <c r="C1474">
        <v>2019</v>
      </c>
      <c r="D1474">
        <v>12</v>
      </c>
      <c r="E1474" t="s">
        <v>155</v>
      </c>
      <c r="F1474">
        <v>3</v>
      </c>
      <c r="G1474" t="s">
        <v>136</v>
      </c>
      <c r="H1474">
        <v>439</v>
      </c>
      <c r="I1474" t="s">
        <v>488</v>
      </c>
      <c r="J1474" t="s">
        <v>489</v>
      </c>
      <c r="K1474" t="s">
        <v>146</v>
      </c>
      <c r="L1474">
        <v>300</v>
      </c>
      <c r="M1474" t="s">
        <v>137</v>
      </c>
      <c r="N1474">
        <v>1</v>
      </c>
      <c r="O1474">
        <v>107053.5</v>
      </c>
      <c r="P1474">
        <v>243023.35</v>
      </c>
      <c r="Q1474" t="str">
        <f t="shared" ref="Q1474:Q1537" si="23">VLOOKUP(J1474,S:T,2,FALSE)</f>
        <v>G5 - Large C&amp;I</v>
      </c>
    </row>
    <row r="1475" spans="1:17" x14ac:dyDescent="0.25">
      <c r="A1475">
        <v>49</v>
      </c>
      <c r="B1475" t="s">
        <v>421</v>
      </c>
      <c r="C1475">
        <v>2019</v>
      </c>
      <c r="D1475">
        <v>12</v>
      </c>
      <c r="E1475" t="s">
        <v>155</v>
      </c>
      <c r="F1475">
        <v>3</v>
      </c>
      <c r="G1475" t="s">
        <v>136</v>
      </c>
      <c r="H1475">
        <v>410</v>
      </c>
      <c r="I1475" t="s">
        <v>514</v>
      </c>
      <c r="J1475">
        <v>3321</v>
      </c>
      <c r="K1475" t="s">
        <v>146</v>
      </c>
      <c r="L1475">
        <v>1670</v>
      </c>
      <c r="M1475" t="s">
        <v>492</v>
      </c>
      <c r="N1475">
        <v>201</v>
      </c>
      <c r="O1475">
        <v>774951.11</v>
      </c>
      <c r="P1475">
        <v>1848256.24</v>
      </c>
      <c r="Q1475" t="str">
        <f t="shared" si="23"/>
        <v>G5 - Large C&amp;I</v>
      </c>
    </row>
    <row r="1476" spans="1:17" x14ac:dyDescent="0.25">
      <c r="A1476">
        <v>49</v>
      </c>
      <c r="B1476" t="s">
        <v>421</v>
      </c>
      <c r="C1476">
        <v>2019</v>
      </c>
      <c r="D1476">
        <v>12</v>
      </c>
      <c r="E1476" t="s">
        <v>155</v>
      </c>
      <c r="F1476">
        <v>3</v>
      </c>
      <c r="G1476" t="s">
        <v>136</v>
      </c>
      <c r="H1476">
        <v>443</v>
      </c>
      <c r="I1476" t="s">
        <v>495</v>
      </c>
      <c r="J1476">
        <v>2121</v>
      </c>
      <c r="K1476" t="s">
        <v>146</v>
      </c>
      <c r="L1476">
        <v>1670</v>
      </c>
      <c r="M1476" t="s">
        <v>492</v>
      </c>
      <c r="N1476">
        <v>772</v>
      </c>
      <c r="O1476">
        <v>161086.60999999999</v>
      </c>
      <c r="P1476">
        <v>249011.66</v>
      </c>
      <c r="Q1476" t="str">
        <f t="shared" si="23"/>
        <v>G3 - Small C&amp;I</v>
      </c>
    </row>
    <row r="1477" spans="1:17" x14ac:dyDescent="0.25">
      <c r="A1477">
        <v>49</v>
      </c>
      <c r="B1477" t="s">
        <v>421</v>
      </c>
      <c r="C1477">
        <v>2019</v>
      </c>
      <c r="D1477">
        <v>12</v>
      </c>
      <c r="E1477" t="s">
        <v>155</v>
      </c>
      <c r="F1477">
        <v>5</v>
      </c>
      <c r="G1477" t="s">
        <v>141</v>
      </c>
      <c r="H1477">
        <v>417</v>
      </c>
      <c r="I1477" t="s">
        <v>500</v>
      </c>
      <c r="J1477">
        <v>2367</v>
      </c>
      <c r="K1477" t="s">
        <v>146</v>
      </c>
      <c r="L1477">
        <v>400</v>
      </c>
      <c r="M1477" t="s">
        <v>141</v>
      </c>
      <c r="N1477">
        <v>23</v>
      </c>
      <c r="O1477">
        <v>98672.89</v>
      </c>
      <c r="P1477">
        <v>119683.71</v>
      </c>
      <c r="Q1477" t="str">
        <f t="shared" si="23"/>
        <v>G5 - Large C&amp;I</v>
      </c>
    </row>
    <row r="1478" spans="1:17" x14ac:dyDescent="0.25">
      <c r="A1478">
        <v>49</v>
      </c>
      <c r="B1478" t="s">
        <v>421</v>
      </c>
      <c r="C1478">
        <v>2019</v>
      </c>
      <c r="D1478">
        <v>12</v>
      </c>
      <c r="E1478" t="s">
        <v>155</v>
      </c>
      <c r="F1478">
        <v>3</v>
      </c>
      <c r="G1478" t="s">
        <v>136</v>
      </c>
      <c r="H1478">
        <v>446</v>
      </c>
      <c r="I1478" t="s">
        <v>522</v>
      </c>
      <c r="J1478">
        <v>8011</v>
      </c>
      <c r="K1478" t="s">
        <v>146</v>
      </c>
      <c r="L1478">
        <v>300</v>
      </c>
      <c r="M1478" t="s">
        <v>137</v>
      </c>
      <c r="N1478">
        <v>23</v>
      </c>
      <c r="O1478">
        <v>1845.69</v>
      </c>
      <c r="P1478">
        <v>0</v>
      </c>
      <c r="Q1478" t="str">
        <f t="shared" si="23"/>
        <v>G6 - OTHER</v>
      </c>
    </row>
    <row r="1479" spans="1:17" x14ac:dyDescent="0.25">
      <c r="A1479">
        <v>49</v>
      </c>
      <c r="B1479" t="s">
        <v>421</v>
      </c>
      <c r="C1479">
        <v>2019</v>
      </c>
      <c r="D1479">
        <v>12</v>
      </c>
      <c r="E1479" t="s">
        <v>155</v>
      </c>
      <c r="F1479">
        <v>3</v>
      </c>
      <c r="G1479" t="s">
        <v>136</v>
      </c>
      <c r="H1479">
        <v>404</v>
      </c>
      <c r="I1479" t="s">
        <v>507</v>
      </c>
      <c r="J1479">
        <v>2107</v>
      </c>
      <c r="K1479" t="s">
        <v>146</v>
      </c>
      <c r="L1479">
        <v>300</v>
      </c>
      <c r="M1479" t="s">
        <v>137</v>
      </c>
      <c r="N1479">
        <v>17438</v>
      </c>
      <c r="O1479">
        <v>4062435.74</v>
      </c>
      <c r="P1479">
        <v>3238233.46</v>
      </c>
      <c r="Q1479" t="str">
        <f t="shared" si="23"/>
        <v>G3 - Small C&amp;I</v>
      </c>
    </row>
    <row r="1480" spans="1:17" x14ac:dyDescent="0.25">
      <c r="A1480">
        <v>49</v>
      </c>
      <c r="B1480" t="s">
        <v>421</v>
      </c>
      <c r="C1480">
        <v>2019</v>
      </c>
      <c r="D1480">
        <v>12</v>
      </c>
      <c r="E1480" t="s">
        <v>155</v>
      </c>
      <c r="F1480">
        <v>10</v>
      </c>
      <c r="G1480" t="s">
        <v>150</v>
      </c>
      <c r="H1480">
        <v>401</v>
      </c>
      <c r="I1480" t="s">
        <v>526</v>
      </c>
      <c r="J1480">
        <v>1012</v>
      </c>
      <c r="K1480" t="s">
        <v>146</v>
      </c>
      <c r="L1480">
        <v>200</v>
      </c>
      <c r="M1480" t="s">
        <v>144</v>
      </c>
      <c r="N1480">
        <v>5</v>
      </c>
      <c r="O1480">
        <v>1076.57</v>
      </c>
      <c r="P1480">
        <v>805.46</v>
      </c>
      <c r="Q1480" t="str">
        <f t="shared" si="23"/>
        <v>G1 - Residential</v>
      </c>
    </row>
    <row r="1481" spans="1:17" x14ac:dyDescent="0.25">
      <c r="A1481">
        <v>49</v>
      </c>
      <c r="B1481" t="s">
        <v>421</v>
      </c>
      <c r="C1481">
        <v>2019</v>
      </c>
      <c r="D1481">
        <v>12</v>
      </c>
      <c r="E1481" t="s">
        <v>155</v>
      </c>
      <c r="F1481">
        <v>3</v>
      </c>
      <c r="G1481" t="s">
        <v>136</v>
      </c>
      <c r="H1481">
        <v>431</v>
      </c>
      <c r="I1481" t="s">
        <v>515</v>
      </c>
      <c r="J1481" t="s">
        <v>516</v>
      </c>
      <c r="K1481" t="s">
        <v>146</v>
      </c>
      <c r="L1481">
        <v>1673</v>
      </c>
      <c r="M1481" t="s">
        <v>517</v>
      </c>
      <c r="N1481">
        <v>3</v>
      </c>
      <c r="O1481">
        <v>-239645.14</v>
      </c>
      <c r="P1481">
        <v>0</v>
      </c>
      <c r="Q1481" t="str">
        <f t="shared" si="23"/>
        <v>G6 - OTHER</v>
      </c>
    </row>
    <row r="1482" spans="1:17" x14ac:dyDescent="0.25">
      <c r="A1482">
        <v>49</v>
      </c>
      <c r="B1482" t="s">
        <v>421</v>
      </c>
      <c r="C1482">
        <v>2019</v>
      </c>
      <c r="D1482">
        <v>12</v>
      </c>
      <c r="E1482" t="s">
        <v>155</v>
      </c>
      <c r="F1482">
        <v>5</v>
      </c>
      <c r="G1482" t="s">
        <v>141</v>
      </c>
      <c r="H1482">
        <v>404</v>
      </c>
      <c r="I1482" t="s">
        <v>507</v>
      </c>
      <c r="J1482">
        <v>2107</v>
      </c>
      <c r="K1482" t="s">
        <v>146</v>
      </c>
      <c r="L1482">
        <v>400</v>
      </c>
      <c r="M1482" t="s">
        <v>141</v>
      </c>
      <c r="N1482">
        <v>6</v>
      </c>
      <c r="O1482">
        <v>3631.36</v>
      </c>
      <c r="P1482">
        <v>3121.93</v>
      </c>
      <c r="Q1482" t="str">
        <f t="shared" si="23"/>
        <v>G3 - Small C&amp;I</v>
      </c>
    </row>
    <row r="1483" spans="1:17" x14ac:dyDescent="0.25">
      <c r="A1483">
        <v>49</v>
      </c>
      <c r="B1483" t="s">
        <v>421</v>
      </c>
      <c r="C1483">
        <v>2019</v>
      </c>
      <c r="D1483">
        <v>12</v>
      </c>
      <c r="E1483" t="s">
        <v>155</v>
      </c>
      <c r="F1483">
        <v>3</v>
      </c>
      <c r="G1483" t="s">
        <v>136</v>
      </c>
      <c r="H1483">
        <v>444</v>
      </c>
      <c r="I1483" t="s">
        <v>496</v>
      </c>
      <c r="J1483">
        <v>2131</v>
      </c>
      <c r="K1483" t="s">
        <v>146</v>
      </c>
      <c r="L1483">
        <v>300</v>
      </c>
      <c r="M1483" t="s">
        <v>137</v>
      </c>
      <c r="N1483">
        <v>28</v>
      </c>
      <c r="O1483">
        <v>9610.81</v>
      </c>
      <c r="P1483">
        <v>7970.8</v>
      </c>
      <c r="Q1483" t="str">
        <f t="shared" si="23"/>
        <v>G3 - Small C&amp;I</v>
      </c>
    </row>
    <row r="1484" spans="1:17" x14ac:dyDescent="0.25">
      <c r="A1484">
        <v>49</v>
      </c>
      <c r="B1484" t="s">
        <v>421</v>
      </c>
      <c r="C1484">
        <v>2019</v>
      </c>
      <c r="D1484">
        <v>12</v>
      </c>
      <c r="E1484" t="s">
        <v>155</v>
      </c>
      <c r="F1484">
        <v>5</v>
      </c>
      <c r="G1484" t="s">
        <v>141</v>
      </c>
      <c r="H1484">
        <v>406</v>
      </c>
      <c r="I1484" t="s">
        <v>504</v>
      </c>
      <c r="J1484">
        <v>2221</v>
      </c>
      <c r="K1484" t="s">
        <v>146</v>
      </c>
      <c r="L1484">
        <v>1670</v>
      </c>
      <c r="M1484" t="s">
        <v>492</v>
      </c>
      <c r="N1484">
        <v>23</v>
      </c>
      <c r="O1484">
        <v>26767.81</v>
      </c>
      <c r="P1484">
        <v>68248.570000000007</v>
      </c>
      <c r="Q1484" t="str">
        <f t="shared" si="23"/>
        <v>G4 - Medium C&amp;I</v>
      </c>
    </row>
    <row r="1485" spans="1:17" x14ac:dyDescent="0.25">
      <c r="A1485">
        <v>49</v>
      </c>
      <c r="B1485" t="s">
        <v>421</v>
      </c>
      <c r="C1485">
        <v>2019</v>
      </c>
      <c r="D1485">
        <v>12</v>
      </c>
      <c r="E1485" t="s">
        <v>155</v>
      </c>
      <c r="F1485">
        <v>3</v>
      </c>
      <c r="G1485" t="s">
        <v>136</v>
      </c>
      <c r="H1485">
        <v>408</v>
      </c>
      <c r="I1485" t="s">
        <v>479</v>
      </c>
      <c r="J1485">
        <v>2231</v>
      </c>
      <c r="K1485" t="s">
        <v>146</v>
      </c>
      <c r="L1485">
        <v>300</v>
      </c>
      <c r="M1485" t="s">
        <v>137</v>
      </c>
      <c r="N1485">
        <v>38</v>
      </c>
      <c r="O1485">
        <v>38076.75</v>
      </c>
      <c r="P1485">
        <v>37612</v>
      </c>
      <c r="Q1485" t="str">
        <f t="shared" si="23"/>
        <v>G4 - Medium C&amp;I</v>
      </c>
    </row>
    <row r="1486" spans="1:17" x14ac:dyDescent="0.25">
      <c r="A1486">
        <v>49</v>
      </c>
      <c r="B1486" t="s">
        <v>421</v>
      </c>
      <c r="C1486">
        <v>2019</v>
      </c>
      <c r="D1486">
        <v>12</v>
      </c>
      <c r="E1486" t="s">
        <v>155</v>
      </c>
      <c r="F1486">
        <v>5</v>
      </c>
      <c r="G1486" t="s">
        <v>141</v>
      </c>
      <c r="H1486">
        <v>423</v>
      </c>
      <c r="I1486" t="s">
        <v>483</v>
      </c>
      <c r="J1486" t="s">
        <v>484</v>
      </c>
      <c r="K1486" t="s">
        <v>146</v>
      </c>
      <c r="L1486">
        <v>1671</v>
      </c>
      <c r="M1486" t="s">
        <v>485</v>
      </c>
      <c r="N1486">
        <v>52</v>
      </c>
      <c r="O1486">
        <v>677366.46</v>
      </c>
      <c r="P1486">
        <v>3788825.13</v>
      </c>
      <c r="Q1486" t="str">
        <f t="shared" si="23"/>
        <v>G5 - Large C&amp;I</v>
      </c>
    </row>
    <row r="1487" spans="1:17" x14ac:dyDescent="0.25">
      <c r="A1487">
        <v>49</v>
      </c>
      <c r="B1487" t="s">
        <v>421</v>
      </c>
      <c r="C1487">
        <v>2019</v>
      </c>
      <c r="D1487">
        <v>12</v>
      </c>
      <c r="E1487" t="s">
        <v>155</v>
      </c>
      <c r="F1487">
        <v>5</v>
      </c>
      <c r="G1487" t="s">
        <v>141</v>
      </c>
      <c r="H1487">
        <v>410</v>
      </c>
      <c r="I1487" t="s">
        <v>514</v>
      </c>
      <c r="J1487">
        <v>3321</v>
      </c>
      <c r="K1487" t="s">
        <v>146</v>
      </c>
      <c r="L1487">
        <v>1670</v>
      </c>
      <c r="M1487" t="s">
        <v>492</v>
      </c>
      <c r="N1487">
        <v>22</v>
      </c>
      <c r="O1487">
        <v>85380.87</v>
      </c>
      <c r="P1487">
        <v>203854.84</v>
      </c>
      <c r="Q1487" t="str">
        <f t="shared" si="23"/>
        <v>G5 - Large C&amp;I</v>
      </c>
    </row>
    <row r="1488" spans="1:17" x14ac:dyDescent="0.25">
      <c r="A1488">
        <v>49</v>
      </c>
      <c r="B1488" t="s">
        <v>421</v>
      </c>
      <c r="C1488">
        <v>2019</v>
      </c>
      <c r="D1488">
        <v>12</v>
      </c>
      <c r="E1488" t="s">
        <v>155</v>
      </c>
      <c r="F1488">
        <v>3</v>
      </c>
      <c r="G1488" t="s">
        <v>136</v>
      </c>
      <c r="H1488">
        <v>412</v>
      </c>
      <c r="I1488" t="s">
        <v>534</v>
      </c>
      <c r="J1488">
        <v>3331</v>
      </c>
      <c r="K1488" t="s">
        <v>146</v>
      </c>
      <c r="L1488">
        <v>300</v>
      </c>
      <c r="M1488" t="s">
        <v>137</v>
      </c>
      <c r="N1488">
        <v>2</v>
      </c>
      <c r="O1488">
        <v>14730.73</v>
      </c>
      <c r="P1488">
        <v>14974.14</v>
      </c>
      <c r="Q1488" t="str">
        <f t="shared" si="23"/>
        <v>G5 - Large C&amp;I</v>
      </c>
    </row>
    <row r="1489" spans="1:17" x14ac:dyDescent="0.25">
      <c r="A1489">
        <v>49</v>
      </c>
      <c r="B1489" t="s">
        <v>421</v>
      </c>
      <c r="C1489">
        <v>2019</v>
      </c>
      <c r="D1489">
        <v>12</v>
      </c>
      <c r="E1489" t="s">
        <v>155</v>
      </c>
      <c r="F1489">
        <v>5</v>
      </c>
      <c r="G1489" t="s">
        <v>141</v>
      </c>
      <c r="H1489">
        <v>409</v>
      </c>
      <c r="I1489" t="s">
        <v>518</v>
      </c>
      <c r="J1489">
        <v>3367</v>
      </c>
      <c r="K1489" t="s">
        <v>146</v>
      </c>
      <c r="L1489">
        <v>400</v>
      </c>
      <c r="M1489" t="s">
        <v>141</v>
      </c>
      <c r="N1489">
        <v>6</v>
      </c>
      <c r="O1489">
        <v>35086.660000000003</v>
      </c>
      <c r="P1489">
        <v>36235.4</v>
      </c>
      <c r="Q1489" t="str">
        <f t="shared" si="23"/>
        <v>G5 - Large C&amp;I</v>
      </c>
    </row>
    <row r="1490" spans="1:17" x14ac:dyDescent="0.25">
      <c r="A1490">
        <v>49</v>
      </c>
      <c r="B1490" t="s">
        <v>421</v>
      </c>
      <c r="C1490">
        <v>2020</v>
      </c>
      <c r="D1490">
        <v>1</v>
      </c>
      <c r="E1490" t="s">
        <v>154</v>
      </c>
      <c r="F1490">
        <v>5</v>
      </c>
      <c r="G1490" t="s">
        <v>141</v>
      </c>
      <c r="H1490">
        <v>407</v>
      </c>
      <c r="I1490" t="s">
        <v>497</v>
      </c>
      <c r="J1490" t="s">
        <v>498</v>
      </c>
      <c r="K1490" t="s">
        <v>146</v>
      </c>
      <c r="L1490">
        <v>1670</v>
      </c>
      <c r="M1490" t="s">
        <v>492</v>
      </c>
      <c r="N1490">
        <v>8</v>
      </c>
      <c r="O1490">
        <v>8564.57</v>
      </c>
      <c r="P1490">
        <v>21576.44</v>
      </c>
      <c r="Q1490" t="str">
        <f t="shared" si="23"/>
        <v>G4 - Medium C&amp;I</v>
      </c>
    </row>
    <row r="1491" spans="1:17" x14ac:dyDescent="0.25">
      <c r="A1491">
        <v>49</v>
      </c>
      <c r="B1491" t="s">
        <v>421</v>
      </c>
      <c r="C1491">
        <v>2020</v>
      </c>
      <c r="D1491">
        <v>1</v>
      </c>
      <c r="E1491" t="s">
        <v>154</v>
      </c>
      <c r="F1491">
        <v>3</v>
      </c>
      <c r="G1491" t="s">
        <v>136</v>
      </c>
      <c r="H1491">
        <v>405</v>
      </c>
      <c r="I1491" t="s">
        <v>505</v>
      </c>
      <c r="J1491">
        <v>2237</v>
      </c>
      <c r="K1491" t="s">
        <v>146</v>
      </c>
      <c r="L1491">
        <v>300</v>
      </c>
      <c r="M1491" t="s">
        <v>137</v>
      </c>
      <c r="N1491">
        <v>3234</v>
      </c>
      <c r="O1491">
        <v>5008576.12</v>
      </c>
      <c r="P1491">
        <v>5144141.99</v>
      </c>
      <c r="Q1491" t="str">
        <f t="shared" si="23"/>
        <v>G4 - Medium C&amp;I</v>
      </c>
    </row>
    <row r="1492" spans="1:17" x14ac:dyDescent="0.25">
      <c r="A1492">
        <v>49</v>
      </c>
      <c r="B1492" t="s">
        <v>421</v>
      </c>
      <c r="C1492">
        <v>2020</v>
      </c>
      <c r="D1492">
        <v>1</v>
      </c>
      <c r="E1492" t="s">
        <v>154</v>
      </c>
      <c r="F1492">
        <v>5</v>
      </c>
      <c r="G1492" t="s">
        <v>141</v>
      </c>
      <c r="H1492">
        <v>406</v>
      </c>
      <c r="I1492" t="s">
        <v>504</v>
      </c>
      <c r="J1492">
        <v>2221</v>
      </c>
      <c r="K1492" t="s">
        <v>146</v>
      </c>
      <c r="L1492">
        <v>1670</v>
      </c>
      <c r="M1492" t="s">
        <v>492</v>
      </c>
      <c r="N1492">
        <v>22</v>
      </c>
      <c r="O1492">
        <v>27282.6</v>
      </c>
      <c r="P1492">
        <v>69261.759999999995</v>
      </c>
      <c r="Q1492" t="str">
        <f t="shared" si="23"/>
        <v>G4 - Medium C&amp;I</v>
      </c>
    </row>
    <row r="1493" spans="1:17" x14ac:dyDescent="0.25">
      <c r="A1493">
        <v>49</v>
      </c>
      <c r="B1493" t="s">
        <v>421</v>
      </c>
      <c r="C1493">
        <v>2020</v>
      </c>
      <c r="D1493">
        <v>1</v>
      </c>
      <c r="E1493" t="s">
        <v>154</v>
      </c>
      <c r="F1493">
        <v>3</v>
      </c>
      <c r="G1493" t="s">
        <v>136</v>
      </c>
      <c r="H1493">
        <v>418</v>
      </c>
      <c r="I1493" t="s">
        <v>529</v>
      </c>
      <c r="J1493">
        <v>2321</v>
      </c>
      <c r="K1493" t="s">
        <v>146</v>
      </c>
      <c r="L1493">
        <v>1671</v>
      </c>
      <c r="M1493" t="s">
        <v>485</v>
      </c>
      <c r="N1493">
        <v>43</v>
      </c>
      <c r="O1493">
        <v>122926.46</v>
      </c>
      <c r="P1493">
        <v>357940.99</v>
      </c>
      <c r="Q1493" t="str">
        <f t="shared" si="23"/>
        <v>G5 - Large C&amp;I</v>
      </c>
    </row>
    <row r="1494" spans="1:17" x14ac:dyDescent="0.25">
      <c r="A1494">
        <v>49</v>
      </c>
      <c r="B1494" t="s">
        <v>421</v>
      </c>
      <c r="C1494">
        <v>2020</v>
      </c>
      <c r="D1494">
        <v>1</v>
      </c>
      <c r="E1494" t="s">
        <v>154</v>
      </c>
      <c r="F1494">
        <v>3</v>
      </c>
      <c r="G1494" t="s">
        <v>136</v>
      </c>
      <c r="H1494">
        <v>415</v>
      </c>
      <c r="I1494" t="s">
        <v>502</v>
      </c>
      <c r="J1494" t="s">
        <v>503</v>
      </c>
      <c r="K1494" t="s">
        <v>146</v>
      </c>
      <c r="L1494">
        <v>1670</v>
      </c>
      <c r="M1494" t="s">
        <v>492</v>
      </c>
      <c r="N1494">
        <v>23</v>
      </c>
      <c r="O1494">
        <v>262711.98</v>
      </c>
      <c r="P1494">
        <v>1565572.19</v>
      </c>
      <c r="Q1494" t="str">
        <f t="shared" si="23"/>
        <v>G5 - Large C&amp;I</v>
      </c>
    </row>
    <row r="1495" spans="1:17" x14ac:dyDescent="0.25">
      <c r="A1495">
        <v>49</v>
      </c>
      <c r="B1495" t="s">
        <v>421</v>
      </c>
      <c r="C1495">
        <v>2020</v>
      </c>
      <c r="D1495">
        <v>1</v>
      </c>
      <c r="E1495" t="s">
        <v>154</v>
      </c>
      <c r="F1495">
        <v>5</v>
      </c>
      <c r="G1495" t="s">
        <v>141</v>
      </c>
      <c r="H1495">
        <v>415</v>
      </c>
      <c r="I1495" t="s">
        <v>502</v>
      </c>
      <c r="J1495" t="s">
        <v>503</v>
      </c>
      <c r="K1495" t="s">
        <v>146</v>
      </c>
      <c r="L1495">
        <v>1670</v>
      </c>
      <c r="M1495" t="s">
        <v>492</v>
      </c>
      <c r="N1495">
        <v>3</v>
      </c>
      <c r="O1495">
        <v>16645.2</v>
      </c>
      <c r="P1495">
        <v>88284.39</v>
      </c>
      <c r="Q1495" t="str">
        <f t="shared" si="23"/>
        <v>G5 - Large C&amp;I</v>
      </c>
    </row>
    <row r="1496" spans="1:17" x14ac:dyDescent="0.25">
      <c r="A1496">
        <v>49</v>
      </c>
      <c r="B1496" t="s">
        <v>421</v>
      </c>
      <c r="C1496">
        <v>2020</v>
      </c>
      <c r="D1496">
        <v>1</v>
      </c>
      <c r="E1496" t="s">
        <v>154</v>
      </c>
      <c r="F1496">
        <v>5</v>
      </c>
      <c r="G1496" t="s">
        <v>141</v>
      </c>
      <c r="H1496">
        <v>421</v>
      </c>
      <c r="I1496" t="s">
        <v>486</v>
      </c>
      <c r="J1496">
        <v>2496</v>
      </c>
      <c r="K1496" t="s">
        <v>146</v>
      </c>
      <c r="L1496">
        <v>400</v>
      </c>
      <c r="M1496" t="s">
        <v>141</v>
      </c>
      <c r="N1496">
        <v>1</v>
      </c>
      <c r="O1496">
        <v>15036.57</v>
      </c>
      <c r="P1496">
        <v>21155.17</v>
      </c>
      <c r="Q1496" t="str">
        <f t="shared" si="23"/>
        <v>G5 - Large C&amp;I</v>
      </c>
    </row>
    <row r="1497" spans="1:17" x14ac:dyDescent="0.25">
      <c r="A1497">
        <v>49</v>
      </c>
      <c r="B1497" t="s">
        <v>421</v>
      </c>
      <c r="C1497">
        <v>2020</v>
      </c>
      <c r="D1497">
        <v>1</v>
      </c>
      <c r="E1497" t="s">
        <v>154</v>
      </c>
      <c r="F1497">
        <v>3</v>
      </c>
      <c r="G1497" t="s">
        <v>136</v>
      </c>
      <c r="H1497">
        <v>428</v>
      </c>
      <c r="I1497" t="s">
        <v>530</v>
      </c>
      <c r="J1497" t="s">
        <v>531</v>
      </c>
      <c r="K1497" t="s">
        <v>146</v>
      </c>
      <c r="L1497">
        <v>1675</v>
      </c>
      <c r="M1497" t="s">
        <v>482</v>
      </c>
      <c r="N1497">
        <v>1</v>
      </c>
      <c r="O1497">
        <v>39279.279999999999</v>
      </c>
      <c r="P1497">
        <v>39933.1</v>
      </c>
      <c r="Q1497" t="str">
        <f t="shared" si="23"/>
        <v>G5 - Large C&amp;I</v>
      </c>
    </row>
    <row r="1498" spans="1:17" x14ac:dyDescent="0.25">
      <c r="A1498">
        <v>49</v>
      </c>
      <c r="B1498" t="s">
        <v>421</v>
      </c>
      <c r="C1498">
        <v>2020</v>
      </c>
      <c r="D1498">
        <v>1</v>
      </c>
      <c r="E1498" t="s">
        <v>154</v>
      </c>
      <c r="F1498">
        <v>1</v>
      </c>
      <c r="G1498" t="s">
        <v>133</v>
      </c>
      <c r="H1498">
        <v>401</v>
      </c>
      <c r="I1498" t="s">
        <v>526</v>
      </c>
      <c r="J1498">
        <v>1012</v>
      </c>
      <c r="K1498" t="s">
        <v>146</v>
      </c>
      <c r="L1498">
        <v>200</v>
      </c>
      <c r="M1498" t="s">
        <v>144</v>
      </c>
      <c r="N1498">
        <v>16744</v>
      </c>
      <c r="O1498">
        <v>856476.49</v>
      </c>
      <c r="P1498">
        <v>479322.21</v>
      </c>
      <c r="Q1498" t="str">
        <f t="shared" si="23"/>
        <v>G1 - Residential</v>
      </c>
    </row>
    <row r="1499" spans="1:17" x14ac:dyDescent="0.25">
      <c r="A1499">
        <v>49</v>
      </c>
      <c r="B1499" t="s">
        <v>421</v>
      </c>
      <c r="C1499">
        <v>2020</v>
      </c>
      <c r="D1499">
        <v>1</v>
      </c>
      <c r="E1499" t="s">
        <v>154</v>
      </c>
      <c r="F1499">
        <v>10</v>
      </c>
      <c r="G1499" t="s">
        <v>150</v>
      </c>
      <c r="H1499">
        <v>404</v>
      </c>
      <c r="I1499" t="s">
        <v>507</v>
      </c>
      <c r="J1499">
        <v>0</v>
      </c>
      <c r="K1499" t="s">
        <v>146</v>
      </c>
      <c r="L1499">
        <v>0</v>
      </c>
      <c r="M1499" t="s">
        <v>146</v>
      </c>
      <c r="N1499">
        <v>1</v>
      </c>
      <c r="O1499">
        <v>64.19</v>
      </c>
      <c r="P1499">
        <v>33.99</v>
      </c>
      <c r="Q1499" t="str">
        <f t="shared" si="23"/>
        <v>G6 - OTHER</v>
      </c>
    </row>
    <row r="1500" spans="1:17" x14ac:dyDescent="0.25">
      <c r="A1500">
        <v>49</v>
      </c>
      <c r="B1500" t="s">
        <v>421</v>
      </c>
      <c r="C1500">
        <v>2020</v>
      </c>
      <c r="D1500">
        <v>1</v>
      </c>
      <c r="E1500" t="s">
        <v>154</v>
      </c>
      <c r="F1500">
        <v>3</v>
      </c>
      <c r="G1500" t="s">
        <v>136</v>
      </c>
      <c r="H1500">
        <v>431</v>
      </c>
      <c r="I1500" t="s">
        <v>515</v>
      </c>
      <c r="J1500" t="s">
        <v>516</v>
      </c>
      <c r="K1500" t="s">
        <v>146</v>
      </c>
      <c r="L1500">
        <v>1673</v>
      </c>
      <c r="M1500" t="s">
        <v>517</v>
      </c>
      <c r="N1500">
        <v>3</v>
      </c>
      <c r="O1500">
        <v>-404164.87</v>
      </c>
      <c r="P1500">
        <v>0</v>
      </c>
      <c r="Q1500" t="str">
        <f t="shared" si="23"/>
        <v>G6 - OTHER</v>
      </c>
    </row>
    <row r="1501" spans="1:17" x14ac:dyDescent="0.25">
      <c r="A1501">
        <v>49</v>
      </c>
      <c r="B1501" t="s">
        <v>421</v>
      </c>
      <c r="C1501">
        <v>2020</v>
      </c>
      <c r="D1501">
        <v>1</v>
      </c>
      <c r="E1501" t="s">
        <v>154</v>
      </c>
      <c r="F1501">
        <v>3</v>
      </c>
      <c r="G1501" t="s">
        <v>136</v>
      </c>
      <c r="H1501">
        <v>443</v>
      </c>
      <c r="I1501" t="s">
        <v>495</v>
      </c>
      <c r="J1501">
        <v>2121</v>
      </c>
      <c r="K1501" t="s">
        <v>146</v>
      </c>
      <c r="L1501">
        <v>1670</v>
      </c>
      <c r="M1501" t="s">
        <v>492</v>
      </c>
      <c r="N1501">
        <v>801</v>
      </c>
      <c r="O1501">
        <v>208935.43</v>
      </c>
      <c r="P1501">
        <v>322371.93</v>
      </c>
      <c r="Q1501" t="str">
        <f t="shared" si="23"/>
        <v>G3 - Small C&amp;I</v>
      </c>
    </row>
    <row r="1502" spans="1:17" x14ac:dyDescent="0.25">
      <c r="A1502">
        <v>49</v>
      </c>
      <c r="B1502" t="s">
        <v>421</v>
      </c>
      <c r="C1502">
        <v>2020</v>
      </c>
      <c r="D1502">
        <v>1</v>
      </c>
      <c r="E1502" t="s">
        <v>154</v>
      </c>
      <c r="F1502">
        <v>3</v>
      </c>
      <c r="G1502" t="s">
        <v>136</v>
      </c>
      <c r="H1502">
        <v>444</v>
      </c>
      <c r="I1502" t="s">
        <v>496</v>
      </c>
      <c r="J1502">
        <v>2131</v>
      </c>
      <c r="K1502" t="s">
        <v>146</v>
      </c>
      <c r="L1502">
        <v>300</v>
      </c>
      <c r="M1502" t="s">
        <v>137</v>
      </c>
      <c r="N1502">
        <v>65</v>
      </c>
      <c r="O1502">
        <v>30192.78</v>
      </c>
      <c r="P1502">
        <v>24890.98</v>
      </c>
      <c r="Q1502" t="str">
        <f t="shared" si="23"/>
        <v>G3 - Small C&amp;I</v>
      </c>
    </row>
    <row r="1503" spans="1:17" x14ac:dyDescent="0.25">
      <c r="A1503">
        <v>49</v>
      </c>
      <c r="B1503" t="s">
        <v>421</v>
      </c>
      <c r="C1503">
        <v>2020</v>
      </c>
      <c r="D1503">
        <v>1</v>
      </c>
      <c r="E1503" t="s">
        <v>154</v>
      </c>
      <c r="F1503">
        <v>3</v>
      </c>
      <c r="G1503" t="s">
        <v>136</v>
      </c>
      <c r="H1503">
        <v>406</v>
      </c>
      <c r="I1503" t="s">
        <v>504</v>
      </c>
      <c r="J1503">
        <v>2221</v>
      </c>
      <c r="K1503" t="s">
        <v>146</v>
      </c>
      <c r="L1503">
        <v>1670</v>
      </c>
      <c r="M1503" t="s">
        <v>492</v>
      </c>
      <c r="N1503">
        <v>1494</v>
      </c>
      <c r="O1503">
        <v>1274043.67</v>
      </c>
      <c r="P1503">
        <v>3086701.79</v>
      </c>
      <c r="Q1503" t="str">
        <f t="shared" si="23"/>
        <v>G4 - Medium C&amp;I</v>
      </c>
    </row>
    <row r="1504" spans="1:17" x14ac:dyDescent="0.25">
      <c r="A1504">
        <v>49</v>
      </c>
      <c r="B1504" t="s">
        <v>421</v>
      </c>
      <c r="C1504">
        <v>2020</v>
      </c>
      <c r="D1504">
        <v>1</v>
      </c>
      <c r="E1504" t="s">
        <v>154</v>
      </c>
      <c r="F1504">
        <v>5</v>
      </c>
      <c r="G1504" t="s">
        <v>141</v>
      </c>
      <c r="H1504">
        <v>420</v>
      </c>
      <c r="I1504" t="s">
        <v>499</v>
      </c>
      <c r="J1504">
        <v>2331</v>
      </c>
      <c r="K1504" t="s">
        <v>146</v>
      </c>
      <c r="L1504">
        <v>400</v>
      </c>
      <c r="M1504" t="s">
        <v>141</v>
      </c>
      <c r="N1504">
        <v>1</v>
      </c>
      <c r="O1504">
        <v>1805</v>
      </c>
      <c r="P1504">
        <v>1907.56</v>
      </c>
      <c r="Q1504" t="str">
        <f t="shared" si="23"/>
        <v>G5 - Large C&amp;I</v>
      </c>
    </row>
    <row r="1505" spans="1:17" x14ac:dyDescent="0.25">
      <c r="A1505">
        <v>49</v>
      </c>
      <c r="B1505" t="s">
        <v>421</v>
      </c>
      <c r="C1505">
        <v>2020</v>
      </c>
      <c r="D1505">
        <v>1</v>
      </c>
      <c r="E1505" t="s">
        <v>154</v>
      </c>
      <c r="F1505">
        <v>3</v>
      </c>
      <c r="G1505" t="s">
        <v>136</v>
      </c>
      <c r="H1505">
        <v>412</v>
      </c>
      <c r="I1505" t="s">
        <v>534</v>
      </c>
      <c r="J1505">
        <v>3331</v>
      </c>
      <c r="K1505" t="s">
        <v>146</v>
      </c>
      <c r="L1505">
        <v>300</v>
      </c>
      <c r="M1505" t="s">
        <v>137</v>
      </c>
      <c r="N1505">
        <v>4</v>
      </c>
      <c r="O1505">
        <v>78822.16</v>
      </c>
      <c r="P1505">
        <v>82657.5</v>
      </c>
      <c r="Q1505" t="str">
        <f t="shared" si="23"/>
        <v>G5 - Large C&amp;I</v>
      </c>
    </row>
    <row r="1506" spans="1:17" x14ac:dyDescent="0.25">
      <c r="A1506">
        <v>49</v>
      </c>
      <c r="B1506" t="s">
        <v>421</v>
      </c>
      <c r="C1506">
        <v>2020</v>
      </c>
      <c r="D1506">
        <v>1</v>
      </c>
      <c r="E1506" t="s">
        <v>154</v>
      </c>
      <c r="F1506">
        <v>3</v>
      </c>
      <c r="G1506" t="s">
        <v>136</v>
      </c>
      <c r="H1506">
        <v>414</v>
      </c>
      <c r="I1506" t="s">
        <v>506</v>
      </c>
      <c r="J1506">
        <v>3421</v>
      </c>
      <c r="K1506" t="s">
        <v>146</v>
      </c>
      <c r="L1506">
        <v>1670</v>
      </c>
      <c r="M1506" t="s">
        <v>492</v>
      </c>
      <c r="N1506">
        <v>3</v>
      </c>
      <c r="O1506">
        <v>17927.43</v>
      </c>
      <c r="P1506">
        <v>91758.78</v>
      </c>
      <c r="Q1506" t="str">
        <f t="shared" si="23"/>
        <v>G5 - Large C&amp;I</v>
      </c>
    </row>
    <row r="1507" spans="1:17" x14ac:dyDescent="0.25">
      <c r="A1507">
        <v>49</v>
      </c>
      <c r="B1507" t="s">
        <v>421</v>
      </c>
      <c r="C1507">
        <v>2020</v>
      </c>
      <c r="D1507">
        <v>1</v>
      </c>
      <c r="E1507" t="s">
        <v>154</v>
      </c>
      <c r="F1507">
        <v>3</v>
      </c>
      <c r="G1507" t="s">
        <v>136</v>
      </c>
      <c r="H1507">
        <v>413</v>
      </c>
      <c r="I1507" t="s">
        <v>512</v>
      </c>
      <c r="J1507">
        <v>3496</v>
      </c>
      <c r="K1507" t="s">
        <v>146</v>
      </c>
      <c r="L1507">
        <v>300</v>
      </c>
      <c r="M1507" t="s">
        <v>137</v>
      </c>
      <c r="N1507">
        <v>4</v>
      </c>
      <c r="O1507">
        <v>62474.6</v>
      </c>
      <c r="P1507">
        <v>84555.79</v>
      </c>
      <c r="Q1507" t="str">
        <f t="shared" si="23"/>
        <v>G5 - Large C&amp;I</v>
      </c>
    </row>
    <row r="1508" spans="1:17" x14ac:dyDescent="0.25">
      <c r="A1508">
        <v>49</v>
      </c>
      <c r="B1508" t="s">
        <v>421</v>
      </c>
      <c r="C1508">
        <v>2020</v>
      </c>
      <c r="D1508">
        <v>1</v>
      </c>
      <c r="E1508" t="s">
        <v>154</v>
      </c>
      <c r="F1508">
        <v>3</v>
      </c>
      <c r="G1508" t="s">
        <v>136</v>
      </c>
      <c r="H1508">
        <v>411</v>
      </c>
      <c r="I1508" t="s">
        <v>490</v>
      </c>
      <c r="J1508" t="s">
        <v>491</v>
      </c>
      <c r="K1508" t="s">
        <v>146</v>
      </c>
      <c r="L1508">
        <v>1670</v>
      </c>
      <c r="M1508" t="s">
        <v>492</v>
      </c>
      <c r="N1508">
        <v>108</v>
      </c>
      <c r="O1508">
        <v>489268.61</v>
      </c>
      <c r="P1508">
        <v>1202178.3500000001</v>
      </c>
      <c r="Q1508" t="str">
        <f t="shared" si="23"/>
        <v>G5 - Large C&amp;I</v>
      </c>
    </row>
    <row r="1509" spans="1:17" x14ac:dyDescent="0.25">
      <c r="A1509">
        <v>49</v>
      </c>
      <c r="B1509" t="s">
        <v>421</v>
      </c>
      <c r="C1509">
        <v>2020</v>
      </c>
      <c r="D1509">
        <v>1</v>
      </c>
      <c r="E1509" t="s">
        <v>154</v>
      </c>
      <c r="F1509">
        <v>3</v>
      </c>
      <c r="G1509" t="s">
        <v>136</v>
      </c>
      <c r="H1509">
        <v>425</v>
      </c>
      <c r="I1509" t="s">
        <v>480</v>
      </c>
      <c r="J1509" t="s">
        <v>481</v>
      </c>
      <c r="K1509" t="s">
        <v>146</v>
      </c>
      <c r="L1509">
        <v>1675</v>
      </c>
      <c r="M1509" t="s">
        <v>482</v>
      </c>
      <c r="N1509">
        <v>3</v>
      </c>
      <c r="O1509">
        <v>37632.04</v>
      </c>
      <c r="P1509">
        <v>30983.43</v>
      </c>
      <c r="Q1509" t="str">
        <f t="shared" si="23"/>
        <v>G5 - Large C&amp;I</v>
      </c>
    </row>
    <row r="1510" spans="1:17" x14ac:dyDescent="0.25">
      <c r="A1510">
        <v>49</v>
      </c>
      <c r="B1510" t="s">
        <v>421</v>
      </c>
      <c r="C1510">
        <v>2020</v>
      </c>
      <c r="D1510">
        <v>1</v>
      </c>
      <c r="E1510" t="s">
        <v>154</v>
      </c>
      <c r="F1510">
        <v>10</v>
      </c>
      <c r="G1510" t="s">
        <v>150</v>
      </c>
      <c r="H1510">
        <v>400</v>
      </c>
      <c r="I1510" t="s">
        <v>511</v>
      </c>
      <c r="J1510">
        <v>1247</v>
      </c>
      <c r="K1510" t="s">
        <v>146</v>
      </c>
      <c r="L1510">
        <v>207</v>
      </c>
      <c r="M1510" t="s">
        <v>152</v>
      </c>
      <c r="N1510">
        <v>214629</v>
      </c>
      <c r="O1510">
        <v>42903714.149999999</v>
      </c>
      <c r="P1510">
        <v>32199429.620000001</v>
      </c>
      <c r="Q1510" t="str">
        <f t="shared" si="23"/>
        <v>G1 - Residential</v>
      </c>
    </row>
    <row r="1511" spans="1:17" x14ac:dyDescent="0.25">
      <c r="A1511">
        <v>49</v>
      </c>
      <c r="B1511" t="s">
        <v>421</v>
      </c>
      <c r="C1511">
        <v>2020</v>
      </c>
      <c r="D1511">
        <v>1</v>
      </c>
      <c r="E1511" t="s">
        <v>154</v>
      </c>
      <c r="F1511">
        <v>3</v>
      </c>
      <c r="G1511" t="s">
        <v>136</v>
      </c>
      <c r="H1511">
        <v>439</v>
      </c>
      <c r="I1511" t="s">
        <v>488</v>
      </c>
      <c r="J1511" t="s">
        <v>489</v>
      </c>
      <c r="K1511" t="s">
        <v>146</v>
      </c>
      <c r="L1511">
        <v>300</v>
      </c>
      <c r="M1511" t="s">
        <v>137</v>
      </c>
      <c r="N1511">
        <v>1</v>
      </c>
      <c r="O1511">
        <v>170502.74</v>
      </c>
      <c r="P1511">
        <v>282800.92</v>
      </c>
      <c r="Q1511" t="str">
        <f t="shared" si="23"/>
        <v>G5 - Large C&amp;I</v>
      </c>
    </row>
    <row r="1512" spans="1:17" x14ac:dyDescent="0.25">
      <c r="A1512">
        <v>49</v>
      </c>
      <c r="B1512" t="s">
        <v>421</v>
      </c>
      <c r="C1512">
        <v>2020</v>
      </c>
      <c r="D1512">
        <v>1</v>
      </c>
      <c r="E1512" t="s">
        <v>154</v>
      </c>
      <c r="F1512">
        <v>5</v>
      </c>
      <c r="G1512" t="s">
        <v>141</v>
      </c>
      <c r="H1512">
        <v>418</v>
      </c>
      <c r="I1512" t="s">
        <v>529</v>
      </c>
      <c r="J1512">
        <v>2321</v>
      </c>
      <c r="K1512" t="s">
        <v>146</v>
      </c>
      <c r="L1512">
        <v>1671</v>
      </c>
      <c r="M1512" t="s">
        <v>485</v>
      </c>
      <c r="N1512">
        <v>53</v>
      </c>
      <c r="O1512">
        <v>167992.66</v>
      </c>
      <c r="P1512">
        <v>477132.08</v>
      </c>
      <c r="Q1512" t="str">
        <f t="shared" si="23"/>
        <v>G5 - Large C&amp;I</v>
      </c>
    </row>
    <row r="1513" spans="1:17" x14ac:dyDescent="0.25">
      <c r="A1513">
        <v>49</v>
      </c>
      <c r="B1513" t="s">
        <v>421</v>
      </c>
      <c r="C1513">
        <v>2020</v>
      </c>
      <c r="D1513">
        <v>1</v>
      </c>
      <c r="E1513" t="s">
        <v>154</v>
      </c>
      <c r="F1513">
        <v>3</v>
      </c>
      <c r="G1513" t="s">
        <v>136</v>
      </c>
      <c r="H1513">
        <v>410</v>
      </c>
      <c r="I1513" t="s">
        <v>514</v>
      </c>
      <c r="J1513">
        <v>3321</v>
      </c>
      <c r="K1513" t="s">
        <v>146</v>
      </c>
      <c r="L1513">
        <v>1670</v>
      </c>
      <c r="M1513" t="s">
        <v>492</v>
      </c>
      <c r="N1513">
        <v>204</v>
      </c>
      <c r="O1513">
        <v>935540.98</v>
      </c>
      <c r="P1513">
        <v>2215422.98</v>
      </c>
      <c r="Q1513" t="str">
        <f t="shared" si="23"/>
        <v>G5 - Large C&amp;I</v>
      </c>
    </row>
    <row r="1514" spans="1:17" x14ac:dyDescent="0.25">
      <c r="A1514">
        <v>49</v>
      </c>
      <c r="B1514" t="s">
        <v>421</v>
      </c>
      <c r="C1514">
        <v>2020</v>
      </c>
      <c r="D1514">
        <v>1</v>
      </c>
      <c r="E1514" t="s">
        <v>154</v>
      </c>
      <c r="F1514">
        <v>3</v>
      </c>
      <c r="G1514" t="s">
        <v>136</v>
      </c>
      <c r="H1514">
        <v>409</v>
      </c>
      <c r="I1514" t="s">
        <v>518</v>
      </c>
      <c r="J1514">
        <v>3367</v>
      </c>
      <c r="K1514" t="s">
        <v>146</v>
      </c>
      <c r="L1514">
        <v>300</v>
      </c>
      <c r="M1514" t="s">
        <v>137</v>
      </c>
      <c r="N1514">
        <v>90</v>
      </c>
      <c r="O1514">
        <v>938623.41</v>
      </c>
      <c r="P1514">
        <v>975686.34</v>
      </c>
      <c r="Q1514" t="str">
        <f t="shared" si="23"/>
        <v>G5 - Large C&amp;I</v>
      </c>
    </row>
    <row r="1515" spans="1:17" x14ac:dyDescent="0.25">
      <c r="A1515">
        <v>49</v>
      </c>
      <c r="B1515" t="s">
        <v>421</v>
      </c>
      <c r="C1515">
        <v>2020</v>
      </c>
      <c r="D1515">
        <v>1</v>
      </c>
      <c r="E1515" t="s">
        <v>154</v>
      </c>
      <c r="F1515">
        <v>5</v>
      </c>
      <c r="G1515" t="s">
        <v>141</v>
      </c>
      <c r="H1515">
        <v>414</v>
      </c>
      <c r="I1515" t="s">
        <v>506</v>
      </c>
      <c r="J1515">
        <v>3421</v>
      </c>
      <c r="K1515" t="s">
        <v>146</v>
      </c>
      <c r="L1515">
        <v>1670</v>
      </c>
      <c r="M1515" t="s">
        <v>492</v>
      </c>
      <c r="N1515">
        <v>1</v>
      </c>
      <c r="O1515">
        <v>5910.2</v>
      </c>
      <c r="P1515">
        <v>30250.07</v>
      </c>
      <c r="Q1515" t="str">
        <f t="shared" si="23"/>
        <v>G5 - Large C&amp;I</v>
      </c>
    </row>
    <row r="1516" spans="1:17" x14ac:dyDescent="0.25">
      <c r="A1516">
        <v>49</v>
      </c>
      <c r="B1516" t="s">
        <v>421</v>
      </c>
      <c r="C1516">
        <v>2020</v>
      </c>
      <c r="D1516">
        <v>1</v>
      </c>
      <c r="E1516" t="s">
        <v>154</v>
      </c>
      <c r="F1516">
        <v>3</v>
      </c>
      <c r="G1516" t="s">
        <v>136</v>
      </c>
      <c r="H1516">
        <v>442</v>
      </c>
      <c r="I1516" t="s">
        <v>532</v>
      </c>
      <c r="J1516" t="s">
        <v>533</v>
      </c>
      <c r="K1516" t="s">
        <v>146</v>
      </c>
      <c r="L1516">
        <v>1672</v>
      </c>
      <c r="M1516" t="s">
        <v>525</v>
      </c>
      <c r="N1516">
        <v>8</v>
      </c>
      <c r="O1516">
        <v>95794.09</v>
      </c>
      <c r="P1516">
        <v>766137.69</v>
      </c>
      <c r="Q1516" t="str">
        <f t="shared" si="23"/>
        <v>G5 - Large C&amp;I</v>
      </c>
    </row>
    <row r="1517" spans="1:17" x14ac:dyDescent="0.25">
      <c r="A1517">
        <v>49</v>
      </c>
      <c r="B1517" t="s">
        <v>421</v>
      </c>
      <c r="C1517">
        <v>2020</v>
      </c>
      <c r="D1517">
        <v>1</v>
      </c>
      <c r="E1517" t="s">
        <v>154</v>
      </c>
      <c r="F1517">
        <v>1</v>
      </c>
      <c r="G1517" t="s">
        <v>133</v>
      </c>
      <c r="H1517">
        <v>404</v>
      </c>
      <c r="I1517" t="s">
        <v>507</v>
      </c>
      <c r="J1517">
        <v>0</v>
      </c>
      <c r="K1517" t="s">
        <v>146</v>
      </c>
      <c r="L1517">
        <v>0</v>
      </c>
      <c r="M1517" t="s">
        <v>146</v>
      </c>
      <c r="N1517">
        <v>1</v>
      </c>
      <c r="O1517">
        <v>83.05</v>
      </c>
      <c r="P1517">
        <v>59.74</v>
      </c>
      <c r="Q1517" t="str">
        <f t="shared" si="23"/>
        <v>G6 - OTHER</v>
      </c>
    </row>
    <row r="1518" spans="1:17" x14ac:dyDescent="0.25">
      <c r="A1518">
        <v>49</v>
      </c>
      <c r="B1518" t="s">
        <v>421</v>
      </c>
      <c r="C1518">
        <v>2020</v>
      </c>
      <c r="D1518">
        <v>1</v>
      </c>
      <c r="E1518" t="s">
        <v>154</v>
      </c>
      <c r="F1518">
        <v>5</v>
      </c>
      <c r="G1518" t="s">
        <v>141</v>
      </c>
      <c r="H1518">
        <v>443</v>
      </c>
      <c r="I1518" t="s">
        <v>495</v>
      </c>
      <c r="J1518">
        <v>2121</v>
      </c>
      <c r="K1518" t="s">
        <v>146</v>
      </c>
      <c r="L1518">
        <v>1670</v>
      </c>
      <c r="M1518" t="s">
        <v>492</v>
      </c>
      <c r="N1518">
        <v>2</v>
      </c>
      <c r="O1518">
        <v>592</v>
      </c>
      <c r="P1518">
        <v>923.91</v>
      </c>
      <c r="Q1518" t="str">
        <f t="shared" si="23"/>
        <v>G3 - Small C&amp;I</v>
      </c>
    </row>
    <row r="1519" spans="1:17" x14ac:dyDescent="0.25">
      <c r="A1519">
        <v>49</v>
      </c>
      <c r="B1519" t="s">
        <v>421</v>
      </c>
      <c r="C1519">
        <v>2020</v>
      </c>
      <c r="D1519">
        <v>1</v>
      </c>
      <c r="E1519" t="s">
        <v>154</v>
      </c>
      <c r="F1519">
        <v>3</v>
      </c>
      <c r="G1519" t="s">
        <v>136</v>
      </c>
      <c r="H1519">
        <v>420</v>
      </c>
      <c r="I1519" t="s">
        <v>499</v>
      </c>
      <c r="J1519">
        <v>2331</v>
      </c>
      <c r="K1519" t="s">
        <v>146</v>
      </c>
      <c r="L1519">
        <v>300</v>
      </c>
      <c r="M1519" t="s">
        <v>137</v>
      </c>
      <c r="N1519">
        <v>1</v>
      </c>
      <c r="O1519">
        <v>3877.08</v>
      </c>
      <c r="P1519">
        <v>4509.34</v>
      </c>
      <c r="Q1519" t="str">
        <f t="shared" si="23"/>
        <v>G5 - Large C&amp;I</v>
      </c>
    </row>
    <row r="1520" spans="1:17" x14ac:dyDescent="0.25">
      <c r="A1520">
        <v>49</v>
      </c>
      <c r="B1520" t="s">
        <v>421</v>
      </c>
      <c r="C1520">
        <v>2020</v>
      </c>
      <c r="D1520">
        <v>1</v>
      </c>
      <c r="E1520" t="s">
        <v>154</v>
      </c>
      <c r="F1520">
        <v>3</v>
      </c>
      <c r="G1520" t="s">
        <v>136</v>
      </c>
      <c r="H1520">
        <v>417</v>
      </c>
      <c r="I1520" t="s">
        <v>500</v>
      </c>
      <c r="J1520">
        <v>2367</v>
      </c>
      <c r="K1520" t="s">
        <v>146</v>
      </c>
      <c r="L1520">
        <v>300</v>
      </c>
      <c r="M1520" t="s">
        <v>137</v>
      </c>
      <c r="N1520">
        <v>23</v>
      </c>
      <c r="O1520">
        <v>126548.62</v>
      </c>
      <c r="P1520">
        <v>149158.26999999999</v>
      </c>
      <c r="Q1520" t="str">
        <f t="shared" si="23"/>
        <v>G5 - Large C&amp;I</v>
      </c>
    </row>
    <row r="1521" spans="1:17" x14ac:dyDescent="0.25">
      <c r="A1521">
        <v>49</v>
      </c>
      <c r="B1521" t="s">
        <v>421</v>
      </c>
      <c r="C1521">
        <v>2020</v>
      </c>
      <c r="D1521">
        <v>1</v>
      </c>
      <c r="E1521" t="s">
        <v>154</v>
      </c>
      <c r="F1521">
        <v>5</v>
      </c>
      <c r="G1521" t="s">
        <v>141</v>
      </c>
      <c r="H1521">
        <v>424</v>
      </c>
      <c r="I1521" t="s">
        <v>519</v>
      </c>
      <c r="J1521">
        <v>2431</v>
      </c>
      <c r="K1521" t="s">
        <v>146</v>
      </c>
      <c r="L1521">
        <v>400</v>
      </c>
      <c r="M1521" t="s">
        <v>141</v>
      </c>
      <c r="N1521">
        <v>2</v>
      </c>
      <c r="O1521">
        <v>69124.47</v>
      </c>
      <c r="P1521">
        <v>103515</v>
      </c>
      <c r="Q1521" t="str">
        <f t="shared" si="23"/>
        <v>G5 - Large C&amp;I</v>
      </c>
    </row>
    <row r="1522" spans="1:17" x14ac:dyDescent="0.25">
      <c r="A1522">
        <v>49</v>
      </c>
      <c r="B1522" t="s">
        <v>421</v>
      </c>
      <c r="C1522">
        <v>2020</v>
      </c>
      <c r="D1522">
        <v>1</v>
      </c>
      <c r="E1522" t="s">
        <v>154</v>
      </c>
      <c r="F1522">
        <v>3</v>
      </c>
      <c r="G1522" t="s">
        <v>136</v>
      </c>
      <c r="H1522">
        <v>440</v>
      </c>
      <c r="I1522" t="s">
        <v>523</v>
      </c>
      <c r="J1522" t="s">
        <v>524</v>
      </c>
      <c r="K1522" t="s">
        <v>146</v>
      </c>
      <c r="L1522">
        <v>1672</v>
      </c>
      <c r="M1522" t="s">
        <v>525</v>
      </c>
      <c r="N1522">
        <v>1</v>
      </c>
      <c r="O1522">
        <v>57377.06</v>
      </c>
      <c r="P1522">
        <v>423841.91</v>
      </c>
      <c r="Q1522" t="str">
        <f t="shared" si="23"/>
        <v>G5 - Large C&amp;I</v>
      </c>
    </row>
    <row r="1523" spans="1:17" x14ac:dyDescent="0.25">
      <c r="A1523">
        <v>49</v>
      </c>
      <c r="B1523" t="s">
        <v>421</v>
      </c>
      <c r="C1523">
        <v>2020</v>
      </c>
      <c r="D1523">
        <v>1</v>
      </c>
      <c r="E1523" t="s">
        <v>154</v>
      </c>
      <c r="F1523">
        <v>10</v>
      </c>
      <c r="G1523" t="s">
        <v>150</v>
      </c>
      <c r="H1523">
        <v>402</v>
      </c>
      <c r="I1523" t="s">
        <v>487</v>
      </c>
      <c r="J1523">
        <v>1301</v>
      </c>
      <c r="K1523" t="s">
        <v>146</v>
      </c>
      <c r="L1523">
        <v>207</v>
      </c>
      <c r="M1523" t="s">
        <v>152</v>
      </c>
      <c r="N1523">
        <v>17525</v>
      </c>
      <c r="O1523">
        <v>2540993.12</v>
      </c>
      <c r="P1523">
        <v>2594726.21</v>
      </c>
      <c r="Q1523" t="str">
        <f t="shared" si="23"/>
        <v>G2 - Low Income Residential</v>
      </c>
    </row>
    <row r="1524" spans="1:17" x14ac:dyDescent="0.25">
      <c r="A1524">
        <v>49</v>
      </c>
      <c r="B1524" t="s">
        <v>421</v>
      </c>
      <c r="C1524">
        <v>2020</v>
      </c>
      <c r="D1524">
        <v>1</v>
      </c>
      <c r="E1524" t="s">
        <v>154</v>
      </c>
      <c r="F1524">
        <v>3</v>
      </c>
      <c r="G1524" t="s">
        <v>136</v>
      </c>
      <c r="H1524">
        <v>423</v>
      </c>
      <c r="I1524" t="s">
        <v>483</v>
      </c>
      <c r="J1524" t="s">
        <v>484</v>
      </c>
      <c r="K1524" t="s">
        <v>146</v>
      </c>
      <c r="L1524">
        <v>1671</v>
      </c>
      <c r="M1524" t="s">
        <v>485</v>
      </c>
      <c r="N1524">
        <v>13</v>
      </c>
      <c r="O1524">
        <v>163885.6</v>
      </c>
      <c r="P1524">
        <v>1114680.42</v>
      </c>
      <c r="Q1524" t="str">
        <f t="shared" si="23"/>
        <v>G5 - Large C&amp;I</v>
      </c>
    </row>
    <row r="1525" spans="1:17" x14ac:dyDescent="0.25">
      <c r="A1525">
        <v>49</v>
      </c>
      <c r="B1525" t="s">
        <v>421</v>
      </c>
      <c r="C1525">
        <v>2020</v>
      </c>
      <c r="D1525">
        <v>1</v>
      </c>
      <c r="E1525" t="s">
        <v>154</v>
      </c>
      <c r="F1525">
        <v>5</v>
      </c>
      <c r="G1525" t="s">
        <v>141</v>
      </c>
      <c r="H1525">
        <v>423</v>
      </c>
      <c r="I1525" t="s">
        <v>483</v>
      </c>
      <c r="J1525" t="s">
        <v>484</v>
      </c>
      <c r="K1525" t="s">
        <v>146</v>
      </c>
      <c r="L1525">
        <v>1671</v>
      </c>
      <c r="M1525" t="s">
        <v>485</v>
      </c>
      <c r="N1525">
        <v>49</v>
      </c>
      <c r="O1525">
        <v>686603.39</v>
      </c>
      <c r="P1525">
        <v>4160458.4</v>
      </c>
      <c r="Q1525" t="str">
        <f t="shared" si="23"/>
        <v>G5 - Large C&amp;I</v>
      </c>
    </row>
    <row r="1526" spans="1:17" x14ac:dyDescent="0.25">
      <c r="A1526">
        <v>49</v>
      </c>
      <c r="B1526" t="s">
        <v>421</v>
      </c>
      <c r="C1526">
        <v>2020</v>
      </c>
      <c r="D1526">
        <v>1</v>
      </c>
      <c r="E1526" t="s">
        <v>154</v>
      </c>
      <c r="F1526">
        <v>5</v>
      </c>
      <c r="G1526" t="s">
        <v>141</v>
      </c>
      <c r="H1526">
        <v>428</v>
      </c>
      <c r="I1526" t="s">
        <v>530</v>
      </c>
      <c r="J1526" t="s">
        <v>531</v>
      </c>
      <c r="K1526" t="s">
        <v>146</v>
      </c>
      <c r="L1526">
        <v>1675</v>
      </c>
      <c r="M1526" t="s">
        <v>482</v>
      </c>
      <c r="N1526">
        <v>1</v>
      </c>
      <c r="O1526">
        <v>93333.16</v>
      </c>
      <c r="P1526">
        <v>94857.85</v>
      </c>
      <c r="Q1526" t="str">
        <f t="shared" si="23"/>
        <v>G5 - Large C&amp;I</v>
      </c>
    </row>
    <row r="1527" spans="1:17" x14ac:dyDescent="0.25">
      <c r="A1527">
        <v>49</v>
      </c>
      <c r="B1527" t="s">
        <v>421</v>
      </c>
      <c r="C1527">
        <v>2020</v>
      </c>
      <c r="D1527">
        <v>1</v>
      </c>
      <c r="E1527" t="s">
        <v>154</v>
      </c>
      <c r="F1527">
        <v>3</v>
      </c>
      <c r="G1527" t="s">
        <v>136</v>
      </c>
      <c r="H1527">
        <v>400</v>
      </c>
      <c r="I1527" t="s">
        <v>511</v>
      </c>
      <c r="J1527">
        <v>0</v>
      </c>
      <c r="K1527" t="s">
        <v>146</v>
      </c>
      <c r="L1527">
        <v>0</v>
      </c>
      <c r="M1527" t="s">
        <v>146</v>
      </c>
      <c r="N1527">
        <v>1</v>
      </c>
      <c r="O1527">
        <v>1457.28</v>
      </c>
      <c r="P1527">
        <v>1171.1099999999999</v>
      </c>
      <c r="Q1527" t="str">
        <f t="shared" si="23"/>
        <v>G6 - OTHER</v>
      </c>
    </row>
    <row r="1528" spans="1:17" x14ac:dyDescent="0.25">
      <c r="A1528">
        <v>49</v>
      </c>
      <c r="B1528" t="s">
        <v>421</v>
      </c>
      <c r="C1528">
        <v>2020</v>
      </c>
      <c r="D1528">
        <v>1</v>
      </c>
      <c r="E1528" t="s">
        <v>154</v>
      </c>
      <c r="F1528">
        <v>5</v>
      </c>
      <c r="G1528" t="s">
        <v>141</v>
      </c>
      <c r="H1528">
        <v>404</v>
      </c>
      <c r="I1528" t="s">
        <v>507</v>
      </c>
      <c r="J1528">
        <v>2107</v>
      </c>
      <c r="K1528" t="s">
        <v>146</v>
      </c>
      <c r="L1528">
        <v>400</v>
      </c>
      <c r="M1528" t="s">
        <v>141</v>
      </c>
      <c r="N1528">
        <v>7</v>
      </c>
      <c r="O1528">
        <v>7141.67</v>
      </c>
      <c r="P1528">
        <v>6257.26</v>
      </c>
      <c r="Q1528" t="str">
        <f t="shared" si="23"/>
        <v>G3 - Small C&amp;I</v>
      </c>
    </row>
    <row r="1529" spans="1:17" x14ac:dyDescent="0.25">
      <c r="A1529">
        <v>49</v>
      </c>
      <c r="B1529" t="s">
        <v>421</v>
      </c>
      <c r="C1529">
        <v>2020</v>
      </c>
      <c r="D1529">
        <v>1</v>
      </c>
      <c r="E1529" t="s">
        <v>154</v>
      </c>
      <c r="F1529">
        <v>3</v>
      </c>
      <c r="G1529" t="s">
        <v>136</v>
      </c>
      <c r="H1529">
        <v>407</v>
      </c>
      <c r="I1529" t="s">
        <v>497</v>
      </c>
      <c r="J1529" t="s">
        <v>498</v>
      </c>
      <c r="K1529" t="s">
        <v>146</v>
      </c>
      <c r="L1529">
        <v>1670</v>
      </c>
      <c r="M1529" t="s">
        <v>492</v>
      </c>
      <c r="N1529">
        <v>327</v>
      </c>
      <c r="O1529">
        <v>315117.74</v>
      </c>
      <c r="P1529">
        <v>800256.04</v>
      </c>
      <c r="Q1529" t="str">
        <f t="shared" si="23"/>
        <v>G4 - Medium C&amp;I</v>
      </c>
    </row>
    <row r="1530" spans="1:17" x14ac:dyDescent="0.25">
      <c r="A1530">
        <v>49</v>
      </c>
      <c r="B1530" t="s">
        <v>421</v>
      </c>
      <c r="C1530">
        <v>2020</v>
      </c>
      <c r="D1530">
        <v>1</v>
      </c>
      <c r="E1530" t="s">
        <v>154</v>
      </c>
      <c r="F1530">
        <v>5</v>
      </c>
      <c r="G1530" t="s">
        <v>141</v>
      </c>
      <c r="H1530">
        <v>408</v>
      </c>
      <c r="I1530" t="s">
        <v>479</v>
      </c>
      <c r="J1530">
        <v>2231</v>
      </c>
      <c r="K1530" t="s">
        <v>146</v>
      </c>
      <c r="L1530">
        <v>400</v>
      </c>
      <c r="M1530" t="s">
        <v>141</v>
      </c>
      <c r="N1530">
        <v>2</v>
      </c>
      <c r="O1530">
        <v>4778.87</v>
      </c>
      <c r="P1530">
        <v>5137.9399999999996</v>
      </c>
      <c r="Q1530" t="str">
        <f t="shared" si="23"/>
        <v>G4 - Medium C&amp;I</v>
      </c>
    </row>
    <row r="1531" spans="1:17" x14ac:dyDescent="0.25">
      <c r="A1531">
        <v>49</v>
      </c>
      <c r="B1531" t="s">
        <v>421</v>
      </c>
      <c r="C1531">
        <v>2020</v>
      </c>
      <c r="D1531">
        <v>1</v>
      </c>
      <c r="E1531" t="s">
        <v>154</v>
      </c>
      <c r="F1531">
        <v>3</v>
      </c>
      <c r="G1531" t="s">
        <v>136</v>
      </c>
      <c r="H1531">
        <v>432</v>
      </c>
      <c r="I1531" t="s">
        <v>508</v>
      </c>
      <c r="J1531" t="s">
        <v>509</v>
      </c>
      <c r="K1531" t="s">
        <v>146</v>
      </c>
      <c r="L1531">
        <v>1674</v>
      </c>
      <c r="M1531" t="s">
        <v>510</v>
      </c>
      <c r="N1531">
        <v>4</v>
      </c>
      <c r="O1531">
        <v>307351.09999999998</v>
      </c>
      <c r="P1531">
        <v>0</v>
      </c>
      <c r="Q1531" t="str">
        <f t="shared" si="23"/>
        <v>G6 - OTHER</v>
      </c>
    </row>
    <row r="1532" spans="1:17" x14ac:dyDescent="0.25">
      <c r="A1532">
        <v>49</v>
      </c>
      <c r="B1532" t="s">
        <v>421</v>
      </c>
      <c r="C1532">
        <v>2020</v>
      </c>
      <c r="D1532">
        <v>1</v>
      </c>
      <c r="E1532" t="s">
        <v>154</v>
      </c>
      <c r="F1532">
        <v>5</v>
      </c>
      <c r="G1532" t="s">
        <v>141</v>
      </c>
      <c r="H1532">
        <v>405</v>
      </c>
      <c r="I1532" t="s">
        <v>505</v>
      </c>
      <c r="J1532">
        <v>2237</v>
      </c>
      <c r="K1532" t="s">
        <v>146</v>
      </c>
      <c r="L1532">
        <v>400</v>
      </c>
      <c r="M1532" t="s">
        <v>141</v>
      </c>
      <c r="N1532">
        <v>24</v>
      </c>
      <c r="O1532">
        <v>65430.16</v>
      </c>
      <c r="P1532">
        <v>68657.06</v>
      </c>
      <c r="Q1532" t="str">
        <f t="shared" si="23"/>
        <v>G4 - Medium C&amp;I</v>
      </c>
    </row>
    <row r="1533" spans="1:17" x14ac:dyDescent="0.25">
      <c r="A1533">
        <v>49</v>
      </c>
      <c r="B1533" t="s">
        <v>421</v>
      </c>
      <c r="C1533">
        <v>2020</v>
      </c>
      <c r="D1533">
        <v>1</v>
      </c>
      <c r="E1533" t="s">
        <v>154</v>
      </c>
      <c r="F1533">
        <v>5</v>
      </c>
      <c r="G1533" t="s">
        <v>141</v>
      </c>
      <c r="H1533">
        <v>419</v>
      </c>
      <c r="I1533" t="s">
        <v>520</v>
      </c>
      <c r="J1533" t="s">
        <v>521</v>
      </c>
      <c r="K1533" t="s">
        <v>146</v>
      </c>
      <c r="L1533">
        <v>1671</v>
      </c>
      <c r="M1533" t="s">
        <v>485</v>
      </c>
      <c r="N1533">
        <v>50</v>
      </c>
      <c r="O1533">
        <v>151525.53</v>
      </c>
      <c r="P1533">
        <v>459815.62</v>
      </c>
      <c r="Q1533" t="str">
        <f t="shared" si="23"/>
        <v>G5 - Large C&amp;I</v>
      </c>
    </row>
    <row r="1534" spans="1:17" x14ac:dyDescent="0.25">
      <c r="A1534">
        <v>49</v>
      </c>
      <c r="B1534" t="s">
        <v>421</v>
      </c>
      <c r="C1534">
        <v>2020</v>
      </c>
      <c r="D1534">
        <v>1</v>
      </c>
      <c r="E1534" t="s">
        <v>154</v>
      </c>
      <c r="F1534">
        <v>3</v>
      </c>
      <c r="G1534" t="s">
        <v>136</v>
      </c>
      <c r="H1534">
        <v>421</v>
      </c>
      <c r="I1534" t="s">
        <v>486</v>
      </c>
      <c r="J1534">
        <v>2496</v>
      </c>
      <c r="K1534" t="s">
        <v>146</v>
      </c>
      <c r="L1534">
        <v>300</v>
      </c>
      <c r="M1534" t="s">
        <v>137</v>
      </c>
      <c r="N1534">
        <v>1</v>
      </c>
      <c r="O1534">
        <v>28931.57</v>
      </c>
      <c r="P1534">
        <v>38560.11</v>
      </c>
      <c r="Q1534" t="str">
        <f t="shared" si="23"/>
        <v>G5 - Large C&amp;I</v>
      </c>
    </row>
    <row r="1535" spans="1:17" x14ac:dyDescent="0.25">
      <c r="A1535">
        <v>49</v>
      </c>
      <c r="B1535" t="s">
        <v>421</v>
      </c>
      <c r="C1535">
        <v>2020</v>
      </c>
      <c r="D1535">
        <v>1</v>
      </c>
      <c r="E1535" t="s">
        <v>154</v>
      </c>
      <c r="F1535">
        <v>3</v>
      </c>
      <c r="G1535" t="s">
        <v>136</v>
      </c>
      <c r="H1535">
        <v>446</v>
      </c>
      <c r="I1535" t="s">
        <v>522</v>
      </c>
      <c r="J1535">
        <v>8011</v>
      </c>
      <c r="K1535" t="s">
        <v>146</v>
      </c>
      <c r="L1535">
        <v>300</v>
      </c>
      <c r="M1535" t="s">
        <v>137</v>
      </c>
      <c r="N1535">
        <v>23</v>
      </c>
      <c r="O1535">
        <v>1845.69</v>
      </c>
      <c r="P1535">
        <v>0</v>
      </c>
      <c r="Q1535" t="str">
        <f t="shared" si="23"/>
        <v>G6 - OTHER</v>
      </c>
    </row>
    <row r="1536" spans="1:17" x14ac:dyDescent="0.25">
      <c r="A1536">
        <v>49</v>
      </c>
      <c r="B1536" t="s">
        <v>421</v>
      </c>
      <c r="C1536">
        <v>2020</v>
      </c>
      <c r="D1536">
        <v>1</v>
      </c>
      <c r="E1536" t="s">
        <v>154</v>
      </c>
      <c r="F1536">
        <v>3</v>
      </c>
      <c r="G1536" t="s">
        <v>136</v>
      </c>
      <c r="H1536">
        <v>441</v>
      </c>
      <c r="I1536" t="s">
        <v>527</v>
      </c>
      <c r="J1536" t="s">
        <v>528</v>
      </c>
      <c r="K1536" t="s">
        <v>146</v>
      </c>
      <c r="L1536">
        <v>300</v>
      </c>
      <c r="M1536" t="s">
        <v>137</v>
      </c>
      <c r="N1536">
        <v>1</v>
      </c>
      <c r="O1536">
        <v>20739.52</v>
      </c>
      <c r="P1536">
        <v>35631.82</v>
      </c>
      <c r="Q1536" t="str">
        <f t="shared" si="23"/>
        <v>G5 - Large C&amp;I</v>
      </c>
    </row>
    <row r="1537" spans="1:17" x14ac:dyDescent="0.25">
      <c r="A1537">
        <v>49</v>
      </c>
      <c r="B1537" t="s">
        <v>421</v>
      </c>
      <c r="C1537">
        <v>2020</v>
      </c>
      <c r="D1537">
        <v>1</v>
      </c>
      <c r="E1537" t="s">
        <v>154</v>
      </c>
      <c r="F1537">
        <v>1</v>
      </c>
      <c r="G1537" t="s">
        <v>133</v>
      </c>
      <c r="H1537">
        <v>403</v>
      </c>
      <c r="I1537" t="s">
        <v>513</v>
      </c>
      <c r="J1537">
        <v>1101</v>
      </c>
      <c r="K1537" t="s">
        <v>146</v>
      </c>
      <c r="L1537">
        <v>200</v>
      </c>
      <c r="M1537" t="s">
        <v>144</v>
      </c>
      <c r="N1537">
        <v>516</v>
      </c>
      <c r="O1537">
        <v>26358.74</v>
      </c>
      <c r="P1537">
        <v>22574.51</v>
      </c>
      <c r="Q1537" t="str">
        <f t="shared" si="23"/>
        <v>G2 - Low Income Residential</v>
      </c>
    </row>
    <row r="1538" spans="1:17" x14ac:dyDescent="0.25">
      <c r="A1538">
        <v>49</v>
      </c>
      <c r="B1538" t="s">
        <v>421</v>
      </c>
      <c r="C1538">
        <v>2020</v>
      </c>
      <c r="D1538">
        <v>1</v>
      </c>
      <c r="E1538" t="s">
        <v>154</v>
      </c>
      <c r="F1538">
        <v>3</v>
      </c>
      <c r="G1538" t="s">
        <v>136</v>
      </c>
      <c r="H1538">
        <v>408</v>
      </c>
      <c r="I1538" t="s">
        <v>479</v>
      </c>
      <c r="J1538">
        <v>2231</v>
      </c>
      <c r="K1538" t="s">
        <v>146</v>
      </c>
      <c r="L1538">
        <v>300</v>
      </c>
      <c r="M1538" t="s">
        <v>137</v>
      </c>
      <c r="N1538">
        <v>73</v>
      </c>
      <c r="O1538">
        <v>101856.6</v>
      </c>
      <c r="P1538">
        <v>103403.49</v>
      </c>
      <c r="Q1538" t="str">
        <f t="shared" ref="Q1538:Q1601" si="24">VLOOKUP(J1538,S:T,2,FALSE)</f>
        <v>G4 - Medium C&amp;I</v>
      </c>
    </row>
    <row r="1539" spans="1:17" x14ac:dyDescent="0.25">
      <c r="A1539">
        <v>49</v>
      </c>
      <c r="B1539" t="s">
        <v>421</v>
      </c>
      <c r="C1539">
        <v>2020</v>
      </c>
      <c r="D1539">
        <v>1</v>
      </c>
      <c r="E1539" t="s">
        <v>154</v>
      </c>
      <c r="F1539">
        <v>3</v>
      </c>
      <c r="G1539" t="s">
        <v>136</v>
      </c>
      <c r="H1539">
        <v>419</v>
      </c>
      <c r="I1539" t="s">
        <v>520</v>
      </c>
      <c r="J1539" t="s">
        <v>521</v>
      </c>
      <c r="K1539" t="s">
        <v>146</v>
      </c>
      <c r="L1539">
        <v>1671</v>
      </c>
      <c r="M1539" t="s">
        <v>485</v>
      </c>
      <c r="N1539">
        <v>4</v>
      </c>
      <c r="O1539">
        <v>9610.2900000000009</v>
      </c>
      <c r="P1539">
        <v>28545.42</v>
      </c>
      <c r="Q1539" t="str">
        <f t="shared" si="24"/>
        <v>G5 - Large C&amp;I</v>
      </c>
    </row>
    <row r="1540" spans="1:17" x14ac:dyDescent="0.25">
      <c r="A1540">
        <v>49</v>
      </c>
      <c r="B1540" t="s">
        <v>421</v>
      </c>
      <c r="C1540">
        <v>2020</v>
      </c>
      <c r="D1540">
        <v>1</v>
      </c>
      <c r="E1540" t="s">
        <v>154</v>
      </c>
      <c r="F1540">
        <v>5</v>
      </c>
      <c r="G1540" t="s">
        <v>141</v>
      </c>
      <c r="H1540">
        <v>417</v>
      </c>
      <c r="I1540" t="s">
        <v>500</v>
      </c>
      <c r="J1540">
        <v>2367</v>
      </c>
      <c r="K1540" t="s">
        <v>146</v>
      </c>
      <c r="L1540">
        <v>400</v>
      </c>
      <c r="M1540" t="s">
        <v>141</v>
      </c>
      <c r="N1540">
        <v>23</v>
      </c>
      <c r="O1540">
        <v>118607.78</v>
      </c>
      <c r="P1540">
        <v>138503.63</v>
      </c>
      <c r="Q1540" t="str">
        <f t="shared" si="24"/>
        <v>G5 - Large C&amp;I</v>
      </c>
    </row>
    <row r="1541" spans="1:17" x14ac:dyDescent="0.25">
      <c r="A1541">
        <v>49</v>
      </c>
      <c r="B1541" t="s">
        <v>421</v>
      </c>
      <c r="C1541">
        <v>2020</v>
      </c>
      <c r="D1541">
        <v>1</v>
      </c>
      <c r="E1541" t="s">
        <v>154</v>
      </c>
      <c r="F1541">
        <v>5</v>
      </c>
      <c r="G1541" t="s">
        <v>141</v>
      </c>
      <c r="H1541">
        <v>422</v>
      </c>
      <c r="I1541" t="s">
        <v>501</v>
      </c>
      <c r="J1541">
        <v>2421</v>
      </c>
      <c r="K1541" t="s">
        <v>146</v>
      </c>
      <c r="L1541">
        <v>1671</v>
      </c>
      <c r="M1541" t="s">
        <v>485</v>
      </c>
      <c r="N1541">
        <v>12</v>
      </c>
      <c r="O1541">
        <v>82195</v>
      </c>
      <c r="P1541">
        <v>390362.74</v>
      </c>
      <c r="Q1541" t="str">
        <f t="shared" si="24"/>
        <v>G5 - Large C&amp;I</v>
      </c>
    </row>
    <row r="1542" spans="1:17" x14ac:dyDescent="0.25">
      <c r="A1542">
        <v>49</v>
      </c>
      <c r="B1542" t="s">
        <v>421</v>
      </c>
      <c r="C1542">
        <v>2020</v>
      </c>
      <c r="D1542">
        <v>1</v>
      </c>
      <c r="E1542" t="s">
        <v>154</v>
      </c>
      <c r="F1542">
        <v>1</v>
      </c>
      <c r="G1542" t="s">
        <v>133</v>
      </c>
      <c r="H1542">
        <v>400</v>
      </c>
      <c r="I1542" t="s">
        <v>511</v>
      </c>
      <c r="J1542">
        <v>1247</v>
      </c>
      <c r="K1542" t="s">
        <v>146</v>
      </c>
      <c r="L1542">
        <v>207</v>
      </c>
      <c r="M1542" t="s">
        <v>152</v>
      </c>
      <c r="N1542">
        <v>12</v>
      </c>
      <c r="O1542">
        <v>1760.64</v>
      </c>
      <c r="P1542">
        <v>1281.32</v>
      </c>
      <c r="Q1542" t="str">
        <f t="shared" si="24"/>
        <v>G1 - Residential</v>
      </c>
    </row>
    <row r="1543" spans="1:17" x14ac:dyDescent="0.25">
      <c r="A1543">
        <v>49</v>
      </c>
      <c r="B1543" t="s">
        <v>421</v>
      </c>
      <c r="C1543">
        <v>2020</v>
      </c>
      <c r="D1543">
        <v>1</v>
      </c>
      <c r="E1543" t="s">
        <v>154</v>
      </c>
      <c r="F1543">
        <v>3</v>
      </c>
      <c r="G1543" t="s">
        <v>136</v>
      </c>
      <c r="H1543">
        <v>404</v>
      </c>
      <c r="I1543" t="s">
        <v>507</v>
      </c>
      <c r="J1543">
        <v>2107</v>
      </c>
      <c r="K1543" t="s">
        <v>146</v>
      </c>
      <c r="L1543">
        <v>300</v>
      </c>
      <c r="M1543" t="s">
        <v>137</v>
      </c>
      <c r="N1543">
        <v>18534</v>
      </c>
      <c r="O1543">
        <v>5280453.01</v>
      </c>
      <c r="P1543">
        <v>4236464.12</v>
      </c>
      <c r="Q1543" t="str">
        <f t="shared" si="24"/>
        <v>G3 - Small C&amp;I</v>
      </c>
    </row>
    <row r="1544" spans="1:17" x14ac:dyDescent="0.25">
      <c r="A1544">
        <v>49</v>
      </c>
      <c r="B1544" t="s">
        <v>421</v>
      </c>
      <c r="C1544">
        <v>2020</v>
      </c>
      <c r="D1544">
        <v>1</v>
      </c>
      <c r="E1544" t="s">
        <v>154</v>
      </c>
      <c r="F1544">
        <v>5</v>
      </c>
      <c r="G1544" t="s">
        <v>141</v>
      </c>
      <c r="H1544">
        <v>411</v>
      </c>
      <c r="I1544" t="s">
        <v>490</v>
      </c>
      <c r="J1544" t="s">
        <v>491</v>
      </c>
      <c r="K1544" t="s">
        <v>146</v>
      </c>
      <c r="L1544">
        <v>1670</v>
      </c>
      <c r="M1544" t="s">
        <v>492</v>
      </c>
      <c r="N1544">
        <v>9</v>
      </c>
      <c r="O1544">
        <v>40592.589999999997</v>
      </c>
      <c r="P1544">
        <v>94117.87</v>
      </c>
      <c r="Q1544" t="str">
        <f t="shared" si="24"/>
        <v>G5 - Large C&amp;I</v>
      </c>
    </row>
    <row r="1545" spans="1:17" x14ac:dyDescent="0.25">
      <c r="A1545">
        <v>49</v>
      </c>
      <c r="B1545" t="s">
        <v>421</v>
      </c>
      <c r="C1545">
        <v>2020</v>
      </c>
      <c r="D1545">
        <v>1</v>
      </c>
      <c r="E1545" t="s">
        <v>154</v>
      </c>
      <c r="F1545">
        <v>5</v>
      </c>
      <c r="G1545" t="s">
        <v>141</v>
      </c>
      <c r="H1545">
        <v>410</v>
      </c>
      <c r="I1545" t="s">
        <v>514</v>
      </c>
      <c r="J1545">
        <v>3321</v>
      </c>
      <c r="K1545" t="s">
        <v>146</v>
      </c>
      <c r="L1545">
        <v>1670</v>
      </c>
      <c r="M1545" t="s">
        <v>492</v>
      </c>
      <c r="N1545">
        <v>23</v>
      </c>
      <c r="O1545">
        <v>110717.08</v>
      </c>
      <c r="P1545">
        <v>264417.12</v>
      </c>
      <c r="Q1545" t="str">
        <f t="shared" si="24"/>
        <v>G5 - Large C&amp;I</v>
      </c>
    </row>
    <row r="1546" spans="1:17" x14ac:dyDescent="0.25">
      <c r="A1546">
        <v>49</v>
      </c>
      <c r="B1546" t="s">
        <v>421</v>
      </c>
      <c r="C1546">
        <v>2020</v>
      </c>
      <c r="D1546">
        <v>1</v>
      </c>
      <c r="E1546" t="s">
        <v>154</v>
      </c>
      <c r="F1546">
        <v>5</v>
      </c>
      <c r="G1546" t="s">
        <v>141</v>
      </c>
      <c r="H1546">
        <v>409</v>
      </c>
      <c r="I1546" t="s">
        <v>518</v>
      </c>
      <c r="J1546">
        <v>3367</v>
      </c>
      <c r="K1546" t="s">
        <v>146</v>
      </c>
      <c r="L1546">
        <v>400</v>
      </c>
      <c r="M1546" t="s">
        <v>141</v>
      </c>
      <c r="N1546">
        <v>6</v>
      </c>
      <c r="O1546">
        <v>78733.53</v>
      </c>
      <c r="P1546">
        <v>84010.92</v>
      </c>
      <c r="Q1546" t="str">
        <f t="shared" si="24"/>
        <v>G5 - Large C&amp;I</v>
      </c>
    </row>
    <row r="1547" spans="1:17" x14ac:dyDescent="0.25">
      <c r="A1547">
        <v>49</v>
      </c>
      <c r="B1547" t="s">
        <v>421</v>
      </c>
      <c r="C1547">
        <v>2020</v>
      </c>
      <c r="D1547">
        <v>1</v>
      </c>
      <c r="E1547" t="s">
        <v>154</v>
      </c>
      <c r="F1547">
        <v>3</v>
      </c>
      <c r="G1547" t="s">
        <v>136</v>
      </c>
      <c r="H1547">
        <v>422</v>
      </c>
      <c r="I1547" t="s">
        <v>501</v>
      </c>
      <c r="J1547">
        <v>2421</v>
      </c>
      <c r="K1547" t="s">
        <v>146</v>
      </c>
      <c r="L1547">
        <v>1671</v>
      </c>
      <c r="M1547" t="s">
        <v>485</v>
      </c>
      <c r="N1547">
        <v>2</v>
      </c>
      <c r="O1547">
        <v>8146.15</v>
      </c>
      <c r="P1547">
        <v>37257.160000000003</v>
      </c>
      <c r="Q1547" t="str">
        <f t="shared" si="24"/>
        <v>G5 - Large C&amp;I</v>
      </c>
    </row>
    <row r="1548" spans="1:17" x14ac:dyDescent="0.25">
      <c r="A1548">
        <v>49</v>
      </c>
      <c r="B1548" t="s">
        <v>421</v>
      </c>
      <c r="C1548">
        <v>2020</v>
      </c>
      <c r="D1548">
        <v>1</v>
      </c>
      <c r="E1548" t="s">
        <v>154</v>
      </c>
      <c r="F1548">
        <v>10</v>
      </c>
      <c r="G1548" t="s">
        <v>150</v>
      </c>
      <c r="H1548">
        <v>401</v>
      </c>
      <c r="I1548" t="s">
        <v>526</v>
      </c>
      <c r="J1548">
        <v>1012</v>
      </c>
      <c r="K1548" t="s">
        <v>146</v>
      </c>
      <c r="L1548">
        <v>200</v>
      </c>
      <c r="M1548" t="s">
        <v>144</v>
      </c>
      <c r="N1548">
        <v>9</v>
      </c>
      <c r="O1548">
        <v>2232.1999999999998</v>
      </c>
      <c r="P1548">
        <v>1589.29</v>
      </c>
      <c r="Q1548" t="str">
        <f t="shared" si="24"/>
        <v>G1 - Residential</v>
      </c>
    </row>
    <row r="1549" spans="1:17" x14ac:dyDescent="0.25">
      <c r="A1549">
        <v>49</v>
      </c>
      <c r="B1549" t="s">
        <v>421</v>
      </c>
      <c r="C1549">
        <v>2020</v>
      </c>
      <c r="D1549">
        <v>1</v>
      </c>
      <c r="E1549" t="s">
        <v>154</v>
      </c>
      <c r="F1549">
        <v>3</v>
      </c>
      <c r="G1549" t="s">
        <v>136</v>
      </c>
      <c r="H1549">
        <v>430</v>
      </c>
      <c r="I1549" t="s">
        <v>493</v>
      </c>
      <c r="J1549" t="s">
        <v>494</v>
      </c>
      <c r="K1549" t="s">
        <v>146</v>
      </c>
      <c r="L1549">
        <v>300</v>
      </c>
      <c r="M1549" t="s">
        <v>137</v>
      </c>
      <c r="N1549">
        <v>1</v>
      </c>
      <c r="O1549">
        <v>18749.63</v>
      </c>
      <c r="P1549">
        <v>1</v>
      </c>
      <c r="Q1549" t="str">
        <f t="shared" si="24"/>
        <v>E6 - OTHER</v>
      </c>
    </row>
    <row r="1550" spans="1:17" x14ac:dyDescent="0.25">
      <c r="A1550">
        <v>49</v>
      </c>
      <c r="B1550" t="s">
        <v>421</v>
      </c>
      <c r="C1550">
        <v>2020</v>
      </c>
      <c r="D1550">
        <v>1</v>
      </c>
      <c r="E1550" t="s">
        <v>154</v>
      </c>
      <c r="F1550">
        <v>5</v>
      </c>
      <c r="G1550" t="s">
        <v>141</v>
      </c>
      <c r="H1550">
        <v>711</v>
      </c>
      <c r="I1550" t="s">
        <v>453</v>
      </c>
      <c r="J1550" t="s">
        <v>439</v>
      </c>
      <c r="K1550" t="s">
        <v>440</v>
      </c>
      <c r="L1550">
        <v>4552</v>
      </c>
      <c r="M1550" t="s">
        <v>157</v>
      </c>
      <c r="N1550">
        <v>77</v>
      </c>
      <c r="O1550">
        <v>963331.37</v>
      </c>
      <c r="P1550">
        <v>14296719</v>
      </c>
      <c r="Q1550" t="str">
        <f t="shared" si="24"/>
        <v>E5 - Large C&amp;I</v>
      </c>
    </row>
    <row r="1551" spans="1:17" x14ac:dyDescent="0.25">
      <c r="A1551">
        <v>49</v>
      </c>
      <c r="B1551" t="s">
        <v>421</v>
      </c>
      <c r="C1551">
        <v>2020</v>
      </c>
      <c r="D1551">
        <v>1</v>
      </c>
      <c r="E1551" t="s">
        <v>154</v>
      </c>
      <c r="F1551">
        <v>3</v>
      </c>
      <c r="G1551" t="s">
        <v>136</v>
      </c>
      <c r="H1551">
        <v>705</v>
      </c>
      <c r="I1551" t="s">
        <v>438</v>
      </c>
      <c r="J1551" t="s">
        <v>439</v>
      </c>
      <c r="K1551" t="s">
        <v>440</v>
      </c>
      <c r="L1551">
        <v>300</v>
      </c>
      <c r="M1551" t="s">
        <v>137</v>
      </c>
      <c r="N1551">
        <v>93</v>
      </c>
      <c r="O1551">
        <v>1675331.42</v>
      </c>
      <c r="P1551">
        <v>8350213</v>
      </c>
      <c r="Q1551" t="str">
        <f t="shared" si="24"/>
        <v>E5 - Large C&amp;I</v>
      </c>
    </row>
    <row r="1552" spans="1:17" x14ac:dyDescent="0.25">
      <c r="A1552">
        <v>49</v>
      </c>
      <c r="B1552" t="s">
        <v>421</v>
      </c>
      <c r="C1552">
        <v>2020</v>
      </c>
      <c r="D1552">
        <v>1</v>
      </c>
      <c r="E1552" t="s">
        <v>154</v>
      </c>
      <c r="F1552">
        <v>10</v>
      </c>
      <c r="G1552" t="s">
        <v>150</v>
      </c>
      <c r="H1552">
        <v>5</v>
      </c>
      <c r="I1552" t="s">
        <v>537</v>
      </c>
      <c r="J1552" t="s">
        <v>426</v>
      </c>
      <c r="K1552" t="s">
        <v>427</v>
      </c>
      <c r="L1552">
        <v>207</v>
      </c>
      <c r="M1552" t="s">
        <v>152</v>
      </c>
      <c r="N1552">
        <v>6</v>
      </c>
      <c r="O1552">
        <v>157.37</v>
      </c>
      <c r="P1552">
        <v>508</v>
      </c>
      <c r="Q1552" t="str">
        <f t="shared" si="24"/>
        <v>E3 - Small C&amp;I</v>
      </c>
    </row>
    <row r="1553" spans="1:17" x14ac:dyDescent="0.25">
      <c r="A1553">
        <v>49</v>
      </c>
      <c r="B1553" t="s">
        <v>421</v>
      </c>
      <c r="C1553">
        <v>2020</v>
      </c>
      <c r="D1553">
        <v>1</v>
      </c>
      <c r="E1553" t="s">
        <v>154</v>
      </c>
      <c r="F1553">
        <v>3</v>
      </c>
      <c r="G1553" t="s">
        <v>136</v>
      </c>
      <c r="H1553">
        <v>34</v>
      </c>
      <c r="I1553" t="s">
        <v>464</v>
      </c>
      <c r="J1553" t="s">
        <v>459</v>
      </c>
      <c r="K1553" t="s">
        <v>460</v>
      </c>
      <c r="L1553">
        <v>300</v>
      </c>
      <c r="M1553" t="s">
        <v>137</v>
      </c>
      <c r="N1553">
        <v>134</v>
      </c>
      <c r="O1553">
        <v>14828.04</v>
      </c>
      <c r="P1553">
        <v>64330</v>
      </c>
      <c r="Q1553" t="str">
        <f t="shared" si="24"/>
        <v>E3 - Small C&amp;I</v>
      </c>
    </row>
    <row r="1554" spans="1:17" x14ac:dyDescent="0.25">
      <c r="A1554">
        <v>49</v>
      </c>
      <c r="B1554" t="s">
        <v>421</v>
      </c>
      <c r="C1554">
        <v>2020</v>
      </c>
      <c r="D1554">
        <v>1</v>
      </c>
      <c r="E1554" t="s">
        <v>154</v>
      </c>
      <c r="F1554">
        <v>5</v>
      </c>
      <c r="G1554" t="s">
        <v>141</v>
      </c>
      <c r="H1554">
        <v>944</v>
      </c>
      <c r="I1554" t="s">
        <v>472</v>
      </c>
      <c r="J1554" t="s">
        <v>473</v>
      </c>
      <c r="K1554" t="s">
        <v>474</v>
      </c>
      <c r="L1554">
        <v>4552</v>
      </c>
      <c r="M1554" t="s">
        <v>157</v>
      </c>
      <c r="N1554">
        <v>1</v>
      </c>
      <c r="O1554">
        <v>11141.57</v>
      </c>
      <c r="P1554">
        <v>673425</v>
      </c>
      <c r="Q1554" t="str">
        <f t="shared" si="24"/>
        <v>E6 - OTHER</v>
      </c>
    </row>
    <row r="1555" spans="1:17" x14ac:dyDescent="0.25">
      <c r="A1555">
        <v>49</v>
      </c>
      <c r="B1555" t="s">
        <v>421</v>
      </c>
      <c r="C1555">
        <v>2020</v>
      </c>
      <c r="D1555">
        <v>1</v>
      </c>
      <c r="E1555" t="s">
        <v>154</v>
      </c>
      <c r="F1555">
        <v>6</v>
      </c>
      <c r="G1555" t="s">
        <v>138</v>
      </c>
      <c r="H1555">
        <v>631</v>
      </c>
      <c r="I1555" t="s">
        <v>476</v>
      </c>
      <c r="J1555" t="s">
        <v>158</v>
      </c>
      <c r="K1555" t="s">
        <v>146</v>
      </c>
      <c r="L1555">
        <v>700</v>
      </c>
      <c r="M1555" t="s">
        <v>139</v>
      </c>
      <c r="N1555">
        <v>18</v>
      </c>
      <c r="O1555">
        <v>69051.41</v>
      </c>
      <c r="P1555">
        <v>320216</v>
      </c>
      <c r="Q1555" t="str">
        <f t="shared" si="24"/>
        <v>E6 - OTHER</v>
      </c>
    </row>
    <row r="1556" spans="1:17" x14ac:dyDescent="0.25">
      <c r="A1556">
        <v>49</v>
      </c>
      <c r="B1556" t="s">
        <v>421</v>
      </c>
      <c r="C1556">
        <v>2020</v>
      </c>
      <c r="D1556">
        <v>1</v>
      </c>
      <c r="E1556" t="s">
        <v>154</v>
      </c>
      <c r="F1556">
        <v>5</v>
      </c>
      <c r="G1556" t="s">
        <v>141</v>
      </c>
      <c r="H1556">
        <v>954</v>
      </c>
      <c r="I1556" t="s">
        <v>437</v>
      </c>
      <c r="J1556" t="s">
        <v>434</v>
      </c>
      <c r="K1556" t="s">
        <v>435</v>
      </c>
      <c r="L1556">
        <v>4552</v>
      </c>
      <c r="M1556" t="s">
        <v>157</v>
      </c>
      <c r="N1556">
        <v>167</v>
      </c>
      <c r="O1556">
        <v>322226.11</v>
      </c>
      <c r="P1556">
        <v>3646090</v>
      </c>
      <c r="Q1556" t="str">
        <f t="shared" si="24"/>
        <v>E4 - Medium C&amp;I</v>
      </c>
    </row>
    <row r="1557" spans="1:17" x14ac:dyDescent="0.25">
      <c r="A1557">
        <v>49</v>
      </c>
      <c r="B1557" t="s">
        <v>421</v>
      </c>
      <c r="C1557">
        <v>2020</v>
      </c>
      <c r="D1557">
        <v>1</v>
      </c>
      <c r="E1557" t="s">
        <v>154</v>
      </c>
      <c r="F1557">
        <v>1</v>
      </c>
      <c r="G1557" t="s">
        <v>133</v>
      </c>
      <c r="H1557">
        <v>1</v>
      </c>
      <c r="I1557" t="s">
        <v>450</v>
      </c>
      <c r="J1557" t="s">
        <v>451</v>
      </c>
      <c r="K1557" t="s">
        <v>452</v>
      </c>
      <c r="L1557">
        <v>200</v>
      </c>
      <c r="M1557" t="s">
        <v>144</v>
      </c>
      <c r="N1557">
        <v>357271</v>
      </c>
      <c r="O1557">
        <v>50660599.210000001</v>
      </c>
      <c r="P1557">
        <v>219359749</v>
      </c>
      <c r="Q1557" t="str">
        <f t="shared" si="24"/>
        <v>E1 - Residential</v>
      </c>
    </row>
    <row r="1558" spans="1:17" x14ac:dyDescent="0.25">
      <c r="A1558">
        <v>49</v>
      </c>
      <c r="B1558" t="s">
        <v>421</v>
      </c>
      <c r="C1558">
        <v>2020</v>
      </c>
      <c r="D1558">
        <v>1</v>
      </c>
      <c r="E1558" t="s">
        <v>154</v>
      </c>
      <c r="F1558">
        <v>10</v>
      </c>
      <c r="G1558" t="s">
        <v>150</v>
      </c>
      <c r="H1558">
        <v>628</v>
      </c>
      <c r="I1558" t="s">
        <v>441</v>
      </c>
      <c r="J1558" t="s">
        <v>442</v>
      </c>
      <c r="K1558" t="s">
        <v>443</v>
      </c>
      <c r="L1558">
        <v>207</v>
      </c>
      <c r="M1558" t="s">
        <v>152</v>
      </c>
      <c r="N1558">
        <v>7</v>
      </c>
      <c r="O1558">
        <v>230.57</v>
      </c>
      <c r="P1558">
        <v>777</v>
      </c>
      <c r="Q1558" t="str">
        <f t="shared" si="24"/>
        <v>E6 - OTHER</v>
      </c>
    </row>
    <row r="1559" spans="1:17" x14ac:dyDescent="0.25">
      <c r="A1559">
        <v>49</v>
      </c>
      <c r="B1559" t="s">
        <v>421</v>
      </c>
      <c r="C1559">
        <v>2020</v>
      </c>
      <c r="D1559">
        <v>1</v>
      </c>
      <c r="E1559" t="s">
        <v>154</v>
      </c>
      <c r="F1559">
        <v>5</v>
      </c>
      <c r="G1559" t="s">
        <v>141</v>
      </c>
      <c r="H1559">
        <v>628</v>
      </c>
      <c r="I1559" t="s">
        <v>441</v>
      </c>
      <c r="J1559" t="s">
        <v>442</v>
      </c>
      <c r="K1559" t="s">
        <v>443</v>
      </c>
      <c r="L1559">
        <v>460</v>
      </c>
      <c r="M1559" t="s">
        <v>142</v>
      </c>
      <c r="N1559">
        <v>55</v>
      </c>
      <c r="O1559">
        <v>11668.01</v>
      </c>
      <c r="P1559">
        <v>42701</v>
      </c>
      <c r="Q1559" t="str">
        <f t="shared" si="24"/>
        <v>E6 - OTHER</v>
      </c>
    </row>
    <row r="1560" spans="1:17" x14ac:dyDescent="0.25">
      <c r="A1560">
        <v>49</v>
      </c>
      <c r="B1560" t="s">
        <v>421</v>
      </c>
      <c r="C1560">
        <v>2020</v>
      </c>
      <c r="D1560">
        <v>1</v>
      </c>
      <c r="E1560" t="s">
        <v>154</v>
      </c>
      <c r="F1560">
        <v>3</v>
      </c>
      <c r="G1560" t="s">
        <v>136</v>
      </c>
      <c r="H1560">
        <v>711</v>
      </c>
      <c r="I1560" t="s">
        <v>453</v>
      </c>
      <c r="J1560" t="s">
        <v>439</v>
      </c>
      <c r="K1560" t="s">
        <v>440</v>
      </c>
      <c r="L1560">
        <v>4532</v>
      </c>
      <c r="M1560" t="s">
        <v>143</v>
      </c>
      <c r="N1560">
        <v>325</v>
      </c>
      <c r="O1560">
        <v>4467956.95</v>
      </c>
      <c r="P1560">
        <v>70025998</v>
      </c>
      <c r="Q1560" t="str">
        <f t="shared" si="24"/>
        <v>E5 - Large C&amp;I</v>
      </c>
    </row>
    <row r="1561" spans="1:17" x14ac:dyDescent="0.25">
      <c r="A1561">
        <v>49</v>
      </c>
      <c r="B1561" t="s">
        <v>421</v>
      </c>
      <c r="C1561">
        <v>2020</v>
      </c>
      <c r="D1561">
        <v>1</v>
      </c>
      <c r="E1561" t="s">
        <v>154</v>
      </c>
      <c r="F1561">
        <v>5</v>
      </c>
      <c r="G1561" t="s">
        <v>141</v>
      </c>
      <c r="H1561">
        <v>122</v>
      </c>
      <c r="I1561" t="s">
        <v>461</v>
      </c>
      <c r="J1561" t="s">
        <v>462</v>
      </c>
      <c r="K1561" t="s">
        <v>463</v>
      </c>
      <c r="L1561">
        <v>460</v>
      </c>
      <c r="M1561" t="s">
        <v>142</v>
      </c>
      <c r="N1561">
        <v>1</v>
      </c>
      <c r="O1561">
        <v>23920.83</v>
      </c>
      <c r="P1561">
        <v>389471</v>
      </c>
      <c r="Q1561" t="str">
        <f t="shared" si="24"/>
        <v>E5 - Large C&amp;I</v>
      </c>
    </row>
    <row r="1562" spans="1:17" x14ac:dyDescent="0.25">
      <c r="A1562">
        <v>49</v>
      </c>
      <c r="B1562" t="s">
        <v>421</v>
      </c>
      <c r="C1562">
        <v>2020</v>
      </c>
      <c r="D1562">
        <v>1</v>
      </c>
      <c r="E1562" t="s">
        <v>154</v>
      </c>
      <c r="F1562">
        <v>3</v>
      </c>
      <c r="G1562" t="s">
        <v>136</v>
      </c>
      <c r="H1562">
        <v>5</v>
      </c>
      <c r="I1562" t="s">
        <v>425</v>
      </c>
      <c r="J1562" t="s">
        <v>426</v>
      </c>
      <c r="K1562" t="s">
        <v>427</v>
      </c>
      <c r="L1562">
        <v>300</v>
      </c>
      <c r="M1562" t="s">
        <v>137</v>
      </c>
      <c r="N1562">
        <v>39798</v>
      </c>
      <c r="O1562">
        <v>7079859.2599999998</v>
      </c>
      <c r="P1562">
        <v>44145814</v>
      </c>
      <c r="Q1562" t="str">
        <f t="shared" si="24"/>
        <v>E3 - Small C&amp;I</v>
      </c>
    </row>
    <row r="1563" spans="1:17" x14ac:dyDescent="0.25">
      <c r="A1563">
        <v>49</v>
      </c>
      <c r="B1563" t="s">
        <v>421</v>
      </c>
      <c r="C1563">
        <v>2020</v>
      </c>
      <c r="D1563">
        <v>1</v>
      </c>
      <c r="E1563" t="s">
        <v>154</v>
      </c>
      <c r="F1563">
        <v>6</v>
      </c>
      <c r="G1563" t="s">
        <v>138</v>
      </c>
      <c r="H1563">
        <v>630</v>
      </c>
      <c r="I1563" t="s">
        <v>456</v>
      </c>
      <c r="J1563" t="s">
        <v>158</v>
      </c>
      <c r="K1563" t="s">
        <v>146</v>
      </c>
      <c r="L1563">
        <v>700</v>
      </c>
      <c r="M1563" t="s">
        <v>139</v>
      </c>
      <c r="N1563">
        <v>1</v>
      </c>
      <c r="O1563">
        <v>950.8</v>
      </c>
      <c r="P1563">
        <v>4647</v>
      </c>
      <c r="Q1563" t="str">
        <f t="shared" si="24"/>
        <v>E6 - OTHER</v>
      </c>
    </row>
    <row r="1564" spans="1:17" x14ac:dyDescent="0.25">
      <c r="A1564">
        <v>49</v>
      </c>
      <c r="B1564" t="s">
        <v>421</v>
      </c>
      <c r="C1564">
        <v>2020</v>
      </c>
      <c r="D1564">
        <v>1</v>
      </c>
      <c r="E1564" t="s">
        <v>154</v>
      </c>
      <c r="F1564">
        <v>10</v>
      </c>
      <c r="G1564" t="s">
        <v>150</v>
      </c>
      <c r="H1564">
        <v>903</v>
      </c>
      <c r="I1564" t="s">
        <v>454</v>
      </c>
      <c r="J1564" t="s">
        <v>451</v>
      </c>
      <c r="K1564" t="s">
        <v>452</v>
      </c>
      <c r="L1564">
        <v>4513</v>
      </c>
      <c r="M1564" t="s">
        <v>151</v>
      </c>
      <c r="N1564">
        <v>1677</v>
      </c>
      <c r="O1564">
        <v>232566.13</v>
      </c>
      <c r="P1564">
        <v>2123695</v>
      </c>
      <c r="Q1564" t="str">
        <f t="shared" si="24"/>
        <v>E1 - Residential</v>
      </c>
    </row>
    <row r="1565" spans="1:17" x14ac:dyDescent="0.25">
      <c r="A1565">
        <v>49</v>
      </c>
      <c r="B1565" t="s">
        <v>421</v>
      </c>
      <c r="C1565">
        <v>2020</v>
      </c>
      <c r="D1565">
        <v>1</v>
      </c>
      <c r="E1565" t="s">
        <v>154</v>
      </c>
      <c r="F1565">
        <v>3</v>
      </c>
      <c r="G1565" t="s">
        <v>136</v>
      </c>
      <c r="H1565">
        <v>53</v>
      </c>
      <c r="I1565" t="s">
        <v>436</v>
      </c>
      <c r="J1565" t="s">
        <v>434</v>
      </c>
      <c r="K1565" t="s">
        <v>435</v>
      </c>
      <c r="L1565">
        <v>300</v>
      </c>
      <c r="M1565" t="s">
        <v>137</v>
      </c>
      <c r="N1565">
        <v>166</v>
      </c>
      <c r="O1565">
        <v>502012.89</v>
      </c>
      <c r="P1565">
        <v>2619885</v>
      </c>
      <c r="Q1565" t="str">
        <f t="shared" si="24"/>
        <v>E4 - Medium C&amp;I</v>
      </c>
    </row>
    <row r="1566" spans="1:17" x14ac:dyDescent="0.25">
      <c r="A1566">
        <v>49</v>
      </c>
      <c r="B1566" t="s">
        <v>421</v>
      </c>
      <c r="C1566">
        <v>2020</v>
      </c>
      <c r="D1566">
        <v>1</v>
      </c>
      <c r="E1566" t="s">
        <v>154</v>
      </c>
      <c r="F1566">
        <v>3</v>
      </c>
      <c r="G1566" t="s">
        <v>136</v>
      </c>
      <c r="H1566">
        <v>605</v>
      </c>
      <c r="I1566" t="s">
        <v>468</v>
      </c>
      <c r="J1566" t="s">
        <v>442</v>
      </c>
      <c r="K1566" t="s">
        <v>443</v>
      </c>
      <c r="L1566">
        <v>300</v>
      </c>
      <c r="M1566" t="s">
        <v>137</v>
      </c>
      <c r="N1566">
        <v>14</v>
      </c>
      <c r="O1566">
        <v>887.65</v>
      </c>
      <c r="P1566">
        <v>3445</v>
      </c>
      <c r="Q1566" t="str">
        <f t="shared" si="24"/>
        <v>E6 - OTHER</v>
      </c>
    </row>
    <row r="1567" spans="1:17" x14ac:dyDescent="0.25">
      <c r="A1567">
        <v>49</v>
      </c>
      <c r="B1567" t="s">
        <v>421</v>
      </c>
      <c r="C1567">
        <v>2020</v>
      </c>
      <c r="D1567">
        <v>1</v>
      </c>
      <c r="E1567" t="s">
        <v>154</v>
      </c>
      <c r="F1567">
        <v>6</v>
      </c>
      <c r="G1567" t="s">
        <v>138</v>
      </c>
      <c r="H1567">
        <v>605</v>
      </c>
      <c r="I1567" t="s">
        <v>468</v>
      </c>
      <c r="J1567" t="s">
        <v>442</v>
      </c>
      <c r="K1567" t="s">
        <v>443</v>
      </c>
      <c r="L1567">
        <v>700</v>
      </c>
      <c r="M1567" t="s">
        <v>139</v>
      </c>
      <c r="N1567">
        <v>16</v>
      </c>
      <c r="O1567">
        <v>1411.7</v>
      </c>
      <c r="P1567">
        <v>5466</v>
      </c>
      <c r="Q1567" t="str">
        <f t="shared" si="24"/>
        <v>E6 - OTHER</v>
      </c>
    </row>
    <row r="1568" spans="1:17" x14ac:dyDescent="0.25">
      <c r="A1568">
        <v>49</v>
      </c>
      <c r="B1568" t="s">
        <v>421</v>
      </c>
      <c r="C1568">
        <v>2020</v>
      </c>
      <c r="D1568">
        <v>1</v>
      </c>
      <c r="E1568" t="s">
        <v>154</v>
      </c>
      <c r="F1568">
        <v>3</v>
      </c>
      <c r="G1568" t="s">
        <v>136</v>
      </c>
      <c r="H1568">
        <v>924</v>
      </c>
      <c r="I1568" t="s">
        <v>444</v>
      </c>
      <c r="J1568" t="s">
        <v>445</v>
      </c>
      <c r="K1568" t="s">
        <v>446</v>
      </c>
      <c r="L1568">
        <v>4532</v>
      </c>
      <c r="M1568" t="s">
        <v>143</v>
      </c>
      <c r="N1568">
        <v>1</v>
      </c>
      <c r="O1568">
        <v>168443.26</v>
      </c>
      <c r="P1568">
        <v>2170306</v>
      </c>
      <c r="Q1568" t="str">
        <f t="shared" si="24"/>
        <v>E5 - Large C&amp;I</v>
      </c>
    </row>
    <row r="1569" spans="1:17" x14ac:dyDescent="0.25">
      <c r="A1569">
        <v>49</v>
      </c>
      <c r="B1569" t="s">
        <v>421</v>
      </c>
      <c r="C1569">
        <v>2020</v>
      </c>
      <c r="D1569">
        <v>1</v>
      </c>
      <c r="E1569" t="s">
        <v>154</v>
      </c>
      <c r="F1569">
        <v>5</v>
      </c>
      <c r="G1569" t="s">
        <v>141</v>
      </c>
      <c r="H1569">
        <v>705</v>
      </c>
      <c r="I1569" t="s">
        <v>438</v>
      </c>
      <c r="J1569" t="s">
        <v>439</v>
      </c>
      <c r="K1569" t="s">
        <v>440</v>
      </c>
      <c r="L1569">
        <v>460</v>
      </c>
      <c r="M1569" t="s">
        <v>142</v>
      </c>
      <c r="N1569">
        <v>30</v>
      </c>
      <c r="O1569">
        <v>377960.69</v>
      </c>
      <c r="P1569">
        <v>1860674</v>
      </c>
      <c r="Q1569" t="str">
        <f t="shared" si="24"/>
        <v>E5 - Large C&amp;I</v>
      </c>
    </row>
    <row r="1570" spans="1:17" x14ac:dyDescent="0.25">
      <c r="A1570">
        <v>49</v>
      </c>
      <c r="B1570" t="s">
        <v>421</v>
      </c>
      <c r="C1570">
        <v>2020</v>
      </c>
      <c r="D1570">
        <v>1</v>
      </c>
      <c r="E1570" t="s">
        <v>154</v>
      </c>
      <c r="F1570">
        <v>10</v>
      </c>
      <c r="G1570" t="s">
        <v>150</v>
      </c>
      <c r="H1570">
        <v>6</v>
      </c>
      <c r="I1570" t="s">
        <v>422</v>
      </c>
      <c r="J1570" t="s">
        <v>423</v>
      </c>
      <c r="K1570" t="s">
        <v>424</v>
      </c>
      <c r="L1570">
        <v>207</v>
      </c>
      <c r="M1570" t="s">
        <v>152</v>
      </c>
      <c r="N1570">
        <v>994</v>
      </c>
      <c r="O1570">
        <v>188576.56</v>
      </c>
      <c r="P1570">
        <v>1146854</v>
      </c>
      <c r="Q1570" t="str">
        <f t="shared" si="24"/>
        <v>E2 - Low Income Residential</v>
      </c>
    </row>
    <row r="1571" spans="1:17" x14ac:dyDescent="0.25">
      <c r="A1571">
        <v>49</v>
      </c>
      <c r="B1571" t="s">
        <v>421</v>
      </c>
      <c r="C1571">
        <v>2020</v>
      </c>
      <c r="D1571">
        <v>1</v>
      </c>
      <c r="E1571" t="s">
        <v>154</v>
      </c>
      <c r="F1571">
        <v>5</v>
      </c>
      <c r="G1571" t="s">
        <v>141</v>
      </c>
      <c r="H1571">
        <v>5</v>
      </c>
      <c r="I1571" t="s">
        <v>425</v>
      </c>
      <c r="J1571" t="s">
        <v>426</v>
      </c>
      <c r="K1571" t="s">
        <v>427</v>
      </c>
      <c r="L1571">
        <v>460</v>
      </c>
      <c r="M1571" t="s">
        <v>142</v>
      </c>
      <c r="N1571">
        <v>813</v>
      </c>
      <c r="O1571">
        <v>315679.15999999997</v>
      </c>
      <c r="P1571">
        <v>1486713</v>
      </c>
      <c r="Q1571" t="str">
        <f t="shared" si="24"/>
        <v>E3 - Small C&amp;I</v>
      </c>
    </row>
    <row r="1572" spans="1:17" x14ac:dyDescent="0.25">
      <c r="A1572">
        <v>49</v>
      </c>
      <c r="B1572" t="s">
        <v>421</v>
      </c>
      <c r="C1572">
        <v>2020</v>
      </c>
      <c r="D1572">
        <v>1</v>
      </c>
      <c r="E1572" t="s">
        <v>154</v>
      </c>
      <c r="F1572">
        <v>6</v>
      </c>
      <c r="G1572" t="s">
        <v>138</v>
      </c>
      <c r="H1572">
        <v>34</v>
      </c>
      <c r="I1572" t="s">
        <v>464</v>
      </c>
      <c r="J1572" t="s">
        <v>459</v>
      </c>
      <c r="K1572" t="s">
        <v>460</v>
      </c>
      <c r="L1572">
        <v>700</v>
      </c>
      <c r="M1572" t="s">
        <v>139</v>
      </c>
      <c r="N1572">
        <v>152</v>
      </c>
      <c r="O1572">
        <v>20646.29</v>
      </c>
      <c r="P1572">
        <v>91722</v>
      </c>
      <c r="Q1572" t="str">
        <f t="shared" si="24"/>
        <v>E3 - Small C&amp;I</v>
      </c>
    </row>
    <row r="1573" spans="1:17" x14ac:dyDescent="0.25">
      <c r="A1573">
        <v>49</v>
      </c>
      <c r="B1573" t="s">
        <v>421</v>
      </c>
      <c r="C1573">
        <v>2020</v>
      </c>
      <c r="D1573">
        <v>1</v>
      </c>
      <c r="E1573" t="s">
        <v>154</v>
      </c>
      <c r="F1573">
        <v>6</v>
      </c>
      <c r="G1573" t="s">
        <v>138</v>
      </c>
      <c r="H1573">
        <v>951</v>
      </c>
      <c r="I1573" t="s">
        <v>458</v>
      </c>
      <c r="J1573" t="s">
        <v>459</v>
      </c>
      <c r="K1573" t="s">
        <v>460</v>
      </c>
      <c r="L1573">
        <v>4562</v>
      </c>
      <c r="M1573" t="s">
        <v>145</v>
      </c>
      <c r="N1573">
        <v>215</v>
      </c>
      <c r="O1573">
        <v>9225.68</v>
      </c>
      <c r="P1573">
        <v>67319</v>
      </c>
      <c r="Q1573" t="str">
        <f t="shared" si="24"/>
        <v>E3 - Small C&amp;I</v>
      </c>
    </row>
    <row r="1574" spans="1:17" x14ac:dyDescent="0.25">
      <c r="A1574">
        <v>49</v>
      </c>
      <c r="B1574" t="s">
        <v>421</v>
      </c>
      <c r="C1574">
        <v>2020</v>
      </c>
      <c r="D1574">
        <v>1</v>
      </c>
      <c r="E1574" t="s">
        <v>154</v>
      </c>
      <c r="F1574">
        <v>3</v>
      </c>
      <c r="G1574" t="s">
        <v>136</v>
      </c>
      <c r="H1574">
        <v>6</v>
      </c>
      <c r="I1574" t="s">
        <v>422</v>
      </c>
      <c r="J1574" t="s">
        <v>423</v>
      </c>
      <c r="K1574" t="s">
        <v>424</v>
      </c>
      <c r="L1574">
        <v>300</v>
      </c>
      <c r="M1574" t="s">
        <v>137</v>
      </c>
      <c r="N1574">
        <v>3</v>
      </c>
      <c r="O1574">
        <v>285.51</v>
      </c>
      <c r="P1574">
        <v>1682</v>
      </c>
      <c r="Q1574" t="str">
        <f t="shared" si="24"/>
        <v>E2 - Low Income Residential</v>
      </c>
    </row>
    <row r="1575" spans="1:17" x14ac:dyDescent="0.25">
      <c r="A1575">
        <v>49</v>
      </c>
      <c r="B1575" t="s">
        <v>421</v>
      </c>
      <c r="C1575">
        <v>2020</v>
      </c>
      <c r="D1575">
        <v>1</v>
      </c>
      <c r="E1575" t="s">
        <v>154</v>
      </c>
      <c r="F1575">
        <v>3</v>
      </c>
      <c r="G1575" t="s">
        <v>136</v>
      </c>
      <c r="H1575">
        <v>631</v>
      </c>
      <c r="I1575" t="s">
        <v>476</v>
      </c>
      <c r="J1575" t="s">
        <v>158</v>
      </c>
      <c r="K1575" t="s">
        <v>146</v>
      </c>
      <c r="L1575">
        <v>300</v>
      </c>
      <c r="M1575" t="s">
        <v>137</v>
      </c>
      <c r="N1575">
        <v>1</v>
      </c>
      <c r="O1575">
        <v>594.99</v>
      </c>
      <c r="P1575">
        <v>3057</v>
      </c>
      <c r="Q1575" t="str">
        <f t="shared" si="24"/>
        <v>E6 - OTHER</v>
      </c>
    </row>
    <row r="1576" spans="1:17" x14ac:dyDescent="0.25">
      <c r="A1576">
        <v>49</v>
      </c>
      <c r="B1576" t="s">
        <v>421</v>
      </c>
      <c r="C1576">
        <v>2020</v>
      </c>
      <c r="D1576">
        <v>1</v>
      </c>
      <c r="E1576" t="s">
        <v>154</v>
      </c>
      <c r="F1576">
        <v>10</v>
      </c>
      <c r="G1576" t="s">
        <v>150</v>
      </c>
      <c r="H1576">
        <v>1</v>
      </c>
      <c r="I1576" t="s">
        <v>450</v>
      </c>
      <c r="J1576" t="s">
        <v>451</v>
      </c>
      <c r="K1576" t="s">
        <v>452</v>
      </c>
      <c r="L1576">
        <v>207</v>
      </c>
      <c r="M1576" t="s">
        <v>152</v>
      </c>
      <c r="N1576">
        <v>14960</v>
      </c>
      <c r="O1576">
        <v>3798152.08</v>
      </c>
      <c r="P1576">
        <v>16920559</v>
      </c>
      <c r="Q1576" t="str">
        <f t="shared" si="24"/>
        <v>E1 - Residential</v>
      </c>
    </row>
    <row r="1577" spans="1:17" x14ac:dyDescent="0.25">
      <c r="A1577">
        <v>49</v>
      </c>
      <c r="B1577" t="s">
        <v>421</v>
      </c>
      <c r="C1577">
        <v>2020</v>
      </c>
      <c r="D1577">
        <v>1</v>
      </c>
      <c r="E1577" t="s">
        <v>154</v>
      </c>
      <c r="F1577">
        <v>5</v>
      </c>
      <c r="G1577" t="s">
        <v>141</v>
      </c>
      <c r="H1577">
        <v>53</v>
      </c>
      <c r="I1577" t="s">
        <v>436</v>
      </c>
      <c r="J1577" t="s">
        <v>434</v>
      </c>
      <c r="K1577" t="s">
        <v>435</v>
      </c>
      <c r="L1577">
        <v>460</v>
      </c>
      <c r="M1577" t="s">
        <v>142</v>
      </c>
      <c r="N1577">
        <v>9</v>
      </c>
      <c r="O1577">
        <v>21089.62</v>
      </c>
      <c r="P1577">
        <v>97766</v>
      </c>
      <c r="Q1577" t="str">
        <f t="shared" si="24"/>
        <v>E4 - Medium C&amp;I</v>
      </c>
    </row>
    <row r="1578" spans="1:17" x14ac:dyDescent="0.25">
      <c r="A1578">
        <v>49</v>
      </c>
      <c r="B1578" t="s">
        <v>421</v>
      </c>
      <c r="C1578">
        <v>2020</v>
      </c>
      <c r="D1578">
        <v>1</v>
      </c>
      <c r="E1578" t="s">
        <v>154</v>
      </c>
      <c r="F1578">
        <v>3</v>
      </c>
      <c r="G1578" t="s">
        <v>136</v>
      </c>
      <c r="H1578">
        <v>954</v>
      </c>
      <c r="I1578" t="s">
        <v>437</v>
      </c>
      <c r="J1578" t="s">
        <v>434</v>
      </c>
      <c r="K1578" t="s">
        <v>435</v>
      </c>
      <c r="L1578">
        <v>4532</v>
      </c>
      <c r="M1578" t="s">
        <v>143</v>
      </c>
      <c r="N1578">
        <v>3490</v>
      </c>
      <c r="O1578">
        <v>5070454.4000000004</v>
      </c>
      <c r="P1578">
        <v>63678720</v>
      </c>
      <c r="Q1578" t="str">
        <f t="shared" si="24"/>
        <v>E4 - Medium C&amp;I</v>
      </c>
    </row>
    <row r="1579" spans="1:17" x14ac:dyDescent="0.25">
      <c r="A1579">
        <v>49</v>
      </c>
      <c r="B1579" t="s">
        <v>421</v>
      </c>
      <c r="C1579">
        <v>2020</v>
      </c>
      <c r="D1579">
        <v>1</v>
      </c>
      <c r="E1579" t="s">
        <v>154</v>
      </c>
      <c r="F1579">
        <v>6</v>
      </c>
      <c r="G1579" t="s">
        <v>138</v>
      </c>
      <c r="H1579">
        <v>629</v>
      </c>
      <c r="I1579" t="s">
        <v>470</v>
      </c>
      <c r="J1579" t="s">
        <v>431</v>
      </c>
      <c r="K1579" t="s">
        <v>432</v>
      </c>
      <c r="L1579">
        <v>700</v>
      </c>
      <c r="M1579" t="s">
        <v>139</v>
      </c>
      <c r="N1579">
        <v>142</v>
      </c>
      <c r="O1579">
        <v>638928.81000000006</v>
      </c>
      <c r="P1579">
        <v>1380274</v>
      </c>
      <c r="Q1579" t="str">
        <f t="shared" si="24"/>
        <v>E6 - OTHER</v>
      </c>
    </row>
    <row r="1580" spans="1:17" x14ac:dyDescent="0.25">
      <c r="A1580">
        <v>49</v>
      </c>
      <c r="B1580" t="s">
        <v>421</v>
      </c>
      <c r="C1580">
        <v>2020</v>
      </c>
      <c r="D1580">
        <v>1</v>
      </c>
      <c r="E1580" t="s">
        <v>154</v>
      </c>
      <c r="F1580">
        <v>1</v>
      </c>
      <c r="G1580" t="s">
        <v>133</v>
      </c>
      <c r="H1580">
        <v>616</v>
      </c>
      <c r="I1580" t="s">
        <v>447</v>
      </c>
      <c r="J1580" t="s">
        <v>442</v>
      </c>
      <c r="K1580" t="s">
        <v>443</v>
      </c>
      <c r="L1580">
        <v>4512</v>
      </c>
      <c r="M1580" t="s">
        <v>134</v>
      </c>
      <c r="N1580">
        <v>43</v>
      </c>
      <c r="O1580">
        <v>4461.7</v>
      </c>
      <c r="P1580">
        <v>19318</v>
      </c>
      <c r="Q1580" t="str">
        <f t="shared" si="24"/>
        <v>E6 - OTHER</v>
      </c>
    </row>
    <row r="1581" spans="1:17" x14ac:dyDescent="0.25">
      <c r="A1581">
        <v>49</v>
      </c>
      <c r="B1581" t="s">
        <v>421</v>
      </c>
      <c r="C1581">
        <v>2020</v>
      </c>
      <c r="D1581">
        <v>1</v>
      </c>
      <c r="E1581" t="s">
        <v>154</v>
      </c>
      <c r="F1581">
        <v>3</v>
      </c>
      <c r="G1581" t="s">
        <v>136</v>
      </c>
      <c r="H1581">
        <v>710</v>
      </c>
      <c r="I1581" t="s">
        <v>449</v>
      </c>
      <c r="J1581" t="s">
        <v>439</v>
      </c>
      <c r="K1581" t="s">
        <v>440</v>
      </c>
      <c r="L1581">
        <v>4532</v>
      </c>
      <c r="M1581" t="s">
        <v>143</v>
      </c>
      <c r="N1581">
        <v>306</v>
      </c>
      <c r="O1581">
        <v>-1912249.07</v>
      </c>
      <c r="P1581">
        <v>-44104913</v>
      </c>
      <c r="Q1581" t="str">
        <f t="shared" si="24"/>
        <v>E5 - Large C&amp;I</v>
      </c>
    </row>
    <row r="1582" spans="1:17" x14ac:dyDescent="0.25">
      <c r="A1582">
        <v>49</v>
      </c>
      <c r="B1582" t="s">
        <v>421</v>
      </c>
      <c r="C1582">
        <v>2020</v>
      </c>
      <c r="D1582">
        <v>1</v>
      </c>
      <c r="E1582" t="s">
        <v>154</v>
      </c>
      <c r="F1582">
        <v>3</v>
      </c>
      <c r="G1582" t="s">
        <v>136</v>
      </c>
      <c r="H1582">
        <v>117</v>
      </c>
      <c r="I1582" t="s">
        <v>478</v>
      </c>
      <c r="J1582" t="s">
        <v>462</v>
      </c>
      <c r="K1582" t="s">
        <v>463</v>
      </c>
      <c r="L1582">
        <v>300</v>
      </c>
      <c r="M1582" t="s">
        <v>137</v>
      </c>
      <c r="N1582">
        <v>3</v>
      </c>
      <c r="O1582">
        <v>15093.67</v>
      </c>
      <c r="P1582">
        <v>56429</v>
      </c>
      <c r="Q1582" t="str">
        <f t="shared" si="24"/>
        <v>E5 - Large C&amp;I</v>
      </c>
    </row>
    <row r="1583" spans="1:17" x14ac:dyDescent="0.25">
      <c r="A1583">
        <v>49</v>
      </c>
      <c r="B1583" t="s">
        <v>421</v>
      </c>
      <c r="C1583">
        <v>2020</v>
      </c>
      <c r="D1583">
        <v>1</v>
      </c>
      <c r="E1583" t="s">
        <v>154</v>
      </c>
      <c r="F1583">
        <v>3</v>
      </c>
      <c r="G1583" t="s">
        <v>136</v>
      </c>
      <c r="H1583">
        <v>122</v>
      </c>
      <c r="I1583" t="s">
        <v>461</v>
      </c>
      <c r="J1583" t="s">
        <v>462</v>
      </c>
      <c r="K1583" t="s">
        <v>463</v>
      </c>
      <c r="L1583">
        <v>300</v>
      </c>
      <c r="M1583" t="s">
        <v>137</v>
      </c>
      <c r="N1583">
        <v>1</v>
      </c>
      <c r="O1583">
        <v>67867.649999999994</v>
      </c>
      <c r="P1583">
        <v>365450</v>
      </c>
      <c r="Q1583" t="str">
        <f t="shared" si="24"/>
        <v>E5 - Large C&amp;I</v>
      </c>
    </row>
    <row r="1584" spans="1:17" x14ac:dyDescent="0.25">
      <c r="A1584">
        <v>49</v>
      </c>
      <c r="B1584" t="s">
        <v>421</v>
      </c>
      <c r="C1584">
        <v>2020</v>
      </c>
      <c r="D1584">
        <v>1</v>
      </c>
      <c r="E1584" t="s">
        <v>154</v>
      </c>
      <c r="F1584">
        <v>1</v>
      </c>
      <c r="G1584" t="s">
        <v>133</v>
      </c>
      <c r="H1584">
        <v>950</v>
      </c>
      <c r="I1584" t="s">
        <v>429</v>
      </c>
      <c r="J1584" t="s">
        <v>426</v>
      </c>
      <c r="K1584" t="s">
        <v>427</v>
      </c>
      <c r="L1584">
        <v>4512</v>
      </c>
      <c r="M1584" t="s">
        <v>134</v>
      </c>
      <c r="N1584">
        <v>81</v>
      </c>
      <c r="O1584">
        <v>9771.7900000000009</v>
      </c>
      <c r="P1584">
        <v>88065</v>
      </c>
      <c r="Q1584" t="str">
        <f t="shared" si="24"/>
        <v>E3 - Small C&amp;I</v>
      </c>
    </row>
    <row r="1585" spans="1:17" x14ac:dyDescent="0.25">
      <c r="A1585">
        <v>49</v>
      </c>
      <c r="B1585" t="s">
        <v>421</v>
      </c>
      <c r="C1585">
        <v>2020</v>
      </c>
      <c r="D1585">
        <v>1</v>
      </c>
      <c r="E1585" t="s">
        <v>154</v>
      </c>
      <c r="F1585">
        <v>5</v>
      </c>
      <c r="G1585" t="s">
        <v>141</v>
      </c>
      <c r="H1585">
        <v>950</v>
      </c>
      <c r="I1585" t="s">
        <v>429</v>
      </c>
      <c r="J1585" t="s">
        <v>426</v>
      </c>
      <c r="K1585" t="s">
        <v>427</v>
      </c>
      <c r="L1585">
        <v>4552</v>
      </c>
      <c r="M1585" t="s">
        <v>157</v>
      </c>
      <c r="N1585">
        <v>134</v>
      </c>
      <c r="O1585">
        <v>38546.33</v>
      </c>
      <c r="P1585">
        <v>374013</v>
      </c>
      <c r="Q1585" t="str">
        <f t="shared" si="24"/>
        <v>E3 - Small C&amp;I</v>
      </c>
    </row>
    <row r="1586" spans="1:17" x14ac:dyDescent="0.25">
      <c r="A1586">
        <v>49</v>
      </c>
      <c r="B1586" t="s">
        <v>421</v>
      </c>
      <c r="C1586">
        <v>2020</v>
      </c>
      <c r="D1586">
        <v>1</v>
      </c>
      <c r="E1586" t="s">
        <v>154</v>
      </c>
      <c r="F1586">
        <v>5</v>
      </c>
      <c r="G1586" t="s">
        <v>141</v>
      </c>
      <c r="H1586">
        <v>6</v>
      </c>
      <c r="I1586" t="s">
        <v>422</v>
      </c>
      <c r="J1586" t="s">
        <v>423</v>
      </c>
      <c r="K1586" t="s">
        <v>424</v>
      </c>
      <c r="L1586">
        <v>460</v>
      </c>
      <c r="M1586" t="s">
        <v>142</v>
      </c>
      <c r="N1586">
        <v>1</v>
      </c>
      <c r="O1586">
        <v>60.37</v>
      </c>
      <c r="P1586">
        <v>372</v>
      </c>
      <c r="Q1586" t="str">
        <f t="shared" si="24"/>
        <v>E2 - Low Income Residential</v>
      </c>
    </row>
    <row r="1587" spans="1:17" x14ac:dyDescent="0.25">
      <c r="A1587">
        <v>49</v>
      </c>
      <c r="B1587" t="s">
        <v>421</v>
      </c>
      <c r="C1587">
        <v>2020</v>
      </c>
      <c r="D1587">
        <v>1</v>
      </c>
      <c r="E1587" t="s">
        <v>154</v>
      </c>
      <c r="F1587">
        <v>1</v>
      </c>
      <c r="G1587" t="s">
        <v>133</v>
      </c>
      <c r="H1587">
        <v>53</v>
      </c>
      <c r="I1587" t="s">
        <v>436</v>
      </c>
      <c r="J1587" t="s">
        <v>434</v>
      </c>
      <c r="K1587" t="s">
        <v>435</v>
      </c>
      <c r="L1587">
        <v>200</v>
      </c>
      <c r="M1587" t="s">
        <v>144</v>
      </c>
      <c r="N1587">
        <v>1</v>
      </c>
      <c r="O1587">
        <v>940.3</v>
      </c>
      <c r="P1587">
        <v>4139</v>
      </c>
      <c r="Q1587" t="str">
        <f t="shared" si="24"/>
        <v>E4 - Medium C&amp;I</v>
      </c>
    </row>
    <row r="1588" spans="1:17" x14ac:dyDescent="0.25">
      <c r="A1588">
        <v>49</v>
      </c>
      <c r="B1588" t="s">
        <v>421</v>
      </c>
      <c r="C1588">
        <v>2020</v>
      </c>
      <c r="D1588">
        <v>1</v>
      </c>
      <c r="E1588" t="s">
        <v>154</v>
      </c>
      <c r="F1588">
        <v>3</v>
      </c>
      <c r="G1588" t="s">
        <v>136</v>
      </c>
      <c r="H1588">
        <v>13</v>
      </c>
      <c r="I1588" t="s">
        <v>433</v>
      </c>
      <c r="J1588" t="s">
        <v>434</v>
      </c>
      <c r="K1588" t="s">
        <v>435</v>
      </c>
      <c r="L1588">
        <v>300</v>
      </c>
      <c r="M1588" t="s">
        <v>137</v>
      </c>
      <c r="N1588">
        <v>4032</v>
      </c>
      <c r="O1588">
        <v>8496424.2599999998</v>
      </c>
      <c r="P1588">
        <v>40798208</v>
      </c>
      <c r="Q1588" t="str">
        <f t="shared" si="24"/>
        <v>E4 - Medium C&amp;I</v>
      </c>
    </row>
    <row r="1589" spans="1:17" x14ac:dyDescent="0.25">
      <c r="A1589">
        <v>49</v>
      </c>
      <c r="B1589" t="s">
        <v>421</v>
      </c>
      <c r="C1589">
        <v>2020</v>
      </c>
      <c r="D1589">
        <v>1</v>
      </c>
      <c r="E1589" t="s">
        <v>154</v>
      </c>
      <c r="F1589">
        <v>3</v>
      </c>
      <c r="G1589" t="s">
        <v>136</v>
      </c>
      <c r="H1589">
        <v>629</v>
      </c>
      <c r="I1589" t="s">
        <v>470</v>
      </c>
      <c r="J1589" t="s">
        <v>431</v>
      </c>
      <c r="K1589" t="s">
        <v>432</v>
      </c>
      <c r="L1589">
        <v>300</v>
      </c>
      <c r="M1589" t="s">
        <v>137</v>
      </c>
      <c r="N1589">
        <v>8</v>
      </c>
      <c r="O1589">
        <v>396.46</v>
      </c>
      <c r="P1589">
        <v>1416</v>
      </c>
      <c r="Q1589" t="str">
        <f t="shared" si="24"/>
        <v>E6 - OTHER</v>
      </c>
    </row>
    <row r="1590" spans="1:17" x14ac:dyDescent="0.25">
      <c r="A1590">
        <v>49</v>
      </c>
      <c r="B1590" t="s">
        <v>421</v>
      </c>
      <c r="C1590">
        <v>2020</v>
      </c>
      <c r="D1590">
        <v>1</v>
      </c>
      <c r="E1590" t="s">
        <v>154</v>
      </c>
      <c r="F1590">
        <v>3</v>
      </c>
      <c r="G1590" t="s">
        <v>136</v>
      </c>
      <c r="H1590">
        <v>700</v>
      </c>
      <c r="I1590" t="s">
        <v>448</v>
      </c>
      <c r="J1590" t="s">
        <v>439</v>
      </c>
      <c r="K1590" t="s">
        <v>440</v>
      </c>
      <c r="L1590">
        <v>300</v>
      </c>
      <c r="M1590" t="s">
        <v>137</v>
      </c>
      <c r="N1590">
        <v>71</v>
      </c>
      <c r="O1590">
        <v>920246.07</v>
      </c>
      <c r="P1590">
        <v>4655071</v>
      </c>
      <c r="Q1590" t="str">
        <f t="shared" si="24"/>
        <v>E5 - Large C&amp;I</v>
      </c>
    </row>
    <row r="1591" spans="1:17" x14ac:dyDescent="0.25">
      <c r="A1591">
        <v>49</v>
      </c>
      <c r="B1591" t="s">
        <v>421</v>
      </c>
      <c r="C1591">
        <v>2020</v>
      </c>
      <c r="D1591">
        <v>1</v>
      </c>
      <c r="E1591" t="s">
        <v>154</v>
      </c>
      <c r="F1591">
        <v>5</v>
      </c>
      <c r="G1591" t="s">
        <v>141</v>
      </c>
      <c r="H1591">
        <v>710</v>
      </c>
      <c r="I1591" t="s">
        <v>449</v>
      </c>
      <c r="J1591" t="s">
        <v>439</v>
      </c>
      <c r="K1591" t="s">
        <v>440</v>
      </c>
      <c r="L1591">
        <v>4552</v>
      </c>
      <c r="M1591" t="s">
        <v>157</v>
      </c>
      <c r="N1591">
        <v>96</v>
      </c>
      <c r="O1591">
        <v>1813214.35</v>
      </c>
      <c r="P1591">
        <v>27283987</v>
      </c>
      <c r="Q1591" t="str">
        <f t="shared" si="24"/>
        <v>E5 - Large C&amp;I</v>
      </c>
    </row>
    <row r="1592" spans="1:17" x14ac:dyDescent="0.25">
      <c r="A1592">
        <v>49</v>
      </c>
      <c r="B1592" t="s">
        <v>421</v>
      </c>
      <c r="C1592">
        <v>2020</v>
      </c>
      <c r="D1592">
        <v>1</v>
      </c>
      <c r="E1592" t="s">
        <v>154</v>
      </c>
      <c r="F1592">
        <v>1</v>
      </c>
      <c r="G1592" t="s">
        <v>133</v>
      </c>
      <c r="H1592">
        <v>55</v>
      </c>
      <c r="I1592" t="s">
        <v>428</v>
      </c>
      <c r="J1592" t="s">
        <v>426</v>
      </c>
      <c r="K1592" t="s">
        <v>427</v>
      </c>
      <c r="L1592">
        <v>200</v>
      </c>
      <c r="M1592" t="s">
        <v>144</v>
      </c>
      <c r="N1592">
        <v>2</v>
      </c>
      <c r="O1592">
        <v>542.1</v>
      </c>
      <c r="P1592">
        <v>2331</v>
      </c>
      <c r="Q1592" t="str">
        <f t="shared" si="24"/>
        <v>E3 - Small C&amp;I</v>
      </c>
    </row>
    <row r="1593" spans="1:17" x14ac:dyDescent="0.25">
      <c r="A1593">
        <v>49</v>
      </c>
      <c r="B1593" t="s">
        <v>421</v>
      </c>
      <c r="C1593">
        <v>2020</v>
      </c>
      <c r="D1593">
        <v>1</v>
      </c>
      <c r="E1593" t="s">
        <v>154</v>
      </c>
      <c r="F1593">
        <v>3</v>
      </c>
      <c r="G1593" t="s">
        <v>136</v>
      </c>
      <c r="H1593">
        <v>951</v>
      </c>
      <c r="I1593" t="s">
        <v>458</v>
      </c>
      <c r="J1593" t="s">
        <v>459</v>
      </c>
      <c r="K1593" t="s">
        <v>460</v>
      </c>
      <c r="L1593">
        <v>4532</v>
      </c>
      <c r="M1593" t="s">
        <v>143</v>
      </c>
      <c r="N1593">
        <v>114</v>
      </c>
      <c r="O1593">
        <v>9283.2000000000007</v>
      </c>
      <c r="P1593">
        <v>75018</v>
      </c>
      <c r="Q1593" t="str">
        <f t="shared" si="24"/>
        <v>E3 - Small C&amp;I</v>
      </c>
    </row>
    <row r="1594" spans="1:17" x14ac:dyDescent="0.25">
      <c r="A1594">
        <v>49</v>
      </c>
      <c r="B1594" t="s">
        <v>421</v>
      </c>
      <c r="C1594">
        <v>2020</v>
      </c>
      <c r="D1594">
        <v>1</v>
      </c>
      <c r="E1594" t="s">
        <v>154</v>
      </c>
      <c r="F1594">
        <v>5</v>
      </c>
      <c r="G1594" t="s">
        <v>141</v>
      </c>
      <c r="H1594">
        <v>943</v>
      </c>
      <c r="I1594" t="s">
        <v>465</v>
      </c>
      <c r="J1594" t="s">
        <v>466</v>
      </c>
      <c r="K1594" t="s">
        <v>467</v>
      </c>
      <c r="L1594">
        <v>4552</v>
      </c>
      <c r="M1594" t="s">
        <v>157</v>
      </c>
      <c r="N1594">
        <v>1</v>
      </c>
      <c r="O1594">
        <v>8786.49</v>
      </c>
      <c r="P1594">
        <v>0</v>
      </c>
      <c r="Q1594" t="str">
        <f t="shared" si="24"/>
        <v>E6 - OTHER</v>
      </c>
    </row>
    <row r="1595" spans="1:17" x14ac:dyDescent="0.25">
      <c r="A1595">
        <v>49</v>
      </c>
      <c r="B1595" t="s">
        <v>421</v>
      </c>
      <c r="C1595">
        <v>2020</v>
      </c>
      <c r="D1595">
        <v>1</v>
      </c>
      <c r="E1595" t="s">
        <v>154</v>
      </c>
      <c r="F1595">
        <v>6</v>
      </c>
      <c r="G1595" t="s">
        <v>138</v>
      </c>
      <c r="H1595">
        <v>617</v>
      </c>
      <c r="I1595" t="s">
        <v>471</v>
      </c>
      <c r="J1595" t="s">
        <v>431</v>
      </c>
      <c r="K1595" t="s">
        <v>432</v>
      </c>
      <c r="L1595">
        <v>4562</v>
      </c>
      <c r="M1595" t="s">
        <v>145</v>
      </c>
      <c r="N1595">
        <v>110</v>
      </c>
      <c r="O1595">
        <v>460149.22</v>
      </c>
      <c r="P1595">
        <v>1572241</v>
      </c>
      <c r="Q1595" t="str">
        <f t="shared" si="24"/>
        <v>E6 - OTHER</v>
      </c>
    </row>
    <row r="1596" spans="1:17" x14ac:dyDescent="0.25">
      <c r="A1596">
        <v>49</v>
      </c>
      <c r="B1596" t="s">
        <v>421</v>
      </c>
      <c r="C1596">
        <v>2020</v>
      </c>
      <c r="D1596">
        <v>1</v>
      </c>
      <c r="E1596" t="s">
        <v>154</v>
      </c>
      <c r="F1596">
        <v>5</v>
      </c>
      <c r="G1596" t="s">
        <v>141</v>
      </c>
      <c r="H1596">
        <v>700</v>
      </c>
      <c r="I1596" t="s">
        <v>448</v>
      </c>
      <c r="J1596" t="s">
        <v>439</v>
      </c>
      <c r="K1596" t="s">
        <v>440</v>
      </c>
      <c r="L1596">
        <v>460</v>
      </c>
      <c r="M1596" t="s">
        <v>142</v>
      </c>
      <c r="N1596">
        <v>44</v>
      </c>
      <c r="O1596">
        <v>485735.61</v>
      </c>
      <c r="P1596">
        <v>2462583</v>
      </c>
      <c r="Q1596" t="str">
        <f t="shared" si="24"/>
        <v>E5 - Large C&amp;I</v>
      </c>
    </row>
    <row r="1597" spans="1:17" x14ac:dyDescent="0.25">
      <c r="A1597">
        <v>49</v>
      </c>
      <c r="B1597" t="s">
        <v>421</v>
      </c>
      <c r="C1597">
        <v>2020</v>
      </c>
      <c r="D1597">
        <v>1</v>
      </c>
      <c r="E1597" t="s">
        <v>154</v>
      </c>
      <c r="F1597">
        <v>1</v>
      </c>
      <c r="G1597" t="s">
        <v>133</v>
      </c>
      <c r="H1597">
        <v>5</v>
      </c>
      <c r="I1597" t="s">
        <v>425</v>
      </c>
      <c r="J1597" t="s">
        <v>426</v>
      </c>
      <c r="K1597" t="s">
        <v>427</v>
      </c>
      <c r="L1597">
        <v>200</v>
      </c>
      <c r="M1597" t="s">
        <v>144</v>
      </c>
      <c r="N1597">
        <v>814</v>
      </c>
      <c r="O1597">
        <v>97076.12</v>
      </c>
      <c r="P1597">
        <v>418101</v>
      </c>
      <c r="Q1597" t="str">
        <f t="shared" si="24"/>
        <v>E3 - Small C&amp;I</v>
      </c>
    </row>
    <row r="1598" spans="1:17" x14ac:dyDescent="0.25">
      <c r="A1598">
        <v>49</v>
      </c>
      <c r="B1598" t="s">
        <v>421</v>
      </c>
      <c r="C1598">
        <v>2020</v>
      </c>
      <c r="D1598">
        <v>1</v>
      </c>
      <c r="E1598" t="s">
        <v>154</v>
      </c>
      <c r="F1598">
        <v>1</v>
      </c>
      <c r="G1598" t="s">
        <v>133</v>
      </c>
      <c r="H1598">
        <v>903</v>
      </c>
      <c r="I1598" t="s">
        <v>454</v>
      </c>
      <c r="J1598" t="s">
        <v>451</v>
      </c>
      <c r="K1598" t="s">
        <v>452</v>
      </c>
      <c r="L1598">
        <v>4512</v>
      </c>
      <c r="M1598" t="s">
        <v>134</v>
      </c>
      <c r="N1598">
        <v>39126</v>
      </c>
      <c r="O1598">
        <v>2672722.73</v>
      </c>
      <c r="P1598">
        <v>22815418</v>
      </c>
      <c r="Q1598" t="str">
        <f t="shared" si="24"/>
        <v>E1 - Residential</v>
      </c>
    </row>
    <row r="1599" spans="1:17" x14ac:dyDescent="0.25">
      <c r="A1599">
        <v>49</v>
      </c>
      <c r="B1599" t="s">
        <v>421</v>
      </c>
      <c r="C1599">
        <v>2020</v>
      </c>
      <c r="D1599">
        <v>1</v>
      </c>
      <c r="E1599" t="s">
        <v>154</v>
      </c>
      <c r="F1599">
        <v>3</v>
      </c>
      <c r="G1599" t="s">
        <v>136</v>
      </c>
      <c r="H1599">
        <v>55</v>
      </c>
      <c r="I1599" t="s">
        <v>428</v>
      </c>
      <c r="J1599" t="s">
        <v>426</v>
      </c>
      <c r="K1599" t="s">
        <v>427</v>
      </c>
      <c r="L1599">
        <v>300</v>
      </c>
      <c r="M1599" t="s">
        <v>137</v>
      </c>
      <c r="N1599">
        <v>47</v>
      </c>
      <c r="O1599">
        <v>-43482.19</v>
      </c>
      <c r="P1599">
        <v>75072</v>
      </c>
      <c r="Q1599" t="str">
        <f t="shared" si="24"/>
        <v>E3 - Small C&amp;I</v>
      </c>
    </row>
    <row r="1600" spans="1:17" x14ac:dyDescent="0.25">
      <c r="A1600">
        <v>49</v>
      </c>
      <c r="B1600" t="s">
        <v>421</v>
      </c>
      <c r="C1600">
        <v>2020</v>
      </c>
      <c r="D1600">
        <v>1</v>
      </c>
      <c r="E1600" t="s">
        <v>154</v>
      </c>
      <c r="F1600">
        <v>1</v>
      </c>
      <c r="G1600" t="s">
        <v>133</v>
      </c>
      <c r="H1600">
        <v>13</v>
      </c>
      <c r="I1600" t="s">
        <v>433</v>
      </c>
      <c r="J1600" t="s">
        <v>434</v>
      </c>
      <c r="K1600" t="s">
        <v>435</v>
      </c>
      <c r="L1600">
        <v>200</v>
      </c>
      <c r="M1600" t="s">
        <v>144</v>
      </c>
      <c r="N1600">
        <v>10</v>
      </c>
      <c r="O1600">
        <v>6770.65</v>
      </c>
      <c r="P1600">
        <v>28040</v>
      </c>
      <c r="Q1600" t="str">
        <f t="shared" si="24"/>
        <v>E4 - Medium C&amp;I</v>
      </c>
    </row>
    <row r="1601" spans="1:17" x14ac:dyDescent="0.25">
      <c r="A1601">
        <v>49</v>
      </c>
      <c r="B1601" t="s">
        <v>421</v>
      </c>
      <c r="C1601">
        <v>2020</v>
      </c>
      <c r="D1601">
        <v>1</v>
      </c>
      <c r="E1601" t="s">
        <v>154</v>
      </c>
      <c r="F1601">
        <v>5</v>
      </c>
      <c r="G1601" t="s">
        <v>141</v>
      </c>
      <c r="H1601">
        <v>13</v>
      </c>
      <c r="I1601" t="s">
        <v>433</v>
      </c>
      <c r="J1601" t="s">
        <v>434</v>
      </c>
      <c r="K1601" t="s">
        <v>435</v>
      </c>
      <c r="L1601">
        <v>460</v>
      </c>
      <c r="M1601" t="s">
        <v>142</v>
      </c>
      <c r="N1601">
        <v>303</v>
      </c>
      <c r="O1601">
        <v>780065.32</v>
      </c>
      <c r="P1601">
        <v>3582834</v>
      </c>
      <c r="Q1601" t="str">
        <f t="shared" si="24"/>
        <v>E4 - Medium C&amp;I</v>
      </c>
    </row>
    <row r="1602" spans="1:17" x14ac:dyDescent="0.25">
      <c r="A1602">
        <v>49</v>
      </c>
      <c r="B1602" t="s">
        <v>421</v>
      </c>
      <c r="C1602">
        <v>2020</v>
      </c>
      <c r="D1602">
        <v>1</v>
      </c>
      <c r="E1602" t="s">
        <v>154</v>
      </c>
      <c r="F1602">
        <v>3</v>
      </c>
      <c r="G1602" t="s">
        <v>136</v>
      </c>
      <c r="H1602">
        <v>616</v>
      </c>
      <c r="I1602" t="s">
        <v>447</v>
      </c>
      <c r="J1602" t="s">
        <v>442</v>
      </c>
      <c r="K1602" t="s">
        <v>443</v>
      </c>
      <c r="L1602">
        <v>4532</v>
      </c>
      <c r="M1602" t="s">
        <v>143</v>
      </c>
      <c r="N1602">
        <v>295</v>
      </c>
      <c r="O1602">
        <v>19078.07</v>
      </c>
      <c r="P1602">
        <v>127999</v>
      </c>
      <c r="Q1602" t="str">
        <f t="shared" ref="Q1602:Q1665" si="25">VLOOKUP(J1602,S:T,2,FALSE)</f>
        <v>E6 - OTHER</v>
      </c>
    </row>
    <row r="1603" spans="1:17" x14ac:dyDescent="0.25">
      <c r="A1603">
        <v>49</v>
      </c>
      <c r="B1603" t="s">
        <v>421</v>
      </c>
      <c r="C1603">
        <v>2020</v>
      </c>
      <c r="D1603">
        <v>1</v>
      </c>
      <c r="E1603" t="s">
        <v>154</v>
      </c>
      <c r="F1603">
        <v>3</v>
      </c>
      <c r="G1603" t="s">
        <v>136</v>
      </c>
      <c r="H1603">
        <v>54</v>
      </c>
      <c r="I1603" t="s">
        <v>477</v>
      </c>
      <c r="J1603" t="s">
        <v>459</v>
      </c>
      <c r="K1603" t="s">
        <v>460</v>
      </c>
      <c r="L1603">
        <v>300</v>
      </c>
      <c r="M1603" t="s">
        <v>137</v>
      </c>
      <c r="N1603">
        <v>3</v>
      </c>
      <c r="O1603">
        <v>176.95</v>
      </c>
      <c r="P1603">
        <v>673</v>
      </c>
      <c r="Q1603" t="str">
        <f t="shared" si="25"/>
        <v>E3 - Small C&amp;I</v>
      </c>
    </row>
    <row r="1604" spans="1:17" x14ac:dyDescent="0.25">
      <c r="A1604">
        <v>49</v>
      </c>
      <c r="B1604" t="s">
        <v>421</v>
      </c>
      <c r="C1604">
        <v>2020</v>
      </c>
      <c r="D1604">
        <v>1</v>
      </c>
      <c r="E1604" t="s">
        <v>154</v>
      </c>
      <c r="F1604">
        <v>1</v>
      </c>
      <c r="G1604" t="s">
        <v>133</v>
      </c>
      <c r="H1604">
        <v>905</v>
      </c>
      <c r="I1604" t="s">
        <v>455</v>
      </c>
      <c r="J1604" t="s">
        <v>423</v>
      </c>
      <c r="K1604" t="s">
        <v>424</v>
      </c>
      <c r="L1604">
        <v>4512</v>
      </c>
      <c r="M1604" t="s">
        <v>134</v>
      </c>
      <c r="N1604">
        <v>4517</v>
      </c>
      <c r="O1604">
        <v>106789.25</v>
      </c>
      <c r="P1604">
        <v>2136019</v>
      </c>
      <c r="Q1604" t="str">
        <f t="shared" si="25"/>
        <v>E2 - Low Income Residential</v>
      </c>
    </row>
    <row r="1605" spans="1:17" x14ac:dyDescent="0.25">
      <c r="A1605">
        <v>49</v>
      </c>
      <c r="B1605" t="s">
        <v>421</v>
      </c>
      <c r="C1605">
        <v>2020</v>
      </c>
      <c r="D1605">
        <v>1</v>
      </c>
      <c r="E1605" t="s">
        <v>154</v>
      </c>
      <c r="F1605">
        <v>6</v>
      </c>
      <c r="G1605" t="s">
        <v>138</v>
      </c>
      <c r="H1605">
        <v>627</v>
      </c>
      <c r="I1605" t="s">
        <v>469</v>
      </c>
      <c r="J1605" t="s">
        <v>85</v>
      </c>
      <c r="K1605" t="s">
        <v>146</v>
      </c>
      <c r="L1605">
        <v>700</v>
      </c>
      <c r="M1605" t="s">
        <v>139</v>
      </c>
      <c r="N1605">
        <v>2</v>
      </c>
      <c r="O1605">
        <v>819.19</v>
      </c>
      <c r="P1605">
        <v>518</v>
      </c>
      <c r="Q1605" t="str">
        <f t="shared" si="25"/>
        <v>E6 - OTHER</v>
      </c>
    </row>
    <row r="1606" spans="1:17" x14ac:dyDescent="0.25">
      <c r="A1606">
        <v>49</v>
      </c>
      <c r="B1606" t="s">
        <v>421</v>
      </c>
      <c r="C1606">
        <v>2020</v>
      </c>
      <c r="D1606">
        <v>1</v>
      </c>
      <c r="E1606" t="s">
        <v>154</v>
      </c>
      <c r="F1606">
        <v>3</v>
      </c>
      <c r="G1606" t="s">
        <v>136</v>
      </c>
      <c r="H1606">
        <v>903</v>
      </c>
      <c r="I1606" t="s">
        <v>454</v>
      </c>
      <c r="J1606" t="s">
        <v>451</v>
      </c>
      <c r="K1606" t="s">
        <v>452</v>
      </c>
      <c r="L1606">
        <v>4532</v>
      </c>
      <c r="M1606" t="s">
        <v>143</v>
      </c>
      <c r="N1606">
        <v>100</v>
      </c>
      <c r="O1606">
        <v>24441.040000000001</v>
      </c>
      <c r="P1606">
        <v>228976</v>
      </c>
      <c r="Q1606" t="str">
        <f t="shared" si="25"/>
        <v>E1 - Residential</v>
      </c>
    </row>
    <row r="1607" spans="1:17" x14ac:dyDescent="0.25">
      <c r="A1607">
        <v>49</v>
      </c>
      <c r="B1607" t="s">
        <v>421</v>
      </c>
      <c r="C1607">
        <v>2020</v>
      </c>
      <c r="D1607">
        <v>1</v>
      </c>
      <c r="E1607" t="s">
        <v>154</v>
      </c>
      <c r="F1607">
        <v>1</v>
      </c>
      <c r="G1607" t="s">
        <v>133</v>
      </c>
      <c r="H1607">
        <v>628</v>
      </c>
      <c r="I1607" t="s">
        <v>441</v>
      </c>
      <c r="J1607" t="s">
        <v>442</v>
      </c>
      <c r="K1607" t="s">
        <v>443</v>
      </c>
      <c r="L1607">
        <v>200</v>
      </c>
      <c r="M1607" t="s">
        <v>144</v>
      </c>
      <c r="N1607">
        <v>244</v>
      </c>
      <c r="O1607">
        <v>18712.71</v>
      </c>
      <c r="P1607">
        <v>45263</v>
      </c>
      <c r="Q1607" t="str">
        <f t="shared" si="25"/>
        <v>E6 - OTHER</v>
      </c>
    </row>
    <row r="1608" spans="1:17" x14ac:dyDescent="0.25">
      <c r="A1608">
        <v>49</v>
      </c>
      <c r="B1608" t="s">
        <v>421</v>
      </c>
      <c r="C1608">
        <v>2020</v>
      </c>
      <c r="D1608">
        <v>1</v>
      </c>
      <c r="E1608" t="s">
        <v>154</v>
      </c>
      <c r="F1608">
        <v>3</v>
      </c>
      <c r="G1608" t="s">
        <v>136</v>
      </c>
      <c r="H1608">
        <v>628</v>
      </c>
      <c r="I1608" t="s">
        <v>441</v>
      </c>
      <c r="J1608" t="s">
        <v>442</v>
      </c>
      <c r="K1608" t="s">
        <v>443</v>
      </c>
      <c r="L1608">
        <v>300</v>
      </c>
      <c r="M1608" t="s">
        <v>137</v>
      </c>
      <c r="N1608">
        <v>1133</v>
      </c>
      <c r="O1608">
        <v>115105</v>
      </c>
      <c r="P1608">
        <v>408070</v>
      </c>
      <c r="Q1608" t="str">
        <f t="shared" si="25"/>
        <v>E6 - OTHER</v>
      </c>
    </row>
    <row r="1609" spans="1:17" x14ac:dyDescent="0.25">
      <c r="A1609">
        <v>49</v>
      </c>
      <c r="B1609" t="s">
        <v>421</v>
      </c>
      <c r="C1609">
        <v>2020</v>
      </c>
      <c r="D1609">
        <v>1</v>
      </c>
      <c r="E1609" t="s">
        <v>154</v>
      </c>
      <c r="F1609">
        <v>6</v>
      </c>
      <c r="G1609" t="s">
        <v>138</v>
      </c>
      <c r="H1609">
        <v>628</v>
      </c>
      <c r="I1609" t="s">
        <v>441</v>
      </c>
      <c r="J1609" t="s">
        <v>442</v>
      </c>
      <c r="K1609" t="s">
        <v>443</v>
      </c>
      <c r="L1609">
        <v>700</v>
      </c>
      <c r="M1609" t="s">
        <v>139</v>
      </c>
      <c r="N1609">
        <v>217</v>
      </c>
      <c r="O1609">
        <v>21654.01</v>
      </c>
      <c r="P1609">
        <v>79204</v>
      </c>
      <c r="Q1609" t="str">
        <f t="shared" si="25"/>
        <v>E6 - OTHER</v>
      </c>
    </row>
    <row r="1610" spans="1:17" x14ac:dyDescent="0.25">
      <c r="A1610">
        <v>49</v>
      </c>
      <c r="B1610" t="s">
        <v>421</v>
      </c>
      <c r="C1610">
        <v>2020</v>
      </c>
      <c r="D1610">
        <v>1</v>
      </c>
      <c r="E1610" t="s">
        <v>154</v>
      </c>
      <c r="F1610">
        <v>6</v>
      </c>
      <c r="G1610" t="s">
        <v>138</v>
      </c>
      <c r="H1610">
        <v>616</v>
      </c>
      <c r="I1610" t="s">
        <v>447</v>
      </c>
      <c r="J1610" t="s">
        <v>442</v>
      </c>
      <c r="K1610" t="s">
        <v>443</v>
      </c>
      <c r="L1610">
        <v>4562</v>
      </c>
      <c r="M1610" t="s">
        <v>145</v>
      </c>
      <c r="N1610">
        <v>72</v>
      </c>
      <c r="O1610">
        <v>5493.01</v>
      </c>
      <c r="P1610">
        <v>38376</v>
      </c>
      <c r="Q1610" t="str">
        <f t="shared" si="25"/>
        <v>E6 - OTHER</v>
      </c>
    </row>
    <row r="1611" spans="1:17" x14ac:dyDescent="0.25">
      <c r="A1611">
        <v>49</v>
      </c>
      <c r="B1611" t="s">
        <v>421</v>
      </c>
      <c r="C1611">
        <v>2020</v>
      </c>
      <c r="D1611">
        <v>1</v>
      </c>
      <c r="E1611" t="s">
        <v>154</v>
      </c>
      <c r="F1611">
        <v>1</v>
      </c>
      <c r="G1611" t="s">
        <v>133</v>
      </c>
      <c r="H1611">
        <v>6</v>
      </c>
      <c r="I1611" t="s">
        <v>422</v>
      </c>
      <c r="J1611" t="s">
        <v>423</v>
      </c>
      <c r="K1611" t="s">
        <v>424</v>
      </c>
      <c r="L1611">
        <v>200</v>
      </c>
      <c r="M1611" t="s">
        <v>144</v>
      </c>
      <c r="N1611">
        <v>25911</v>
      </c>
      <c r="O1611">
        <v>2711141.52</v>
      </c>
      <c r="P1611">
        <v>16152116</v>
      </c>
      <c r="Q1611" t="str">
        <f t="shared" si="25"/>
        <v>E2 - Low Income Residential</v>
      </c>
    </row>
    <row r="1612" spans="1:17" x14ac:dyDescent="0.25">
      <c r="A1612">
        <v>49</v>
      </c>
      <c r="B1612" t="s">
        <v>421</v>
      </c>
      <c r="C1612">
        <v>2020</v>
      </c>
      <c r="D1612">
        <v>1</v>
      </c>
      <c r="E1612" t="s">
        <v>154</v>
      </c>
      <c r="F1612">
        <v>10</v>
      </c>
      <c r="G1612" t="s">
        <v>150</v>
      </c>
      <c r="H1612">
        <v>55</v>
      </c>
      <c r="I1612" t="s">
        <v>428</v>
      </c>
      <c r="J1612" t="s">
        <v>426</v>
      </c>
      <c r="K1612" t="s">
        <v>427</v>
      </c>
      <c r="L1612">
        <v>207</v>
      </c>
      <c r="M1612" t="s">
        <v>152</v>
      </c>
      <c r="N1612">
        <v>1</v>
      </c>
      <c r="O1612">
        <v>65.41</v>
      </c>
      <c r="P1612">
        <v>268</v>
      </c>
      <c r="Q1612" t="str">
        <f t="shared" si="25"/>
        <v>E3 - Small C&amp;I</v>
      </c>
    </row>
    <row r="1613" spans="1:17" x14ac:dyDescent="0.25">
      <c r="A1613">
        <v>49</v>
      </c>
      <c r="B1613" t="s">
        <v>421</v>
      </c>
      <c r="C1613">
        <v>2020</v>
      </c>
      <c r="D1613">
        <v>1</v>
      </c>
      <c r="E1613" t="s">
        <v>154</v>
      </c>
      <c r="F1613">
        <v>3</v>
      </c>
      <c r="G1613" t="s">
        <v>136</v>
      </c>
      <c r="H1613">
        <v>950</v>
      </c>
      <c r="I1613" t="s">
        <v>429</v>
      </c>
      <c r="J1613" t="s">
        <v>426</v>
      </c>
      <c r="K1613" t="s">
        <v>427</v>
      </c>
      <c r="L1613">
        <v>4532</v>
      </c>
      <c r="M1613" t="s">
        <v>143</v>
      </c>
      <c r="N1613">
        <v>10301</v>
      </c>
      <c r="O1613">
        <v>1592911.26</v>
      </c>
      <c r="P1613">
        <v>14645034</v>
      </c>
      <c r="Q1613" t="str">
        <f t="shared" si="25"/>
        <v>E3 - Small C&amp;I</v>
      </c>
    </row>
    <row r="1614" spans="1:17" x14ac:dyDescent="0.25">
      <c r="A1614">
        <v>49</v>
      </c>
      <c r="B1614" t="s">
        <v>421</v>
      </c>
      <c r="C1614">
        <v>2020</v>
      </c>
      <c r="D1614">
        <v>1</v>
      </c>
      <c r="E1614" t="s">
        <v>154</v>
      </c>
      <c r="F1614">
        <v>3</v>
      </c>
      <c r="G1614" t="s">
        <v>136</v>
      </c>
      <c r="H1614">
        <v>1</v>
      </c>
      <c r="I1614" t="s">
        <v>450</v>
      </c>
      <c r="J1614" t="s">
        <v>451</v>
      </c>
      <c r="K1614" t="s">
        <v>452</v>
      </c>
      <c r="L1614">
        <v>300</v>
      </c>
      <c r="M1614" t="s">
        <v>137</v>
      </c>
      <c r="N1614">
        <v>808</v>
      </c>
      <c r="O1614">
        <v>261505.22</v>
      </c>
      <c r="P1614">
        <v>1170506</v>
      </c>
      <c r="Q1614" t="str">
        <f t="shared" si="25"/>
        <v>E1 - Residential</v>
      </c>
    </row>
    <row r="1615" spans="1:17" x14ac:dyDescent="0.25">
      <c r="A1615">
        <v>49</v>
      </c>
      <c r="B1615" t="s">
        <v>421</v>
      </c>
      <c r="C1615">
        <v>2020</v>
      </c>
      <c r="D1615">
        <v>1</v>
      </c>
      <c r="E1615" t="s">
        <v>154</v>
      </c>
      <c r="F1615">
        <v>5</v>
      </c>
      <c r="G1615" t="s">
        <v>141</v>
      </c>
      <c r="H1615">
        <v>1</v>
      </c>
      <c r="I1615" t="s">
        <v>450</v>
      </c>
      <c r="J1615" t="s">
        <v>451</v>
      </c>
      <c r="K1615" t="s">
        <v>452</v>
      </c>
      <c r="L1615">
        <v>460</v>
      </c>
      <c r="M1615" t="s">
        <v>142</v>
      </c>
      <c r="N1615">
        <v>6</v>
      </c>
      <c r="O1615">
        <v>365.51</v>
      </c>
      <c r="P1615">
        <v>1477</v>
      </c>
      <c r="Q1615" t="str">
        <f t="shared" si="25"/>
        <v>E1 - Residential</v>
      </c>
    </row>
    <row r="1616" spans="1:17" x14ac:dyDescent="0.25">
      <c r="A1616">
        <v>49</v>
      </c>
      <c r="B1616" t="s">
        <v>421</v>
      </c>
      <c r="C1616">
        <v>2020</v>
      </c>
      <c r="D1616">
        <v>1</v>
      </c>
      <c r="E1616" t="s">
        <v>154</v>
      </c>
      <c r="F1616">
        <v>10</v>
      </c>
      <c r="G1616" t="s">
        <v>150</v>
      </c>
      <c r="H1616">
        <v>905</v>
      </c>
      <c r="I1616" t="s">
        <v>455</v>
      </c>
      <c r="J1616" t="s">
        <v>423</v>
      </c>
      <c r="K1616" t="s">
        <v>424</v>
      </c>
      <c r="L1616">
        <v>4513</v>
      </c>
      <c r="M1616" t="s">
        <v>151</v>
      </c>
      <c r="N1616">
        <v>133</v>
      </c>
      <c r="O1616">
        <v>5062.41</v>
      </c>
      <c r="P1616">
        <v>111091</v>
      </c>
      <c r="Q1616" t="str">
        <f t="shared" si="25"/>
        <v>E2 - Low Income Residential</v>
      </c>
    </row>
    <row r="1617" spans="1:17" x14ac:dyDescent="0.25">
      <c r="A1617">
        <v>49</v>
      </c>
      <c r="B1617" t="s">
        <v>421</v>
      </c>
      <c r="C1617">
        <v>2020</v>
      </c>
      <c r="D1617">
        <v>1</v>
      </c>
      <c r="E1617" t="s">
        <v>154</v>
      </c>
      <c r="F1617">
        <v>6</v>
      </c>
      <c r="G1617" t="s">
        <v>138</v>
      </c>
      <c r="H1617">
        <v>619</v>
      </c>
      <c r="I1617" t="s">
        <v>475</v>
      </c>
      <c r="J1617" t="s">
        <v>158</v>
      </c>
      <c r="K1617" t="s">
        <v>146</v>
      </c>
      <c r="L1617">
        <v>4562</v>
      </c>
      <c r="M1617" t="s">
        <v>145</v>
      </c>
      <c r="N1617">
        <v>104</v>
      </c>
      <c r="O1617">
        <v>212003.31</v>
      </c>
      <c r="P1617">
        <v>2132375</v>
      </c>
      <c r="Q1617" t="str">
        <f t="shared" si="25"/>
        <v>E6 - OTHER</v>
      </c>
    </row>
    <row r="1618" spans="1:17" x14ac:dyDescent="0.25">
      <c r="A1618">
        <v>49</v>
      </c>
      <c r="B1618" t="s">
        <v>421</v>
      </c>
      <c r="C1618">
        <v>2020</v>
      </c>
      <c r="D1618">
        <v>1</v>
      </c>
      <c r="E1618" t="s">
        <v>154</v>
      </c>
      <c r="F1618">
        <v>1</v>
      </c>
      <c r="G1618" t="s">
        <v>133</v>
      </c>
      <c r="H1618">
        <v>954</v>
      </c>
      <c r="I1618" t="s">
        <v>437</v>
      </c>
      <c r="J1618" t="s">
        <v>434</v>
      </c>
      <c r="K1618" t="s">
        <v>435</v>
      </c>
      <c r="L1618">
        <v>4512</v>
      </c>
      <c r="M1618" t="s">
        <v>134</v>
      </c>
      <c r="N1618">
        <v>1</v>
      </c>
      <c r="O1618">
        <v>1039.73</v>
      </c>
      <c r="P1618">
        <v>12891</v>
      </c>
      <c r="Q1618" t="str">
        <f t="shared" si="25"/>
        <v>E4 - Medium C&amp;I</v>
      </c>
    </row>
    <row r="1619" spans="1:17" x14ac:dyDescent="0.25">
      <c r="A1619">
        <v>49</v>
      </c>
      <c r="B1619" t="s">
        <v>421</v>
      </c>
      <c r="C1619">
        <v>2020</v>
      </c>
      <c r="D1619">
        <v>1</v>
      </c>
      <c r="E1619" t="s">
        <v>154</v>
      </c>
      <c r="F1619">
        <v>6</v>
      </c>
      <c r="G1619" t="s">
        <v>138</v>
      </c>
      <c r="H1619">
        <v>610</v>
      </c>
      <c r="I1619" t="s">
        <v>430</v>
      </c>
      <c r="J1619" t="s">
        <v>431</v>
      </c>
      <c r="K1619" t="s">
        <v>432</v>
      </c>
      <c r="L1619">
        <v>700</v>
      </c>
      <c r="M1619" t="s">
        <v>139</v>
      </c>
      <c r="N1619">
        <v>9</v>
      </c>
      <c r="O1619">
        <v>3197.21</v>
      </c>
      <c r="P1619">
        <v>6410</v>
      </c>
      <c r="Q1619" t="str">
        <f t="shared" si="25"/>
        <v>E6 - OTHER</v>
      </c>
    </row>
    <row r="1620" spans="1:17" x14ac:dyDescent="0.25">
      <c r="A1620">
        <v>49</v>
      </c>
      <c r="B1620" t="s">
        <v>421</v>
      </c>
      <c r="C1620">
        <v>2020</v>
      </c>
      <c r="D1620">
        <v>1</v>
      </c>
      <c r="E1620" t="s">
        <v>154</v>
      </c>
      <c r="F1620">
        <v>3</v>
      </c>
      <c r="G1620" t="s">
        <v>136</v>
      </c>
      <c r="H1620">
        <v>617</v>
      </c>
      <c r="I1620" t="s">
        <v>471</v>
      </c>
      <c r="J1620" t="s">
        <v>431</v>
      </c>
      <c r="K1620" t="s">
        <v>432</v>
      </c>
      <c r="L1620">
        <v>4532</v>
      </c>
      <c r="M1620" t="s">
        <v>143</v>
      </c>
      <c r="N1620">
        <v>1</v>
      </c>
      <c r="O1620">
        <v>956.92</v>
      </c>
      <c r="P1620">
        <v>6067</v>
      </c>
      <c r="Q1620" t="str">
        <f t="shared" si="25"/>
        <v>E6 - OTHER</v>
      </c>
    </row>
    <row r="1621" spans="1:17" x14ac:dyDescent="0.25">
      <c r="A1621">
        <v>49</v>
      </c>
      <c r="B1621" t="s">
        <v>421</v>
      </c>
      <c r="C1621">
        <v>2020</v>
      </c>
      <c r="D1621">
        <v>1</v>
      </c>
      <c r="E1621" t="s">
        <v>154</v>
      </c>
      <c r="F1621">
        <v>5</v>
      </c>
      <c r="G1621" t="s">
        <v>141</v>
      </c>
      <c r="H1621">
        <v>616</v>
      </c>
      <c r="I1621" t="s">
        <v>447</v>
      </c>
      <c r="J1621" t="s">
        <v>442</v>
      </c>
      <c r="K1621" t="s">
        <v>443</v>
      </c>
      <c r="L1621">
        <v>4552</v>
      </c>
      <c r="M1621" t="s">
        <v>157</v>
      </c>
      <c r="N1621">
        <v>20</v>
      </c>
      <c r="O1621">
        <v>2757.6</v>
      </c>
      <c r="P1621">
        <v>17664</v>
      </c>
      <c r="Q1621" t="str">
        <f t="shared" si="25"/>
        <v>E6 - OTHER</v>
      </c>
    </row>
    <row r="1622" spans="1:17" x14ac:dyDescent="0.25">
      <c r="A1622">
        <v>49</v>
      </c>
      <c r="B1622" t="s">
        <v>421</v>
      </c>
      <c r="C1622">
        <v>2020</v>
      </c>
      <c r="D1622">
        <v>2</v>
      </c>
      <c r="E1622" t="s">
        <v>160</v>
      </c>
      <c r="F1622">
        <v>3</v>
      </c>
      <c r="G1622" t="s">
        <v>136</v>
      </c>
      <c r="H1622">
        <v>421</v>
      </c>
      <c r="I1622" t="s">
        <v>486</v>
      </c>
      <c r="J1622">
        <v>2496</v>
      </c>
      <c r="K1622" t="s">
        <v>146</v>
      </c>
      <c r="L1622">
        <v>300</v>
      </c>
      <c r="M1622" t="s">
        <v>137</v>
      </c>
      <c r="N1622">
        <v>1</v>
      </c>
      <c r="O1622">
        <v>6807</v>
      </c>
      <c r="P1622">
        <v>0</v>
      </c>
      <c r="Q1622" t="str">
        <f t="shared" si="25"/>
        <v>G5 - Large C&amp;I</v>
      </c>
    </row>
    <row r="1623" spans="1:17" x14ac:dyDescent="0.25">
      <c r="A1623">
        <v>49</v>
      </c>
      <c r="B1623" t="s">
        <v>421</v>
      </c>
      <c r="C1623">
        <v>2020</v>
      </c>
      <c r="D1623">
        <v>2</v>
      </c>
      <c r="E1623" t="s">
        <v>160</v>
      </c>
      <c r="F1623">
        <v>3</v>
      </c>
      <c r="G1623" t="s">
        <v>136</v>
      </c>
      <c r="H1623">
        <v>441</v>
      </c>
      <c r="I1623" t="s">
        <v>527</v>
      </c>
      <c r="J1623" t="s">
        <v>528</v>
      </c>
      <c r="K1623" t="s">
        <v>146</v>
      </c>
      <c r="L1623">
        <v>300</v>
      </c>
      <c r="M1623" t="s">
        <v>137</v>
      </c>
      <c r="N1623">
        <v>1</v>
      </c>
      <c r="O1623">
        <v>625</v>
      </c>
      <c r="P1623">
        <v>0</v>
      </c>
      <c r="Q1623" t="str">
        <f t="shared" si="25"/>
        <v>G5 - Large C&amp;I</v>
      </c>
    </row>
    <row r="1624" spans="1:17" x14ac:dyDescent="0.25">
      <c r="A1624">
        <v>49</v>
      </c>
      <c r="B1624" t="s">
        <v>421</v>
      </c>
      <c r="C1624">
        <v>2020</v>
      </c>
      <c r="D1624">
        <v>2</v>
      </c>
      <c r="E1624" t="s">
        <v>160</v>
      </c>
      <c r="F1624">
        <v>3</v>
      </c>
      <c r="G1624" t="s">
        <v>136</v>
      </c>
      <c r="H1624">
        <v>408</v>
      </c>
      <c r="I1624" t="s">
        <v>479</v>
      </c>
      <c r="J1624">
        <v>2231</v>
      </c>
      <c r="K1624" t="s">
        <v>146</v>
      </c>
      <c r="L1624">
        <v>300</v>
      </c>
      <c r="M1624" t="s">
        <v>137</v>
      </c>
      <c r="N1624">
        <v>69</v>
      </c>
      <c r="O1624">
        <v>99237.43</v>
      </c>
      <c r="P1624">
        <v>98864.63</v>
      </c>
      <c r="Q1624" t="str">
        <f t="shared" si="25"/>
        <v>G4 - Medium C&amp;I</v>
      </c>
    </row>
    <row r="1625" spans="1:17" x14ac:dyDescent="0.25">
      <c r="A1625">
        <v>49</v>
      </c>
      <c r="B1625" t="s">
        <v>421</v>
      </c>
      <c r="C1625">
        <v>2020</v>
      </c>
      <c r="D1625">
        <v>2</v>
      </c>
      <c r="E1625" t="s">
        <v>160</v>
      </c>
      <c r="F1625">
        <v>5</v>
      </c>
      <c r="G1625" t="s">
        <v>141</v>
      </c>
      <c r="H1625">
        <v>408</v>
      </c>
      <c r="I1625" t="s">
        <v>479</v>
      </c>
      <c r="J1625">
        <v>2231</v>
      </c>
      <c r="K1625" t="s">
        <v>146</v>
      </c>
      <c r="L1625">
        <v>400</v>
      </c>
      <c r="M1625" t="s">
        <v>141</v>
      </c>
      <c r="N1625">
        <v>1</v>
      </c>
      <c r="O1625">
        <v>5517.2</v>
      </c>
      <c r="P1625">
        <v>5822.59</v>
      </c>
      <c r="Q1625" t="str">
        <f t="shared" si="25"/>
        <v>G4 - Medium C&amp;I</v>
      </c>
    </row>
    <row r="1626" spans="1:17" x14ac:dyDescent="0.25">
      <c r="A1626">
        <v>49</v>
      </c>
      <c r="B1626" t="s">
        <v>421</v>
      </c>
      <c r="C1626">
        <v>2020</v>
      </c>
      <c r="D1626">
        <v>2</v>
      </c>
      <c r="E1626" t="s">
        <v>160</v>
      </c>
      <c r="F1626">
        <v>5</v>
      </c>
      <c r="G1626" t="s">
        <v>141</v>
      </c>
      <c r="H1626">
        <v>410</v>
      </c>
      <c r="I1626" t="s">
        <v>514</v>
      </c>
      <c r="J1626">
        <v>3321</v>
      </c>
      <c r="K1626" t="s">
        <v>146</v>
      </c>
      <c r="L1626">
        <v>1670</v>
      </c>
      <c r="M1626" t="s">
        <v>492</v>
      </c>
      <c r="N1626">
        <v>23</v>
      </c>
      <c r="O1626">
        <v>95043.99</v>
      </c>
      <c r="P1626">
        <v>211441.2</v>
      </c>
      <c r="Q1626" t="str">
        <f t="shared" si="25"/>
        <v>G5 - Large C&amp;I</v>
      </c>
    </row>
    <row r="1627" spans="1:17" x14ac:dyDescent="0.25">
      <c r="A1627">
        <v>49</v>
      </c>
      <c r="B1627" t="s">
        <v>421</v>
      </c>
      <c r="C1627">
        <v>2020</v>
      </c>
      <c r="D1627">
        <v>2</v>
      </c>
      <c r="E1627" t="s">
        <v>160</v>
      </c>
      <c r="F1627">
        <v>3</v>
      </c>
      <c r="G1627" t="s">
        <v>136</v>
      </c>
      <c r="H1627">
        <v>412</v>
      </c>
      <c r="I1627" t="s">
        <v>534</v>
      </c>
      <c r="J1627">
        <v>3331</v>
      </c>
      <c r="K1627" t="s">
        <v>146</v>
      </c>
      <c r="L1627">
        <v>300</v>
      </c>
      <c r="M1627" t="s">
        <v>137</v>
      </c>
      <c r="N1627">
        <v>4</v>
      </c>
      <c r="O1627">
        <v>53890.99</v>
      </c>
      <c r="P1627">
        <v>54777.52</v>
      </c>
      <c r="Q1627" t="str">
        <f t="shared" si="25"/>
        <v>G5 - Large C&amp;I</v>
      </c>
    </row>
    <row r="1628" spans="1:17" x14ac:dyDescent="0.25">
      <c r="A1628">
        <v>49</v>
      </c>
      <c r="B1628" t="s">
        <v>421</v>
      </c>
      <c r="C1628">
        <v>2020</v>
      </c>
      <c r="D1628">
        <v>2</v>
      </c>
      <c r="E1628" t="s">
        <v>160</v>
      </c>
      <c r="F1628">
        <v>1</v>
      </c>
      <c r="G1628" t="s">
        <v>133</v>
      </c>
      <c r="H1628">
        <v>401</v>
      </c>
      <c r="I1628" t="s">
        <v>526</v>
      </c>
      <c r="J1628">
        <v>1012</v>
      </c>
      <c r="K1628" t="s">
        <v>146</v>
      </c>
      <c r="L1628">
        <v>200</v>
      </c>
      <c r="M1628" t="s">
        <v>144</v>
      </c>
      <c r="N1628">
        <v>16275</v>
      </c>
      <c r="O1628">
        <v>713206.77</v>
      </c>
      <c r="P1628">
        <v>378251.03</v>
      </c>
      <c r="Q1628" t="str">
        <f t="shared" si="25"/>
        <v>G1 - Residential</v>
      </c>
    </row>
    <row r="1629" spans="1:17" x14ac:dyDescent="0.25">
      <c r="A1629">
        <v>49</v>
      </c>
      <c r="B1629" t="s">
        <v>421</v>
      </c>
      <c r="C1629">
        <v>2020</v>
      </c>
      <c r="D1629">
        <v>2</v>
      </c>
      <c r="E1629" t="s">
        <v>160</v>
      </c>
      <c r="F1629">
        <v>3</v>
      </c>
      <c r="G1629" t="s">
        <v>136</v>
      </c>
      <c r="H1629">
        <v>419</v>
      </c>
      <c r="I1629" t="s">
        <v>520</v>
      </c>
      <c r="J1629" t="s">
        <v>521</v>
      </c>
      <c r="K1629" t="s">
        <v>146</v>
      </c>
      <c r="L1629">
        <v>1671</v>
      </c>
      <c r="M1629" t="s">
        <v>485</v>
      </c>
      <c r="N1629">
        <v>4</v>
      </c>
      <c r="O1629">
        <v>10926.88</v>
      </c>
      <c r="P1629">
        <v>30474.61</v>
      </c>
      <c r="Q1629" t="str">
        <f t="shared" si="25"/>
        <v>G5 - Large C&amp;I</v>
      </c>
    </row>
    <row r="1630" spans="1:17" x14ac:dyDescent="0.25">
      <c r="A1630">
        <v>49</v>
      </c>
      <c r="B1630" t="s">
        <v>421</v>
      </c>
      <c r="C1630">
        <v>2020</v>
      </c>
      <c r="D1630">
        <v>2</v>
      </c>
      <c r="E1630" t="s">
        <v>160</v>
      </c>
      <c r="F1630">
        <v>3</v>
      </c>
      <c r="G1630" t="s">
        <v>136</v>
      </c>
      <c r="H1630">
        <v>432</v>
      </c>
      <c r="I1630" t="s">
        <v>508</v>
      </c>
      <c r="J1630" t="s">
        <v>509</v>
      </c>
      <c r="K1630" t="s">
        <v>146</v>
      </c>
      <c r="L1630">
        <v>1674</v>
      </c>
      <c r="M1630" t="s">
        <v>510</v>
      </c>
      <c r="N1630">
        <v>3</v>
      </c>
      <c r="O1630">
        <v>369589.73</v>
      </c>
      <c r="P1630">
        <v>0</v>
      </c>
      <c r="Q1630" t="str">
        <f t="shared" si="25"/>
        <v>G6 - OTHER</v>
      </c>
    </row>
    <row r="1631" spans="1:17" x14ac:dyDescent="0.25">
      <c r="A1631">
        <v>49</v>
      </c>
      <c r="B1631" t="s">
        <v>421</v>
      </c>
      <c r="C1631">
        <v>2020</v>
      </c>
      <c r="D1631">
        <v>2</v>
      </c>
      <c r="E1631" t="s">
        <v>160</v>
      </c>
      <c r="F1631">
        <v>10</v>
      </c>
      <c r="G1631" t="s">
        <v>150</v>
      </c>
      <c r="H1631">
        <v>404</v>
      </c>
      <c r="I1631" t="s">
        <v>507</v>
      </c>
      <c r="J1631">
        <v>0</v>
      </c>
      <c r="K1631" t="s">
        <v>146</v>
      </c>
      <c r="L1631">
        <v>0</v>
      </c>
      <c r="M1631" t="s">
        <v>146</v>
      </c>
      <c r="N1631">
        <v>1</v>
      </c>
      <c r="O1631">
        <v>70.64</v>
      </c>
      <c r="P1631">
        <v>39.14</v>
      </c>
      <c r="Q1631" t="str">
        <f t="shared" si="25"/>
        <v>G6 - OTHER</v>
      </c>
    </row>
    <row r="1632" spans="1:17" x14ac:dyDescent="0.25">
      <c r="A1632">
        <v>49</v>
      </c>
      <c r="B1632" t="s">
        <v>421</v>
      </c>
      <c r="C1632">
        <v>2020</v>
      </c>
      <c r="D1632">
        <v>2</v>
      </c>
      <c r="E1632" t="s">
        <v>160</v>
      </c>
      <c r="F1632">
        <v>3</v>
      </c>
      <c r="G1632" t="s">
        <v>136</v>
      </c>
      <c r="H1632">
        <v>442</v>
      </c>
      <c r="I1632" t="s">
        <v>532</v>
      </c>
      <c r="J1632" t="s">
        <v>533</v>
      </c>
      <c r="K1632" t="s">
        <v>146</v>
      </c>
      <c r="L1632">
        <v>1672</v>
      </c>
      <c r="M1632" t="s">
        <v>525</v>
      </c>
      <c r="N1632">
        <v>8</v>
      </c>
      <c r="O1632">
        <v>110295.07</v>
      </c>
      <c r="P1632">
        <v>712860.94</v>
      </c>
      <c r="Q1632" t="str">
        <f t="shared" si="25"/>
        <v>G5 - Large C&amp;I</v>
      </c>
    </row>
    <row r="1633" spans="1:17" x14ac:dyDescent="0.25">
      <c r="A1633">
        <v>49</v>
      </c>
      <c r="B1633" t="s">
        <v>421</v>
      </c>
      <c r="C1633">
        <v>2020</v>
      </c>
      <c r="D1633">
        <v>2</v>
      </c>
      <c r="E1633" t="s">
        <v>160</v>
      </c>
      <c r="F1633">
        <v>3</v>
      </c>
      <c r="G1633" t="s">
        <v>136</v>
      </c>
      <c r="H1633">
        <v>422</v>
      </c>
      <c r="I1633" t="s">
        <v>501</v>
      </c>
      <c r="J1633">
        <v>2421</v>
      </c>
      <c r="K1633" t="s">
        <v>146</v>
      </c>
      <c r="L1633">
        <v>1671</v>
      </c>
      <c r="M1633" t="s">
        <v>485</v>
      </c>
      <c r="N1633">
        <v>2</v>
      </c>
      <c r="O1633">
        <v>9587.4</v>
      </c>
      <c r="P1633">
        <v>42597.71</v>
      </c>
      <c r="Q1633" t="str">
        <f t="shared" si="25"/>
        <v>G5 - Large C&amp;I</v>
      </c>
    </row>
    <row r="1634" spans="1:17" x14ac:dyDescent="0.25">
      <c r="A1634">
        <v>49</v>
      </c>
      <c r="B1634" t="s">
        <v>421</v>
      </c>
      <c r="C1634">
        <v>2020</v>
      </c>
      <c r="D1634">
        <v>2</v>
      </c>
      <c r="E1634" t="s">
        <v>160</v>
      </c>
      <c r="F1634">
        <v>3</v>
      </c>
      <c r="G1634" t="s">
        <v>136</v>
      </c>
      <c r="H1634">
        <v>428</v>
      </c>
      <c r="I1634" t="s">
        <v>530</v>
      </c>
      <c r="J1634" t="s">
        <v>531</v>
      </c>
      <c r="K1634" t="s">
        <v>146</v>
      </c>
      <c r="L1634">
        <v>1675</v>
      </c>
      <c r="M1634" t="s">
        <v>482</v>
      </c>
      <c r="N1634">
        <v>1</v>
      </c>
      <c r="O1634">
        <v>47411.47</v>
      </c>
      <c r="P1634">
        <v>39855.85</v>
      </c>
      <c r="Q1634" t="str">
        <f t="shared" si="25"/>
        <v>G5 - Large C&amp;I</v>
      </c>
    </row>
    <row r="1635" spans="1:17" x14ac:dyDescent="0.25">
      <c r="A1635">
        <v>49</v>
      </c>
      <c r="B1635" t="s">
        <v>421</v>
      </c>
      <c r="C1635">
        <v>2020</v>
      </c>
      <c r="D1635">
        <v>2</v>
      </c>
      <c r="E1635" t="s">
        <v>160</v>
      </c>
      <c r="F1635">
        <v>5</v>
      </c>
      <c r="G1635" t="s">
        <v>141</v>
      </c>
      <c r="H1635">
        <v>443</v>
      </c>
      <c r="I1635" t="s">
        <v>495</v>
      </c>
      <c r="J1635">
        <v>2121</v>
      </c>
      <c r="K1635" t="s">
        <v>146</v>
      </c>
      <c r="L1635">
        <v>1670</v>
      </c>
      <c r="M1635" t="s">
        <v>492</v>
      </c>
      <c r="N1635">
        <v>2</v>
      </c>
      <c r="O1635">
        <v>672.66</v>
      </c>
      <c r="P1635">
        <v>1037.21</v>
      </c>
      <c r="Q1635" t="str">
        <f t="shared" si="25"/>
        <v>G3 - Small C&amp;I</v>
      </c>
    </row>
    <row r="1636" spans="1:17" x14ac:dyDescent="0.25">
      <c r="A1636">
        <v>49</v>
      </c>
      <c r="B1636" t="s">
        <v>421</v>
      </c>
      <c r="C1636">
        <v>2020</v>
      </c>
      <c r="D1636">
        <v>2</v>
      </c>
      <c r="E1636" t="s">
        <v>160</v>
      </c>
      <c r="F1636">
        <v>3</v>
      </c>
      <c r="G1636" t="s">
        <v>136</v>
      </c>
      <c r="H1636">
        <v>444</v>
      </c>
      <c r="I1636" t="s">
        <v>496</v>
      </c>
      <c r="J1636">
        <v>2131</v>
      </c>
      <c r="K1636" t="s">
        <v>146</v>
      </c>
      <c r="L1636">
        <v>300</v>
      </c>
      <c r="M1636" t="s">
        <v>137</v>
      </c>
      <c r="N1636">
        <v>68</v>
      </c>
      <c r="O1636">
        <v>26948.55</v>
      </c>
      <c r="P1636">
        <v>22022.43</v>
      </c>
      <c r="Q1636" t="str">
        <f t="shared" si="25"/>
        <v>G3 - Small C&amp;I</v>
      </c>
    </row>
    <row r="1637" spans="1:17" x14ac:dyDescent="0.25">
      <c r="A1637">
        <v>49</v>
      </c>
      <c r="B1637" t="s">
        <v>421</v>
      </c>
      <c r="C1637">
        <v>2020</v>
      </c>
      <c r="D1637">
        <v>2</v>
      </c>
      <c r="E1637" t="s">
        <v>160</v>
      </c>
      <c r="F1637">
        <v>1</v>
      </c>
      <c r="G1637" t="s">
        <v>133</v>
      </c>
      <c r="H1637">
        <v>404</v>
      </c>
      <c r="I1637" t="s">
        <v>507</v>
      </c>
      <c r="J1637">
        <v>0</v>
      </c>
      <c r="K1637" t="s">
        <v>146</v>
      </c>
      <c r="L1637">
        <v>0</v>
      </c>
      <c r="M1637" t="s">
        <v>146</v>
      </c>
      <c r="N1637">
        <v>1</v>
      </c>
      <c r="O1637">
        <v>45.85</v>
      </c>
      <c r="P1637">
        <v>17.510000000000002</v>
      </c>
      <c r="Q1637" t="str">
        <f t="shared" si="25"/>
        <v>G6 - OTHER</v>
      </c>
    </row>
    <row r="1638" spans="1:17" x14ac:dyDescent="0.25">
      <c r="A1638">
        <v>49</v>
      </c>
      <c r="B1638" t="s">
        <v>421</v>
      </c>
      <c r="C1638">
        <v>2020</v>
      </c>
      <c r="D1638">
        <v>2</v>
      </c>
      <c r="E1638" t="s">
        <v>160</v>
      </c>
      <c r="F1638">
        <v>10</v>
      </c>
      <c r="G1638" t="s">
        <v>150</v>
      </c>
      <c r="H1638">
        <v>400</v>
      </c>
      <c r="I1638" t="s">
        <v>511</v>
      </c>
      <c r="J1638">
        <v>1247</v>
      </c>
      <c r="K1638" t="s">
        <v>146</v>
      </c>
      <c r="L1638">
        <v>207</v>
      </c>
      <c r="M1638" t="s">
        <v>152</v>
      </c>
      <c r="N1638">
        <v>206104</v>
      </c>
      <c r="O1638">
        <v>36028994.43</v>
      </c>
      <c r="P1638">
        <v>26510186.93</v>
      </c>
      <c r="Q1638" t="str">
        <f t="shared" si="25"/>
        <v>G1 - Residential</v>
      </c>
    </row>
    <row r="1639" spans="1:17" x14ac:dyDescent="0.25">
      <c r="A1639">
        <v>49</v>
      </c>
      <c r="B1639" t="s">
        <v>421</v>
      </c>
      <c r="C1639">
        <v>2020</v>
      </c>
      <c r="D1639">
        <v>2</v>
      </c>
      <c r="E1639" t="s">
        <v>160</v>
      </c>
      <c r="F1639">
        <v>3</v>
      </c>
      <c r="G1639" t="s">
        <v>136</v>
      </c>
      <c r="H1639">
        <v>420</v>
      </c>
      <c r="I1639" t="s">
        <v>499</v>
      </c>
      <c r="J1639">
        <v>2331</v>
      </c>
      <c r="K1639" t="s">
        <v>146</v>
      </c>
      <c r="L1639">
        <v>300</v>
      </c>
      <c r="M1639" t="s">
        <v>137</v>
      </c>
      <c r="N1639">
        <v>1</v>
      </c>
      <c r="O1639">
        <v>4147.42</v>
      </c>
      <c r="P1639">
        <v>4710.1899999999996</v>
      </c>
      <c r="Q1639" t="str">
        <f t="shared" si="25"/>
        <v>G5 - Large C&amp;I</v>
      </c>
    </row>
    <row r="1640" spans="1:17" x14ac:dyDescent="0.25">
      <c r="A1640">
        <v>49</v>
      </c>
      <c r="B1640" t="s">
        <v>421</v>
      </c>
      <c r="C1640">
        <v>2020</v>
      </c>
      <c r="D1640">
        <v>2</v>
      </c>
      <c r="E1640" t="s">
        <v>160</v>
      </c>
      <c r="F1640">
        <v>10</v>
      </c>
      <c r="G1640" t="s">
        <v>150</v>
      </c>
      <c r="H1640">
        <v>401</v>
      </c>
      <c r="I1640" t="s">
        <v>526</v>
      </c>
      <c r="J1640">
        <v>1012</v>
      </c>
      <c r="K1640" t="s">
        <v>146</v>
      </c>
      <c r="L1640">
        <v>200</v>
      </c>
      <c r="M1640" t="s">
        <v>144</v>
      </c>
      <c r="N1640">
        <v>8</v>
      </c>
      <c r="O1640">
        <v>2691.21</v>
      </c>
      <c r="P1640">
        <v>2008.5</v>
      </c>
      <c r="Q1640" t="str">
        <f t="shared" si="25"/>
        <v>G1 - Residential</v>
      </c>
    </row>
    <row r="1641" spans="1:17" x14ac:dyDescent="0.25">
      <c r="A1641">
        <v>49</v>
      </c>
      <c r="B1641" t="s">
        <v>421</v>
      </c>
      <c r="C1641">
        <v>2020</v>
      </c>
      <c r="D1641">
        <v>2</v>
      </c>
      <c r="E1641" t="s">
        <v>160</v>
      </c>
      <c r="F1641">
        <v>3</v>
      </c>
      <c r="G1641" t="s">
        <v>136</v>
      </c>
      <c r="H1641">
        <v>404</v>
      </c>
      <c r="I1641" t="s">
        <v>507</v>
      </c>
      <c r="J1641">
        <v>2107</v>
      </c>
      <c r="K1641" t="s">
        <v>146</v>
      </c>
      <c r="L1641">
        <v>300</v>
      </c>
      <c r="M1641" t="s">
        <v>137</v>
      </c>
      <c r="N1641">
        <v>17969</v>
      </c>
      <c r="O1641">
        <v>4946175.0999999996</v>
      </c>
      <c r="P1641">
        <v>3912278.22</v>
      </c>
      <c r="Q1641" t="str">
        <f t="shared" si="25"/>
        <v>G3 - Small C&amp;I</v>
      </c>
    </row>
    <row r="1642" spans="1:17" x14ac:dyDescent="0.25">
      <c r="A1642">
        <v>49</v>
      </c>
      <c r="B1642" t="s">
        <v>421</v>
      </c>
      <c r="C1642">
        <v>2020</v>
      </c>
      <c r="D1642">
        <v>2</v>
      </c>
      <c r="E1642" t="s">
        <v>160</v>
      </c>
      <c r="F1642">
        <v>3</v>
      </c>
      <c r="G1642" t="s">
        <v>136</v>
      </c>
      <c r="H1642">
        <v>443</v>
      </c>
      <c r="I1642" t="s">
        <v>495</v>
      </c>
      <c r="J1642">
        <v>2121</v>
      </c>
      <c r="K1642" t="s">
        <v>146</v>
      </c>
      <c r="L1642">
        <v>1670</v>
      </c>
      <c r="M1642" t="s">
        <v>492</v>
      </c>
      <c r="N1642">
        <v>791</v>
      </c>
      <c r="O1642">
        <v>186496.91</v>
      </c>
      <c r="P1642">
        <v>277929.03999999998</v>
      </c>
      <c r="Q1642" t="str">
        <f t="shared" si="25"/>
        <v>G3 - Small C&amp;I</v>
      </c>
    </row>
    <row r="1643" spans="1:17" x14ac:dyDescent="0.25">
      <c r="A1643">
        <v>49</v>
      </c>
      <c r="B1643" t="s">
        <v>421</v>
      </c>
      <c r="C1643">
        <v>2020</v>
      </c>
      <c r="D1643">
        <v>2</v>
      </c>
      <c r="E1643" t="s">
        <v>160</v>
      </c>
      <c r="F1643">
        <v>3</v>
      </c>
      <c r="G1643" t="s">
        <v>136</v>
      </c>
      <c r="H1643">
        <v>400</v>
      </c>
      <c r="I1643" t="s">
        <v>511</v>
      </c>
      <c r="J1643">
        <v>0</v>
      </c>
      <c r="K1643" t="s">
        <v>146</v>
      </c>
      <c r="L1643">
        <v>0</v>
      </c>
      <c r="M1643" t="s">
        <v>146</v>
      </c>
      <c r="N1643">
        <v>1</v>
      </c>
      <c r="O1643">
        <v>1280.42</v>
      </c>
      <c r="P1643">
        <v>1013.52</v>
      </c>
      <c r="Q1643" t="str">
        <f t="shared" si="25"/>
        <v>G6 - OTHER</v>
      </c>
    </row>
    <row r="1644" spans="1:17" x14ac:dyDescent="0.25">
      <c r="A1644">
        <v>49</v>
      </c>
      <c r="B1644" t="s">
        <v>421</v>
      </c>
      <c r="C1644">
        <v>2020</v>
      </c>
      <c r="D1644">
        <v>2</v>
      </c>
      <c r="E1644" t="s">
        <v>160</v>
      </c>
      <c r="F1644">
        <v>3</v>
      </c>
      <c r="G1644" t="s">
        <v>136</v>
      </c>
      <c r="H1644">
        <v>411</v>
      </c>
      <c r="I1644" t="s">
        <v>490</v>
      </c>
      <c r="J1644" t="s">
        <v>491</v>
      </c>
      <c r="K1644" t="s">
        <v>146</v>
      </c>
      <c r="L1644">
        <v>1670</v>
      </c>
      <c r="M1644" t="s">
        <v>492</v>
      </c>
      <c r="N1644">
        <v>108</v>
      </c>
      <c r="O1644">
        <v>523827</v>
      </c>
      <c r="P1644">
        <v>1201089.8999999999</v>
      </c>
      <c r="Q1644" t="str">
        <f t="shared" si="25"/>
        <v>G5 - Large C&amp;I</v>
      </c>
    </row>
    <row r="1645" spans="1:17" x14ac:dyDescent="0.25">
      <c r="A1645">
        <v>49</v>
      </c>
      <c r="B1645" t="s">
        <v>421</v>
      </c>
      <c r="C1645">
        <v>2020</v>
      </c>
      <c r="D1645">
        <v>2</v>
      </c>
      <c r="E1645" t="s">
        <v>160</v>
      </c>
      <c r="F1645">
        <v>3</v>
      </c>
      <c r="G1645" t="s">
        <v>136</v>
      </c>
      <c r="H1645">
        <v>410</v>
      </c>
      <c r="I1645" t="s">
        <v>514</v>
      </c>
      <c r="J1645">
        <v>3321</v>
      </c>
      <c r="K1645" t="s">
        <v>146</v>
      </c>
      <c r="L1645">
        <v>1670</v>
      </c>
      <c r="M1645" t="s">
        <v>492</v>
      </c>
      <c r="N1645">
        <v>207</v>
      </c>
      <c r="O1645">
        <v>889266.22</v>
      </c>
      <c r="P1645">
        <v>1996783.26</v>
      </c>
      <c r="Q1645" t="str">
        <f t="shared" si="25"/>
        <v>G5 - Large C&amp;I</v>
      </c>
    </row>
    <row r="1646" spans="1:17" x14ac:dyDescent="0.25">
      <c r="A1646">
        <v>49</v>
      </c>
      <c r="B1646" t="s">
        <v>421</v>
      </c>
      <c r="C1646">
        <v>2020</v>
      </c>
      <c r="D1646">
        <v>2</v>
      </c>
      <c r="E1646" t="s">
        <v>160</v>
      </c>
      <c r="F1646">
        <v>3</v>
      </c>
      <c r="G1646" t="s">
        <v>136</v>
      </c>
      <c r="H1646">
        <v>409</v>
      </c>
      <c r="I1646" t="s">
        <v>518</v>
      </c>
      <c r="J1646">
        <v>3367</v>
      </c>
      <c r="K1646" t="s">
        <v>146</v>
      </c>
      <c r="L1646">
        <v>300</v>
      </c>
      <c r="M1646" t="s">
        <v>137</v>
      </c>
      <c r="N1646">
        <v>89</v>
      </c>
      <c r="O1646">
        <v>763155.98</v>
      </c>
      <c r="P1646">
        <v>766403.9</v>
      </c>
      <c r="Q1646" t="str">
        <f t="shared" si="25"/>
        <v>G5 - Large C&amp;I</v>
      </c>
    </row>
    <row r="1647" spans="1:17" x14ac:dyDescent="0.25">
      <c r="A1647">
        <v>49</v>
      </c>
      <c r="B1647" t="s">
        <v>421</v>
      </c>
      <c r="C1647">
        <v>2020</v>
      </c>
      <c r="D1647">
        <v>2</v>
      </c>
      <c r="E1647" t="s">
        <v>160</v>
      </c>
      <c r="F1647">
        <v>3</v>
      </c>
      <c r="G1647" t="s">
        <v>136</v>
      </c>
      <c r="H1647">
        <v>413</v>
      </c>
      <c r="I1647" t="s">
        <v>512</v>
      </c>
      <c r="J1647">
        <v>3496</v>
      </c>
      <c r="K1647" t="s">
        <v>146</v>
      </c>
      <c r="L1647">
        <v>300</v>
      </c>
      <c r="M1647" t="s">
        <v>137</v>
      </c>
      <c r="N1647">
        <v>5</v>
      </c>
      <c r="O1647">
        <v>59747.22</v>
      </c>
      <c r="P1647">
        <v>74627.62</v>
      </c>
      <c r="Q1647" t="str">
        <f t="shared" si="25"/>
        <v>G5 - Large C&amp;I</v>
      </c>
    </row>
    <row r="1648" spans="1:17" x14ac:dyDescent="0.25">
      <c r="A1648">
        <v>49</v>
      </c>
      <c r="B1648" t="s">
        <v>421</v>
      </c>
      <c r="C1648">
        <v>2020</v>
      </c>
      <c r="D1648">
        <v>2</v>
      </c>
      <c r="E1648" t="s">
        <v>160</v>
      </c>
      <c r="F1648">
        <v>10</v>
      </c>
      <c r="G1648" t="s">
        <v>150</v>
      </c>
      <c r="H1648">
        <v>402</v>
      </c>
      <c r="I1648" t="s">
        <v>487</v>
      </c>
      <c r="J1648">
        <v>1301</v>
      </c>
      <c r="K1648" t="s">
        <v>146</v>
      </c>
      <c r="L1648">
        <v>207</v>
      </c>
      <c r="M1648" t="s">
        <v>152</v>
      </c>
      <c r="N1648">
        <v>16993</v>
      </c>
      <c r="O1648">
        <v>2143839.73</v>
      </c>
      <c r="P1648">
        <v>2145610.11</v>
      </c>
      <c r="Q1648" t="str">
        <f t="shared" si="25"/>
        <v>G2 - Low Income Residential</v>
      </c>
    </row>
    <row r="1649" spans="1:17" x14ac:dyDescent="0.25">
      <c r="A1649">
        <v>49</v>
      </c>
      <c r="B1649" t="s">
        <v>421</v>
      </c>
      <c r="C1649">
        <v>2020</v>
      </c>
      <c r="D1649">
        <v>2</v>
      </c>
      <c r="E1649" t="s">
        <v>160</v>
      </c>
      <c r="F1649">
        <v>3</v>
      </c>
      <c r="G1649" t="s">
        <v>136</v>
      </c>
      <c r="H1649">
        <v>425</v>
      </c>
      <c r="I1649" t="s">
        <v>480</v>
      </c>
      <c r="J1649" t="s">
        <v>481</v>
      </c>
      <c r="K1649" t="s">
        <v>146</v>
      </c>
      <c r="L1649">
        <v>1675</v>
      </c>
      <c r="M1649" t="s">
        <v>482</v>
      </c>
      <c r="N1649">
        <v>3</v>
      </c>
      <c r="O1649">
        <v>43808.12</v>
      </c>
      <c r="P1649">
        <v>30834.080000000002</v>
      </c>
      <c r="Q1649" t="str">
        <f t="shared" si="25"/>
        <v>G5 - Large C&amp;I</v>
      </c>
    </row>
    <row r="1650" spans="1:17" x14ac:dyDescent="0.25">
      <c r="A1650">
        <v>49</v>
      </c>
      <c r="B1650" t="s">
        <v>421</v>
      </c>
      <c r="C1650">
        <v>2020</v>
      </c>
      <c r="D1650">
        <v>2</v>
      </c>
      <c r="E1650" t="s">
        <v>160</v>
      </c>
      <c r="F1650">
        <v>5</v>
      </c>
      <c r="G1650" t="s">
        <v>141</v>
      </c>
      <c r="H1650">
        <v>405</v>
      </c>
      <c r="I1650" t="s">
        <v>505</v>
      </c>
      <c r="J1650">
        <v>2237</v>
      </c>
      <c r="K1650" t="s">
        <v>146</v>
      </c>
      <c r="L1650">
        <v>400</v>
      </c>
      <c r="M1650" t="s">
        <v>141</v>
      </c>
      <c r="N1650">
        <v>21</v>
      </c>
      <c r="O1650">
        <v>51891.97</v>
      </c>
      <c r="P1650">
        <v>52709.55</v>
      </c>
      <c r="Q1650" t="str">
        <f t="shared" si="25"/>
        <v>G4 - Medium C&amp;I</v>
      </c>
    </row>
    <row r="1651" spans="1:17" x14ac:dyDescent="0.25">
      <c r="A1651">
        <v>49</v>
      </c>
      <c r="B1651" t="s">
        <v>421</v>
      </c>
      <c r="C1651">
        <v>2020</v>
      </c>
      <c r="D1651">
        <v>2</v>
      </c>
      <c r="E1651" t="s">
        <v>160</v>
      </c>
      <c r="F1651">
        <v>5</v>
      </c>
      <c r="G1651" t="s">
        <v>141</v>
      </c>
      <c r="H1651">
        <v>418</v>
      </c>
      <c r="I1651" t="s">
        <v>529</v>
      </c>
      <c r="J1651">
        <v>2321</v>
      </c>
      <c r="K1651" t="s">
        <v>146</v>
      </c>
      <c r="L1651">
        <v>1671</v>
      </c>
      <c r="M1651" t="s">
        <v>485</v>
      </c>
      <c r="N1651">
        <v>51</v>
      </c>
      <c r="O1651">
        <v>133860.74</v>
      </c>
      <c r="P1651">
        <v>356759.01</v>
      </c>
      <c r="Q1651" t="str">
        <f t="shared" si="25"/>
        <v>G5 - Large C&amp;I</v>
      </c>
    </row>
    <row r="1652" spans="1:17" x14ac:dyDescent="0.25">
      <c r="A1652">
        <v>49</v>
      </c>
      <c r="B1652" t="s">
        <v>421</v>
      </c>
      <c r="C1652">
        <v>2020</v>
      </c>
      <c r="D1652">
        <v>2</v>
      </c>
      <c r="E1652" t="s">
        <v>160</v>
      </c>
      <c r="F1652">
        <v>3</v>
      </c>
      <c r="G1652" t="s">
        <v>136</v>
      </c>
      <c r="H1652">
        <v>440</v>
      </c>
      <c r="I1652" t="s">
        <v>523</v>
      </c>
      <c r="J1652" t="s">
        <v>524</v>
      </c>
      <c r="K1652" t="s">
        <v>146</v>
      </c>
      <c r="L1652">
        <v>1672</v>
      </c>
      <c r="M1652" t="s">
        <v>525</v>
      </c>
      <c r="N1652">
        <v>1</v>
      </c>
      <c r="O1652">
        <v>68712.570000000007</v>
      </c>
      <c r="P1652">
        <v>419519</v>
      </c>
      <c r="Q1652" t="str">
        <f t="shared" si="25"/>
        <v>G5 - Large C&amp;I</v>
      </c>
    </row>
    <row r="1653" spans="1:17" x14ac:dyDescent="0.25">
      <c r="A1653">
        <v>49</v>
      </c>
      <c r="B1653" t="s">
        <v>421</v>
      </c>
      <c r="C1653">
        <v>2020</v>
      </c>
      <c r="D1653">
        <v>2</v>
      </c>
      <c r="E1653" t="s">
        <v>160</v>
      </c>
      <c r="F1653">
        <v>5</v>
      </c>
      <c r="G1653" t="s">
        <v>141</v>
      </c>
      <c r="H1653">
        <v>414</v>
      </c>
      <c r="I1653" t="s">
        <v>506</v>
      </c>
      <c r="J1653">
        <v>3421</v>
      </c>
      <c r="K1653" t="s">
        <v>146</v>
      </c>
      <c r="L1653">
        <v>1670</v>
      </c>
      <c r="M1653" t="s">
        <v>492</v>
      </c>
      <c r="N1653">
        <v>1</v>
      </c>
      <c r="O1653">
        <v>6243.41</v>
      </c>
      <c r="P1653">
        <v>28113.85</v>
      </c>
      <c r="Q1653" t="str">
        <f t="shared" si="25"/>
        <v>G5 - Large C&amp;I</v>
      </c>
    </row>
    <row r="1654" spans="1:17" x14ac:dyDescent="0.25">
      <c r="A1654">
        <v>49</v>
      </c>
      <c r="B1654" t="s">
        <v>421</v>
      </c>
      <c r="C1654">
        <v>2020</v>
      </c>
      <c r="D1654">
        <v>2</v>
      </c>
      <c r="E1654" t="s">
        <v>160</v>
      </c>
      <c r="F1654">
        <v>3</v>
      </c>
      <c r="G1654" t="s">
        <v>136</v>
      </c>
      <c r="H1654">
        <v>417</v>
      </c>
      <c r="I1654" t="s">
        <v>500</v>
      </c>
      <c r="J1654">
        <v>2367</v>
      </c>
      <c r="K1654" t="s">
        <v>146</v>
      </c>
      <c r="L1654">
        <v>300</v>
      </c>
      <c r="M1654" t="s">
        <v>137</v>
      </c>
      <c r="N1654">
        <v>21</v>
      </c>
      <c r="O1654">
        <v>102165.83</v>
      </c>
      <c r="P1654">
        <v>117529.77</v>
      </c>
      <c r="Q1654" t="str">
        <f t="shared" si="25"/>
        <v>G5 - Large C&amp;I</v>
      </c>
    </row>
    <row r="1655" spans="1:17" x14ac:dyDescent="0.25">
      <c r="A1655">
        <v>49</v>
      </c>
      <c r="B1655" t="s">
        <v>421</v>
      </c>
      <c r="C1655">
        <v>2020</v>
      </c>
      <c r="D1655">
        <v>2</v>
      </c>
      <c r="E1655" t="s">
        <v>160</v>
      </c>
      <c r="F1655">
        <v>5</v>
      </c>
      <c r="G1655" t="s">
        <v>141</v>
      </c>
      <c r="H1655">
        <v>417</v>
      </c>
      <c r="I1655" t="s">
        <v>500</v>
      </c>
      <c r="J1655">
        <v>2367</v>
      </c>
      <c r="K1655" t="s">
        <v>146</v>
      </c>
      <c r="L1655">
        <v>400</v>
      </c>
      <c r="M1655" t="s">
        <v>141</v>
      </c>
      <c r="N1655">
        <v>23</v>
      </c>
      <c r="O1655">
        <v>102032.01</v>
      </c>
      <c r="P1655">
        <v>116618.38</v>
      </c>
      <c r="Q1655" t="str">
        <f t="shared" si="25"/>
        <v>G5 - Large C&amp;I</v>
      </c>
    </row>
    <row r="1656" spans="1:17" x14ac:dyDescent="0.25">
      <c r="A1656">
        <v>49</v>
      </c>
      <c r="B1656" t="s">
        <v>421</v>
      </c>
      <c r="C1656">
        <v>2020</v>
      </c>
      <c r="D1656">
        <v>2</v>
      </c>
      <c r="E1656" t="s">
        <v>160</v>
      </c>
      <c r="F1656">
        <v>5</v>
      </c>
      <c r="G1656" t="s">
        <v>141</v>
      </c>
      <c r="H1656">
        <v>421</v>
      </c>
      <c r="I1656" t="s">
        <v>486</v>
      </c>
      <c r="J1656">
        <v>2496</v>
      </c>
      <c r="K1656" t="s">
        <v>146</v>
      </c>
      <c r="L1656">
        <v>400</v>
      </c>
      <c r="M1656" t="s">
        <v>141</v>
      </c>
      <c r="N1656">
        <v>1</v>
      </c>
      <c r="O1656">
        <v>15383.02</v>
      </c>
      <c r="P1656">
        <v>21686.65</v>
      </c>
      <c r="Q1656" t="str">
        <f t="shared" si="25"/>
        <v>G5 - Large C&amp;I</v>
      </c>
    </row>
    <row r="1657" spans="1:17" x14ac:dyDescent="0.25">
      <c r="A1657">
        <v>49</v>
      </c>
      <c r="B1657" t="s">
        <v>421</v>
      </c>
      <c r="C1657">
        <v>2020</v>
      </c>
      <c r="D1657">
        <v>2</v>
      </c>
      <c r="E1657" t="s">
        <v>160</v>
      </c>
      <c r="F1657">
        <v>1</v>
      </c>
      <c r="G1657" t="s">
        <v>133</v>
      </c>
      <c r="H1657">
        <v>400</v>
      </c>
      <c r="I1657" t="s">
        <v>511</v>
      </c>
      <c r="J1657">
        <v>1247</v>
      </c>
      <c r="K1657" t="s">
        <v>146</v>
      </c>
      <c r="L1657">
        <v>207</v>
      </c>
      <c r="M1657" t="s">
        <v>152</v>
      </c>
      <c r="N1657">
        <v>11</v>
      </c>
      <c r="O1657">
        <v>1594.1</v>
      </c>
      <c r="P1657">
        <v>1149.48</v>
      </c>
      <c r="Q1657" t="str">
        <f t="shared" si="25"/>
        <v>G1 - Residential</v>
      </c>
    </row>
    <row r="1658" spans="1:17" x14ac:dyDescent="0.25">
      <c r="A1658">
        <v>49</v>
      </c>
      <c r="B1658" t="s">
        <v>421</v>
      </c>
      <c r="C1658">
        <v>2020</v>
      </c>
      <c r="D1658">
        <v>2</v>
      </c>
      <c r="E1658" t="s">
        <v>160</v>
      </c>
      <c r="F1658">
        <v>3</v>
      </c>
      <c r="G1658" t="s">
        <v>136</v>
      </c>
      <c r="H1658">
        <v>407</v>
      </c>
      <c r="I1658" t="s">
        <v>497</v>
      </c>
      <c r="J1658" t="s">
        <v>498</v>
      </c>
      <c r="K1658" t="s">
        <v>146</v>
      </c>
      <c r="L1658">
        <v>1670</v>
      </c>
      <c r="M1658" t="s">
        <v>492</v>
      </c>
      <c r="N1658">
        <v>327</v>
      </c>
      <c r="O1658">
        <v>337337.36</v>
      </c>
      <c r="P1658">
        <v>797205.35</v>
      </c>
      <c r="Q1658" t="str">
        <f t="shared" si="25"/>
        <v>G4 - Medium C&amp;I</v>
      </c>
    </row>
    <row r="1659" spans="1:17" x14ac:dyDescent="0.25">
      <c r="A1659">
        <v>49</v>
      </c>
      <c r="B1659" t="s">
        <v>421</v>
      </c>
      <c r="C1659">
        <v>2020</v>
      </c>
      <c r="D1659">
        <v>2</v>
      </c>
      <c r="E1659" t="s">
        <v>160</v>
      </c>
      <c r="F1659">
        <v>5</v>
      </c>
      <c r="G1659" t="s">
        <v>141</v>
      </c>
      <c r="H1659">
        <v>404</v>
      </c>
      <c r="I1659" t="s">
        <v>507</v>
      </c>
      <c r="J1659">
        <v>2107</v>
      </c>
      <c r="K1659" t="s">
        <v>146</v>
      </c>
      <c r="L1659">
        <v>400</v>
      </c>
      <c r="M1659" t="s">
        <v>141</v>
      </c>
      <c r="N1659">
        <v>7</v>
      </c>
      <c r="O1659">
        <v>5327.08</v>
      </c>
      <c r="P1659">
        <v>4515.5200000000004</v>
      </c>
      <c r="Q1659" t="str">
        <f t="shared" si="25"/>
        <v>G3 - Small C&amp;I</v>
      </c>
    </row>
    <row r="1660" spans="1:17" x14ac:dyDescent="0.25">
      <c r="A1660">
        <v>49</v>
      </c>
      <c r="B1660" t="s">
        <v>421</v>
      </c>
      <c r="C1660">
        <v>2020</v>
      </c>
      <c r="D1660">
        <v>2</v>
      </c>
      <c r="E1660" t="s">
        <v>160</v>
      </c>
      <c r="F1660">
        <v>5</v>
      </c>
      <c r="G1660" t="s">
        <v>141</v>
      </c>
      <c r="H1660">
        <v>409</v>
      </c>
      <c r="I1660" t="s">
        <v>518</v>
      </c>
      <c r="J1660">
        <v>3367</v>
      </c>
      <c r="K1660" t="s">
        <v>146</v>
      </c>
      <c r="L1660">
        <v>400</v>
      </c>
      <c r="M1660" t="s">
        <v>141</v>
      </c>
      <c r="N1660">
        <v>6</v>
      </c>
      <c r="O1660">
        <v>17790.95</v>
      </c>
      <c r="P1660">
        <v>15643.64</v>
      </c>
      <c r="Q1660" t="str">
        <f t="shared" si="25"/>
        <v>G5 - Large C&amp;I</v>
      </c>
    </row>
    <row r="1661" spans="1:17" x14ac:dyDescent="0.25">
      <c r="A1661">
        <v>49</v>
      </c>
      <c r="B1661" t="s">
        <v>421</v>
      </c>
      <c r="C1661">
        <v>2020</v>
      </c>
      <c r="D1661">
        <v>2</v>
      </c>
      <c r="E1661" t="s">
        <v>160</v>
      </c>
      <c r="F1661">
        <v>3</v>
      </c>
      <c r="G1661" t="s">
        <v>136</v>
      </c>
      <c r="H1661">
        <v>415</v>
      </c>
      <c r="I1661" t="s">
        <v>502</v>
      </c>
      <c r="J1661" t="s">
        <v>503</v>
      </c>
      <c r="K1661" t="s">
        <v>146</v>
      </c>
      <c r="L1661">
        <v>1670</v>
      </c>
      <c r="M1661" t="s">
        <v>492</v>
      </c>
      <c r="N1661">
        <v>23</v>
      </c>
      <c r="O1661">
        <v>310275.24</v>
      </c>
      <c r="P1661">
        <v>1578928.2</v>
      </c>
      <c r="Q1661" t="str">
        <f t="shared" si="25"/>
        <v>G5 - Large C&amp;I</v>
      </c>
    </row>
    <row r="1662" spans="1:17" x14ac:dyDescent="0.25">
      <c r="A1662">
        <v>49</v>
      </c>
      <c r="B1662" t="s">
        <v>421</v>
      </c>
      <c r="C1662">
        <v>2020</v>
      </c>
      <c r="D1662">
        <v>2</v>
      </c>
      <c r="E1662" t="s">
        <v>160</v>
      </c>
      <c r="F1662">
        <v>5</v>
      </c>
      <c r="G1662" t="s">
        <v>141</v>
      </c>
      <c r="H1662">
        <v>415</v>
      </c>
      <c r="I1662" t="s">
        <v>502</v>
      </c>
      <c r="J1662" t="s">
        <v>503</v>
      </c>
      <c r="K1662" t="s">
        <v>146</v>
      </c>
      <c r="L1662">
        <v>1670</v>
      </c>
      <c r="M1662" t="s">
        <v>492</v>
      </c>
      <c r="N1662">
        <v>3</v>
      </c>
      <c r="O1662">
        <v>19253.62</v>
      </c>
      <c r="P1662">
        <v>88455.37</v>
      </c>
      <c r="Q1662" t="str">
        <f t="shared" si="25"/>
        <v>G5 - Large C&amp;I</v>
      </c>
    </row>
    <row r="1663" spans="1:17" x14ac:dyDescent="0.25">
      <c r="A1663">
        <v>49</v>
      </c>
      <c r="B1663" t="s">
        <v>421</v>
      </c>
      <c r="C1663">
        <v>2020</v>
      </c>
      <c r="D1663">
        <v>2</v>
      </c>
      <c r="E1663" t="s">
        <v>160</v>
      </c>
      <c r="F1663">
        <v>3</v>
      </c>
      <c r="G1663" t="s">
        <v>136</v>
      </c>
      <c r="H1663">
        <v>446</v>
      </c>
      <c r="I1663" t="s">
        <v>522</v>
      </c>
      <c r="J1663">
        <v>8011</v>
      </c>
      <c r="K1663" t="s">
        <v>146</v>
      </c>
      <c r="L1663">
        <v>300</v>
      </c>
      <c r="M1663" t="s">
        <v>137</v>
      </c>
      <c r="N1663">
        <v>23</v>
      </c>
      <c r="O1663">
        <v>1845.69</v>
      </c>
      <c r="P1663">
        <v>0</v>
      </c>
      <c r="Q1663" t="str">
        <f t="shared" si="25"/>
        <v>G6 - OTHER</v>
      </c>
    </row>
    <row r="1664" spans="1:17" x14ac:dyDescent="0.25">
      <c r="A1664">
        <v>49</v>
      </c>
      <c r="B1664" t="s">
        <v>421</v>
      </c>
      <c r="C1664">
        <v>2020</v>
      </c>
      <c r="D1664">
        <v>2</v>
      </c>
      <c r="E1664" t="s">
        <v>160</v>
      </c>
      <c r="F1664">
        <v>3</v>
      </c>
      <c r="G1664" t="s">
        <v>136</v>
      </c>
      <c r="H1664">
        <v>423</v>
      </c>
      <c r="I1664" t="s">
        <v>483</v>
      </c>
      <c r="J1664" t="s">
        <v>484</v>
      </c>
      <c r="K1664" t="s">
        <v>146</v>
      </c>
      <c r="L1664">
        <v>1671</v>
      </c>
      <c r="M1664" t="s">
        <v>485</v>
      </c>
      <c r="N1664">
        <v>13</v>
      </c>
      <c r="O1664">
        <v>173190.91</v>
      </c>
      <c r="P1664">
        <v>1084248.04</v>
      </c>
      <c r="Q1664" t="str">
        <f t="shared" si="25"/>
        <v>G5 - Large C&amp;I</v>
      </c>
    </row>
    <row r="1665" spans="1:17" x14ac:dyDescent="0.25">
      <c r="A1665">
        <v>49</v>
      </c>
      <c r="B1665" t="s">
        <v>421</v>
      </c>
      <c r="C1665">
        <v>2020</v>
      </c>
      <c r="D1665">
        <v>2</v>
      </c>
      <c r="E1665" t="s">
        <v>160</v>
      </c>
      <c r="F1665">
        <v>5</v>
      </c>
      <c r="G1665" t="s">
        <v>141</v>
      </c>
      <c r="H1665">
        <v>423</v>
      </c>
      <c r="I1665" t="s">
        <v>483</v>
      </c>
      <c r="J1665" t="s">
        <v>484</v>
      </c>
      <c r="K1665" t="s">
        <v>146</v>
      </c>
      <c r="L1665">
        <v>1671</v>
      </c>
      <c r="M1665" t="s">
        <v>485</v>
      </c>
      <c r="N1665">
        <v>50</v>
      </c>
      <c r="O1665">
        <v>822428.83</v>
      </c>
      <c r="P1665">
        <v>4302258.5</v>
      </c>
      <c r="Q1665" t="str">
        <f t="shared" si="25"/>
        <v>G5 - Large C&amp;I</v>
      </c>
    </row>
    <row r="1666" spans="1:17" x14ac:dyDescent="0.25">
      <c r="A1666">
        <v>49</v>
      </c>
      <c r="B1666" t="s">
        <v>421</v>
      </c>
      <c r="C1666">
        <v>2020</v>
      </c>
      <c r="D1666">
        <v>2</v>
      </c>
      <c r="E1666" t="s">
        <v>160</v>
      </c>
      <c r="F1666">
        <v>5</v>
      </c>
      <c r="G1666" t="s">
        <v>141</v>
      </c>
      <c r="H1666">
        <v>422</v>
      </c>
      <c r="I1666" t="s">
        <v>501</v>
      </c>
      <c r="J1666">
        <v>2421</v>
      </c>
      <c r="K1666" t="s">
        <v>146</v>
      </c>
      <c r="L1666">
        <v>1671</v>
      </c>
      <c r="M1666" t="s">
        <v>485</v>
      </c>
      <c r="N1666">
        <v>12</v>
      </c>
      <c r="O1666">
        <v>80857.05</v>
      </c>
      <c r="P1666">
        <v>326672.90000000002</v>
      </c>
      <c r="Q1666" t="str">
        <f t="shared" ref="Q1666:Q1729" si="26">VLOOKUP(J1666,S:T,2,FALSE)</f>
        <v>G5 - Large C&amp;I</v>
      </c>
    </row>
    <row r="1667" spans="1:17" x14ac:dyDescent="0.25">
      <c r="A1667">
        <v>49</v>
      </c>
      <c r="B1667" t="s">
        <v>421</v>
      </c>
      <c r="C1667">
        <v>2020</v>
      </c>
      <c r="D1667">
        <v>2</v>
      </c>
      <c r="E1667" t="s">
        <v>160</v>
      </c>
      <c r="F1667">
        <v>5</v>
      </c>
      <c r="G1667" t="s">
        <v>141</v>
      </c>
      <c r="H1667">
        <v>424</v>
      </c>
      <c r="I1667" t="s">
        <v>519</v>
      </c>
      <c r="J1667">
        <v>2431</v>
      </c>
      <c r="K1667" t="s">
        <v>146</v>
      </c>
      <c r="L1667">
        <v>400</v>
      </c>
      <c r="M1667" t="s">
        <v>141</v>
      </c>
      <c r="N1667">
        <v>2</v>
      </c>
      <c r="O1667">
        <v>36571.18</v>
      </c>
      <c r="P1667">
        <v>51072.55</v>
      </c>
      <c r="Q1667" t="str">
        <f t="shared" si="26"/>
        <v>G5 - Large C&amp;I</v>
      </c>
    </row>
    <row r="1668" spans="1:17" x14ac:dyDescent="0.25">
      <c r="A1668">
        <v>49</v>
      </c>
      <c r="B1668" t="s">
        <v>421</v>
      </c>
      <c r="C1668">
        <v>2020</v>
      </c>
      <c r="D1668">
        <v>2</v>
      </c>
      <c r="E1668" t="s">
        <v>160</v>
      </c>
      <c r="F1668">
        <v>3</v>
      </c>
      <c r="G1668" t="s">
        <v>136</v>
      </c>
      <c r="H1668">
        <v>406</v>
      </c>
      <c r="I1668" t="s">
        <v>504</v>
      </c>
      <c r="J1668">
        <v>2221</v>
      </c>
      <c r="K1668" t="s">
        <v>146</v>
      </c>
      <c r="L1668">
        <v>1670</v>
      </c>
      <c r="M1668" t="s">
        <v>492</v>
      </c>
      <c r="N1668">
        <v>1475</v>
      </c>
      <c r="O1668">
        <v>1164602.31</v>
      </c>
      <c r="P1668">
        <v>2647744.77</v>
      </c>
      <c r="Q1668" t="str">
        <f t="shared" si="26"/>
        <v>G4 - Medium C&amp;I</v>
      </c>
    </row>
    <row r="1669" spans="1:17" x14ac:dyDescent="0.25">
      <c r="A1669">
        <v>49</v>
      </c>
      <c r="B1669" t="s">
        <v>421</v>
      </c>
      <c r="C1669">
        <v>2020</v>
      </c>
      <c r="D1669">
        <v>2</v>
      </c>
      <c r="E1669" t="s">
        <v>160</v>
      </c>
      <c r="F1669">
        <v>5</v>
      </c>
      <c r="G1669" t="s">
        <v>141</v>
      </c>
      <c r="H1669">
        <v>406</v>
      </c>
      <c r="I1669" t="s">
        <v>504</v>
      </c>
      <c r="J1669">
        <v>2221</v>
      </c>
      <c r="K1669" t="s">
        <v>146</v>
      </c>
      <c r="L1669">
        <v>1670</v>
      </c>
      <c r="M1669" t="s">
        <v>492</v>
      </c>
      <c r="N1669">
        <v>23</v>
      </c>
      <c r="O1669">
        <v>29200.95</v>
      </c>
      <c r="P1669">
        <v>69967.12</v>
      </c>
      <c r="Q1669" t="str">
        <f t="shared" si="26"/>
        <v>G4 - Medium C&amp;I</v>
      </c>
    </row>
    <row r="1670" spans="1:17" x14ac:dyDescent="0.25">
      <c r="A1670">
        <v>49</v>
      </c>
      <c r="B1670" t="s">
        <v>421</v>
      </c>
      <c r="C1670">
        <v>2020</v>
      </c>
      <c r="D1670">
        <v>2</v>
      </c>
      <c r="E1670" t="s">
        <v>160</v>
      </c>
      <c r="F1670">
        <v>5</v>
      </c>
      <c r="G1670" t="s">
        <v>141</v>
      </c>
      <c r="H1670">
        <v>419</v>
      </c>
      <c r="I1670" t="s">
        <v>520</v>
      </c>
      <c r="J1670" t="s">
        <v>521</v>
      </c>
      <c r="K1670" t="s">
        <v>146</v>
      </c>
      <c r="L1670">
        <v>1671</v>
      </c>
      <c r="M1670" t="s">
        <v>485</v>
      </c>
      <c r="N1670">
        <v>49</v>
      </c>
      <c r="O1670">
        <v>167706.41</v>
      </c>
      <c r="P1670">
        <v>473824.72</v>
      </c>
      <c r="Q1670" t="str">
        <f t="shared" si="26"/>
        <v>G5 - Large C&amp;I</v>
      </c>
    </row>
    <row r="1671" spans="1:17" x14ac:dyDescent="0.25">
      <c r="A1671">
        <v>49</v>
      </c>
      <c r="B1671" t="s">
        <v>421</v>
      </c>
      <c r="C1671">
        <v>2020</v>
      </c>
      <c r="D1671">
        <v>2</v>
      </c>
      <c r="E1671" t="s">
        <v>160</v>
      </c>
      <c r="F1671">
        <v>3</v>
      </c>
      <c r="G1671" t="s">
        <v>136</v>
      </c>
      <c r="H1671">
        <v>430</v>
      </c>
      <c r="I1671" t="s">
        <v>493</v>
      </c>
      <c r="J1671" t="s">
        <v>494</v>
      </c>
      <c r="K1671" t="s">
        <v>146</v>
      </c>
      <c r="L1671">
        <v>300</v>
      </c>
      <c r="M1671" t="s">
        <v>137</v>
      </c>
      <c r="N1671">
        <v>1</v>
      </c>
      <c r="O1671">
        <v>18749.63</v>
      </c>
      <c r="P1671">
        <v>1</v>
      </c>
      <c r="Q1671" t="str">
        <f t="shared" si="26"/>
        <v>E6 - OTHER</v>
      </c>
    </row>
    <row r="1672" spans="1:17" x14ac:dyDescent="0.25">
      <c r="A1672">
        <v>49</v>
      </c>
      <c r="B1672" t="s">
        <v>421</v>
      </c>
      <c r="C1672">
        <v>2020</v>
      </c>
      <c r="D1672">
        <v>2</v>
      </c>
      <c r="E1672" t="s">
        <v>160</v>
      </c>
      <c r="F1672">
        <v>3</v>
      </c>
      <c r="G1672" t="s">
        <v>136</v>
      </c>
      <c r="H1672">
        <v>414</v>
      </c>
      <c r="I1672" t="s">
        <v>506</v>
      </c>
      <c r="J1672">
        <v>3421</v>
      </c>
      <c r="K1672" t="s">
        <v>146</v>
      </c>
      <c r="L1672">
        <v>1670</v>
      </c>
      <c r="M1672" t="s">
        <v>492</v>
      </c>
      <c r="N1672">
        <v>3</v>
      </c>
      <c r="O1672">
        <v>17285.330000000002</v>
      </c>
      <c r="P1672">
        <v>75079.520000000004</v>
      </c>
      <c r="Q1672" t="str">
        <f t="shared" si="26"/>
        <v>G5 - Large C&amp;I</v>
      </c>
    </row>
    <row r="1673" spans="1:17" x14ac:dyDescent="0.25">
      <c r="A1673">
        <v>49</v>
      </c>
      <c r="B1673" t="s">
        <v>421</v>
      </c>
      <c r="C1673">
        <v>2020</v>
      </c>
      <c r="D1673">
        <v>2</v>
      </c>
      <c r="E1673" t="s">
        <v>160</v>
      </c>
      <c r="F1673">
        <v>5</v>
      </c>
      <c r="G1673" t="s">
        <v>141</v>
      </c>
      <c r="H1673">
        <v>420</v>
      </c>
      <c r="I1673" t="s">
        <v>499</v>
      </c>
      <c r="J1673">
        <v>2331</v>
      </c>
      <c r="K1673" t="s">
        <v>146</v>
      </c>
      <c r="L1673">
        <v>400</v>
      </c>
      <c r="M1673" t="s">
        <v>141</v>
      </c>
      <c r="N1673">
        <v>2</v>
      </c>
      <c r="O1673">
        <v>5310.13</v>
      </c>
      <c r="P1673">
        <v>2240.25</v>
      </c>
      <c r="Q1673" t="str">
        <f t="shared" si="26"/>
        <v>G5 - Large C&amp;I</v>
      </c>
    </row>
    <row r="1674" spans="1:17" x14ac:dyDescent="0.25">
      <c r="A1674">
        <v>49</v>
      </c>
      <c r="B1674" t="s">
        <v>421</v>
      </c>
      <c r="C1674">
        <v>2020</v>
      </c>
      <c r="D1674">
        <v>2</v>
      </c>
      <c r="E1674" t="s">
        <v>160</v>
      </c>
      <c r="F1674">
        <v>5</v>
      </c>
      <c r="G1674" t="s">
        <v>141</v>
      </c>
      <c r="H1674">
        <v>407</v>
      </c>
      <c r="I1674" t="s">
        <v>497</v>
      </c>
      <c r="J1674" t="s">
        <v>498</v>
      </c>
      <c r="K1674" t="s">
        <v>146</v>
      </c>
      <c r="L1674">
        <v>1670</v>
      </c>
      <c r="M1674" t="s">
        <v>492</v>
      </c>
      <c r="N1674">
        <v>8</v>
      </c>
      <c r="O1674">
        <v>9136.56</v>
      </c>
      <c r="P1674">
        <v>21394.13</v>
      </c>
      <c r="Q1674" t="str">
        <f t="shared" si="26"/>
        <v>G4 - Medium C&amp;I</v>
      </c>
    </row>
    <row r="1675" spans="1:17" x14ac:dyDescent="0.25">
      <c r="A1675">
        <v>49</v>
      </c>
      <c r="B1675" t="s">
        <v>421</v>
      </c>
      <c r="C1675">
        <v>2020</v>
      </c>
      <c r="D1675">
        <v>2</v>
      </c>
      <c r="E1675" t="s">
        <v>160</v>
      </c>
      <c r="F1675">
        <v>3</v>
      </c>
      <c r="G1675" t="s">
        <v>136</v>
      </c>
      <c r="H1675">
        <v>405</v>
      </c>
      <c r="I1675" t="s">
        <v>505</v>
      </c>
      <c r="J1675">
        <v>2237</v>
      </c>
      <c r="K1675" t="s">
        <v>146</v>
      </c>
      <c r="L1675">
        <v>300</v>
      </c>
      <c r="M1675" t="s">
        <v>137</v>
      </c>
      <c r="N1675">
        <v>3145</v>
      </c>
      <c r="O1675">
        <v>4524334.4800000004</v>
      </c>
      <c r="P1675">
        <v>4541629.21</v>
      </c>
      <c r="Q1675" t="str">
        <f t="shared" si="26"/>
        <v>G4 - Medium C&amp;I</v>
      </c>
    </row>
    <row r="1676" spans="1:17" x14ac:dyDescent="0.25">
      <c r="A1676">
        <v>49</v>
      </c>
      <c r="B1676" t="s">
        <v>421</v>
      </c>
      <c r="C1676">
        <v>2020</v>
      </c>
      <c r="D1676">
        <v>2</v>
      </c>
      <c r="E1676" t="s">
        <v>160</v>
      </c>
      <c r="F1676">
        <v>3</v>
      </c>
      <c r="G1676" t="s">
        <v>136</v>
      </c>
      <c r="H1676">
        <v>418</v>
      </c>
      <c r="I1676" t="s">
        <v>529</v>
      </c>
      <c r="J1676">
        <v>2321</v>
      </c>
      <c r="K1676" t="s">
        <v>146</v>
      </c>
      <c r="L1676">
        <v>1671</v>
      </c>
      <c r="M1676" t="s">
        <v>485</v>
      </c>
      <c r="N1676">
        <v>42</v>
      </c>
      <c r="O1676">
        <v>118491.15</v>
      </c>
      <c r="P1676">
        <v>322144.12</v>
      </c>
      <c r="Q1676" t="str">
        <f t="shared" si="26"/>
        <v>G5 - Large C&amp;I</v>
      </c>
    </row>
    <row r="1677" spans="1:17" x14ac:dyDescent="0.25">
      <c r="A1677">
        <v>49</v>
      </c>
      <c r="B1677" t="s">
        <v>421</v>
      </c>
      <c r="C1677">
        <v>2020</v>
      </c>
      <c r="D1677">
        <v>2</v>
      </c>
      <c r="E1677" t="s">
        <v>160</v>
      </c>
      <c r="F1677">
        <v>1</v>
      </c>
      <c r="G1677" t="s">
        <v>133</v>
      </c>
      <c r="H1677">
        <v>403</v>
      </c>
      <c r="I1677" t="s">
        <v>513</v>
      </c>
      <c r="J1677">
        <v>1101</v>
      </c>
      <c r="K1677" t="s">
        <v>146</v>
      </c>
      <c r="L1677">
        <v>200</v>
      </c>
      <c r="M1677" t="s">
        <v>144</v>
      </c>
      <c r="N1677">
        <v>524</v>
      </c>
      <c r="O1677">
        <v>24953.67</v>
      </c>
      <c r="P1677">
        <v>20941.669999999998</v>
      </c>
      <c r="Q1677" t="str">
        <f t="shared" si="26"/>
        <v>G2 - Low Income Residential</v>
      </c>
    </row>
    <row r="1678" spans="1:17" x14ac:dyDescent="0.25">
      <c r="A1678">
        <v>49</v>
      </c>
      <c r="B1678" t="s">
        <v>421</v>
      </c>
      <c r="C1678">
        <v>2020</v>
      </c>
      <c r="D1678">
        <v>2</v>
      </c>
      <c r="E1678" t="s">
        <v>160</v>
      </c>
      <c r="F1678">
        <v>3</v>
      </c>
      <c r="G1678" t="s">
        <v>136</v>
      </c>
      <c r="H1678">
        <v>431</v>
      </c>
      <c r="I1678" t="s">
        <v>515</v>
      </c>
      <c r="J1678" t="s">
        <v>516</v>
      </c>
      <c r="K1678" t="s">
        <v>146</v>
      </c>
      <c r="L1678">
        <v>1673</v>
      </c>
      <c r="M1678" t="s">
        <v>517</v>
      </c>
      <c r="N1678">
        <v>3</v>
      </c>
      <c r="O1678">
        <v>-209476.51</v>
      </c>
      <c r="P1678">
        <v>0</v>
      </c>
      <c r="Q1678" t="str">
        <f t="shared" si="26"/>
        <v>G6 - OTHER</v>
      </c>
    </row>
    <row r="1679" spans="1:17" x14ac:dyDescent="0.25">
      <c r="A1679">
        <v>49</v>
      </c>
      <c r="B1679" t="s">
        <v>421</v>
      </c>
      <c r="C1679">
        <v>2020</v>
      </c>
      <c r="D1679">
        <v>2</v>
      </c>
      <c r="E1679" t="s">
        <v>160</v>
      </c>
      <c r="F1679">
        <v>5</v>
      </c>
      <c r="G1679" t="s">
        <v>141</v>
      </c>
      <c r="H1679">
        <v>411</v>
      </c>
      <c r="I1679" t="s">
        <v>490</v>
      </c>
      <c r="J1679" t="s">
        <v>491</v>
      </c>
      <c r="K1679" t="s">
        <v>146</v>
      </c>
      <c r="L1679">
        <v>1670</v>
      </c>
      <c r="M1679" t="s">
        <v>492</v>
      </c>
      <c r="N1679">
        <v>9</v>
      </c>
      <c r="O1679">
        <v>35951.22</v>
      </c>
      <c r="P1679">
        <v>78483.94</v>
      </c>
      <c r="Q1679" t="str">
        <f t="shared" si="26"/>
        <v>G5 - Large C&amp;I</v>
      </c>
    </row>
    <row r="1680" spans="1:17" x14ac:dyDescent="0.25">
      <c r="A1680">
        <v>49</v>
      </c>
      <c r="B1680" t="s">
        <v>421</v>
      </c>
      <c r="C1680">
        <v>2020</v>
      </c>
      <c r="D1680">
        <v>2</v>
      </c>
      <c r="E1680" t="s">
        <v>160</v>
      </c>
      <c r="F1680">
        <v>3</v>
      </c>
      <c r="G1680" t="s">
        <v>136</v>
      </c>
      <c r="H1680">
        <v>439</v>
      </c>
      <c r="I1680" t="s">
        <v>488</v>
      </c>
      <c r="J1680" t="s">
        <v>489</v>
      </c>
      <c r="K1680" t="s">
        <v>146</v>
      </c>
      <c r="L1680">
        <v>300</v>
      </c>
      <c r="M1680" t="s">
        <v>137</v>
      </c>
      <c r="N1680">
        <v>1</v>
      </c>
      <c r="O1680">
        <v>235856.25</v>
      </c>
      <c r="P1680">
        <v>269210.07</v>
      </c>
      <c r="Q1680" t="str">
        <f t="shared" si="26"/>
        <v>G5 - Large C&amp;I</v>
      </c>
    </row>
    <row r="1681" spans="1:17" x14ac:dyDescent="0.25">
      <c r="A1681">
        <v>49</v>
      </c>
      <c r="B1681" t="s">
        <v>421</v>
      </c>
      <c r="C1681">
        <v>2020</v>
      </c>
      <c r="D1681">
        <v>2</v>
      </c>
      <c r="E1681" t="s">
        <v>160</v>
      </c>
      <c r="F1681">
        <v>3</v>
      </c>
      <c r="G1681" t="s">
        <v>136</v>
      </c>
      <c r="H1681">
        <v>629</v>
      </c>
      <c r="I1681" t="s">
        <v>470</v>
      </c>
      <c r="J1681" t="s">
        <v>431</v>
      </c>
      <c r="K1681" t="s">
        <v>432</v>
      </c>
      <c r="L1681">
        <v>300</v>
      </c>
      <c r="M1681" t="s">
        <v>137</v>
      </c>
      <c r="N1681">
        <v>8</v>
      </c>
      <c r="O1681">
        <v>369.13</v>
      </c>
      <c r="P1681">
        <v>1244</v>
      </c>
      <c r="Q1681" t="str">
        <f t="shared" si="26"/>
        <v>E6 - OTHER</v>
      </c>
    </row>
    <row r="1682" spans="1:17" x14ac:dyDescent="0.25">
      <c r="A1682">
        <v>49</v>
      </c>
      <c r="B1682" t="s">
        <v>421</v>
      </c>
      <c r="C1682">
        <v>2020</v>
      </c>
      <c r="D1682">
        <v>2</v>
      </c>
      <c r="E1682" t="s">
        <v>160</v>
      </c>
      <c r="F1682">
        <v>6</v>
      </c>
      <c r="G1682" t="s">
        <v>138</v>
      </c>
      <c r="H1682">
        <v>629</v>
      </c>
      <c r="I1682" t="s">
        <v>470</v>
      </c>
      <c r="J1682" t="s">
        <v>431</v>
      </c>
      <c r="K1682" t="s">
        <v>432</v>
      </c>
      <c r="L1682">
        <v>700</v>
      </c>
      <c r="M1682" t="s">
        <v>139</v>
      </c>
      <c r="N1682">
        <v>141</v>
      </c>
      <c r="O1682">
        <v>124610.99</v>
      </c>
      <c r="P1682">
        <v>277257</v>
      </c>
      <c r="Q1682" t="str">
        <f t="shared" si="26"/>
        <v>E6 - OTHER</v>
      </c>
    </row>
    <row r="1683" spans="1:17" x14ac:dyDescent="0.25">
      <c r="A1683">
        <v>49</v>
      </c>
      <c r="B1683" t="s">
        <v>421</v>
      </c>
      <c r="C1683">
        <v>2020</v>
      </c>
      <c r="D1683">
        <v>2</v>
      </c>
      <c r="E1683" t="s">
        <v>160</v>
      </c>
      <c r="F1683">
        <v>10</v>
      </c>
      <c r="G1683" t="s">
        <v>150</v>
      </c>
      <c r="H1683">
        <v>628</v>
      </c>
      <c r="I1683" t="s">
        <v>441</v>
      </c>
      <c r="J1683" t="s">
        <v>442</v>
      </c>
      <c r="K1683" t="s">
        <v>443</v>
      </c>
      <c r="L1683">
        <v>207</v>
      </c>
      <c r="M1683" t="s">
        <v>152</v>
      </c>
      <c r="N1683">
        <v>7</v>
      </c>
      <c r="O1683">
        <v>215.75</v>
      </c>
      <c r="P1683">
        <v>686</v>
      </c>
      <c r="Q1683" t="str">
        <f t="shared" si="26"/>
        <v>E6 - OTHER</v>
      </c>
    </row>
    <row r="1684" spans="1:17" x14ac:dyDescent="0.25">
      <c r="A1684">
        <v>49</v>
      </c>
      <c r="B1684" t="s">
        <v>421</v>
      </c>
      <c r="C1684">
        <v>2020</v>
      </c>
      <c r="D1684">
        <v>2</v>
      </c>
      <c r="E1684" t="s">
        <v>160</v>
      </c>
      <c r="F1684">
        <v>5</v>
      </c>
      <c r="G1684" t="s">
        <v>141</v>
      </c>
      <c r="H1684">
        <v>628</v>
      </c>
      <c r="I1684" t="s">
        <v>441</v>
      </c>
      <c r="J1684" t="s">
        <v>442</v>
      </c>
      <c r="K1684" t="s">
        <v>443</v>
      </c>
      <c r="L1684">
        <v>460</v>
      </c>
      <c r="M1684" t="s">
        <v>142</v>
      </c>
      <c r="N1684">
        <v>55</v>
      </c>
      <c r="O1684">
        <v>10875.95</v>
      </c>
      <c r="P1684">
        <v>37646</v>
      </c>
      <c r="Q1684" t="str">
        <f t="shared" si="26"/>
        <v>E6 - OTHER</v>
      </c>
    </row>
    <row r="1685" spans="1:17" x14ac:dyDescent="0.25">
      <c r="A1685">
        <v>49</v>
      </c>
      <c r="B1685" t="s">
        <v>421</v>
      </c>
      <c r="C1685">
        <v>2020</v>
      </c>
      <c r="D1685">
        <v>2</v>
      </c>
      <c r="E1685" t="s">
        <v>160</v>
      </c>
      <c r="F1685">
        <v>3</v>
      </c>
      <c r="G1685" t="s">
        <v>136</v>
      </c>
      <c r="H1685">
        <v>616</v>
      </c>
      <c r="I1685" t="s">
        <v>447</v>
      </c>
      <c r="J1685" t="s">
        <v>442</v>
      </c>
      <c r="K1685" t="s">
        <v>443</v>
      </c>
      <c r="L1685">
        <v>4532</v>
      </c>
      <c r="M1685" t="s">
        <v>143</v>
      </c>
      <c r="N1685">
        <v>297</v>
      </c>
      <c r="O1685">
        <v>18096.490000000002</v>
      </c>
      <c r="P1685">
        <v>113942</v>
      </c>
      <c r="Q1685" t="str">
        <f t="shared" si="26"/>
        <v>E6 - OTHER</v>
      </c>
    </row>
    <row r="1686" spans="1:17" x14ac:dyDescent="0.25">
      <c r="A1686">
        <v>49</v>
      </c>
      <c r="B1686" t="s">
        <v>421</v>
      </c>
      <c r="C1686">
        <v>2020</v>
      </c>
      <c r="D1686">
        <v>2</v>
      </c>
      <c r="E1686" t="s">
        <v>160</v>
      </c>
      <c r="F1686">
        <v>3</v>
      </c>
      <c r="G1686" t="s">
        <v>136</v>
      </c>
      <c r="H1686">
        <v>55</v>
      </c>
      <c r="I1686" t="s">
        <v>428</v>
      </c>
      <c r="J1686" t="s">
        <v>426</v>
      </c>
      <c r="K1686" t="s">
        <v>427</v>
      </c>
      <c r="L1686">
        <v>300</v>
      </c>
      <c r="M1686" t="s">
        <v>137</v>
      </c>
      <c r="N1686">
        <v>50</v>
      </c>
      <c r="O1686">
        <v>-61015.11</v>
      </c>
      <c r="P1686">
        <v>71196</v>
      </c>
      <c r="Q1686" t="str">
        <f t="shared" si="26"/>
        <v>E3 - Small C&amp;I</v>
      </c>
    </row>
    <row r="1687" spans="1:17" x14ac:dyDescent="0.25">
      <c r="A1687">
        <v>49</v>
      </c>
      <c r="B1687" t="s">
        <v>421</v>
      </c>
      <c r="C1687">
        <v>2020</v>
      </c>
      <c r="D1687">
        <v>2</v>
      </c>
      <c r="E1687" t="s">
        <v>160</v>
      </c>
      <c r="F1687">
        <v>5</v>
      </c>
      <c r="G1687" t="s">
        <v>141</v>
      </c>
      <c r="H1687">
        <v>954</v>
      </c>
      <c r="I1687" t="s">
        <v>437</v>
      </c>
      <c r="J1687" t="s">
        <v>434</v>
      </c>
      <c r="K1687" t="s">
        <v>435</v>
      </c>
      <c r="L1687">
        <v>4552</v>
      </c>
      <c r="M1687" t="s">
        <v>157</v>
      </c>
      <c r="N1687">
        <v>171</v>
      </c>
      <c r="O1687">
        <v>311693.51</v>
      </c>
      <c r="P1687">
        <v>3495687</v>
      </c>
      <c r="Q1687" t="str">
        <f t="shared" si="26"/>
        <v>E4 - Medium C&amp;I</v>
      </c>
    </row>
    <row r="1688" spans="1:17" x14ac:dyDescent="0.25">
      <c r="A1688">
        <v>49</v>
      </c>
      <c r="B1688" t="s">
        <v>421</v>
      </c>
      <c r="C1688">
        <v>2020</v>
      </c>
      <c r="D1688">
        <v>2</v>
      </c>
      <c r="E1688" t="s">
        <v>160</v>
      </c>
      <c r="F1688">
        <v>5</v>
      </c>
      <c r="G1688" t="s">
        <v>141</v>
      </c>
      <c r="H1688">
        <v>6</v>
      </c>
      <c r="I1688" t="s">
        <v>422</v>
      </c>
      <c r="J1688" t="s">
        <v>423</v>
      </c>
      <c r="K1688" t="s">
        <v>424</v>
      </c>
      <c r="L1688">
        <v>460</v>
      </c>
      <c r="M1688" t="s">
        <v>142</v>
      </c>
      <c r="N1688">
        <v>1</v>
      </c>
      <c r="O1688">
        <v>45.49</v>
      </c>
      <c r="P1688">
        <v>253</v>
      </c>
      <c r="Q1688" t="str">
        <f t="shared" si="26"/>
        <v>E2 - Low Income Residential</v>
      </c>
    </row>
    <row r="1689" spans="1:17" x14ac:dyDescent="0.25">
      <c r="A1689">
        <v>49</v>
      </c>
      <c r="B1689" t="s">
        <v>421</v>
      </c>
      <c r="C1689">
        <v>2020</v>
      </c>
      <c r="D1689">
        <v>2</v>
      </c>
      <c r="E1689" t="s">
        <v>160</v>
      </c>
      <c r="F1689">
        <v>6</v>
      </c>
      <c r="G1689" t="s">
        <v>138</v>
      </c>
      <c r="H1689">
        <v>631</v>
      </c>
      <c r="I1689" t="s">
        <v>476</v>
      </c>
      <c r="J1689" t="s">
        <v>158</v>
      </c>
      <c r="K1689" t="s">
        <v>146</v>
      </c>
      <c r="L1689">
        <v>700</v>
      </c>
      <c r="M1689" t="s">
        <v>139</v>
      </c>
      <c r="N1689">
        <v>17</v>
      </c>
      <c r="O1689">
        <v>16718.2</v>
      </c>
      <c r="P1689">
        <v>72954</v>
      </c>
      <c r="Q1689" t="str">
        <f t="shared" si="26"/>
        <v>E6 - OTHER</v>
      </c>
    </row>
    <row r="1690" spans="1:17" x14ac:dyDescent="0.25">
      <c r="A1690">
        <v>49</v>
      </c>
      <c r="B1690" t="s">
        <v>421</v>
      </c>
      <c r="C1690">
        <v>2020</v>
      </c>
      <c r="D1690">
        <v>2</v>
      </c>
      <c r="E1690" t="s">
        <v>160</v>
      </c>
      <c r="F1690">
        <v>5</v>
      </c>
      <c r="G1690" t="s">
        <v>141</v>
      </c>
      <c r="H1690">
        <v>710</v>
      </c>
      <c r="I1690" t="s">
        <v>449</v>
      </c>
      <c r="J1690" t="s">
        <v>439</v>
      </c>
      <c r="K1690" t="s">
        <v>440</v>
      </c>
      <c r="L1690">
        <v>4552</v>
      </c>
      <c r="M1690" t="s">
        <v>157</v>
      </c>
      <c r="N1690">
        <v>97</v>
      </c>
      <c r="O1690">
        <v>1848735.98</v>
      </c>
      <c r="P1690">
        <v>28137323</v>
      </c>
      <c r="Q1690" t="str">
        <f t="shared" si="26"/>
        <v>E5 - Large C&amp;I</v>
      </c>
    </row>
    <row r="1691" spans="1:17" x14ac:dyDescent="0.25">
      <c r="A1691">
        <v>49</v>
      </c>
      <c r="B1691" t="s">
        <v>421</v>
      </c>
      <c r="C1691">
        <v>2020</v>
      </c>
      <c r="D1691">
        <v>2</v>
      </c>
      <c r="E1691" t="s">
        <v>160</v>
      </c>
      <c r="F1691">
        <v>5</v>
      </c>
      <c r="G1691" t="s">
        <v>141</v>
      </c>
      <c r="H1691">
        <v>616</v>
      </c>
      <c r="I1691" t="s">
        <v>447</v>
      </c>
      <c r="J1691" t="s">
        <v>442</v>
      </c>
      <c r="K1691" t="s">
        <v>443</v>
      </c>
      <c r="L1691">
        <v>4552</v>
      </c>
      <c r="M1691" t="s">
        <v>157</v>
      </c>
      <c r="N1691">
        <v>20</v>
      </c>
      <c r="O1691">
        <v>2588.29</v>
      </c>
      <c r="P1691">
        <v>15573</v>
      </c>
      <c r="Q1691" t="str">
        <f t="shared" si="26"/>
        <v>E6 - OTHER</v>
      </c>
    </row>
    <row r="1692" spans="1:17" x14ac:dyDescent="0.25">
      <c r="A1692">
        <v>49</v>
      </c>
      <c r="B1692" t="s">
        <v>421</v>
      </c>
      <c r="C1692">
        <v>2020</v>
      </c>
      <c r="D1692">
        <v>2</v>
      </c>
      <c r="E1692" t="s">
        <v>160</v>
      </c>
      <c r="F1692">
        <v>3</v>
      </c>
      <c r="G1692" t="s">
        <v>136</v>
      </c>
      <c r="H1692">
        <v>924</v>
      </c>
      <c r="I1692" t="s">
        <v>444</v>
      </c>
      <c r="J1692" t="s">
        <v>445</v>
      </c>
      <c r="K1692" t="s">
        <v>446</v>
      </c>
      <c r="L1692">
        <v>4532</v>
      </c>
      <c r="M1692" t="s">
        <v>143</v>
      </c>
      <c r="N1692">
        <v>1</v>
      </c>
      <c r="O1692">
        <v>175092.35</v>
      </c>
      <c r="P1692">
        <v>2181537</v>
      </c>
      <c r="Q1692" t="str">
        <f t="shared" si="26"/>
        <v>E5 - Large C&amp;I</v>
      </c>
    </row>
    <row r="1693" spans="1:17" x14ac:dyDescent="0.25">
      <c r="A1693">
        <v>49</v>
      </c>
      <c r="B1693" t="s">
        <v>421</v>
      </c>
      <c r="C1693">
        <v>2020</v>
      </c>
      <c r="D1693">
        <v>2</v>
      </c>
      <c r="E1693" t="s">
        <v>160</v>
      </c>
      <c r="F1693">
        <v>3</v>
      </c>
      <c r="G1693" t="s">
        <v>136</v>
      </c>
      <c r="H1693">
        <v>34</v>
      </c>
      <c r="I1693" t="s">
        <v>464</v>
      </c>
      <c r="J1693" t="s">
        <v>459</v>
      </c>
      <c r="K1693" t="s">
        <v>460</v>
      </c>
      <c r="L1693">
        <v>300</v>
      </c>
      <c r="M1693" t="s">
        <v>137</v>
      </c>
      <c r="N1693">
        <v>131</v>
      </c>
      <c r="O1693">
        <v>15552.52</v>
      </c>
      <c r="P1693">
        <v>67819</v>
      </c>
      <c r="Q1693" t="str">
        <f t="shared" si="26"/>
        <v>E3 - Small C&amp;I</v>
      </c>
    </row>
    <row r="1694" spans="1:17" x14ac:dyDescent="0.25">
      <c r="A1694">
        <v>49</v>
      </c>
      <c r="B1694" t="s">
        <v>421</v>
      </c>
      <c r="C1694">
        <v>2020</v>
      </c>
      <c r="D1694">
        <v>2</v>
      </c>
      <c r="E1694" t="s">
        <v>160</v>
      </c>
      <c r="F1694">
        <v>3</v>
      </c>
      <c r="G1694" t="s">
        <v>136</v>
      </c>
      <c r="H1694">
        <v>951</v>
      </c>
      <c r="I1694" t="s">
        <v>458</v>
      </c>
      <c r="J1694" t="s">
        <v>459</v>
      </c>
      <c r="K1694" t="s">
        <v>460</v>
      </c>
      <c r="L1694">
        <v>4532</v>
      </c>
      <c r="M1694" t="s">
        <v>143</v>
      </c>
      <c r="N1694">
        <v>115</v>
      </c>
      <c r="O1694">
        <v>9296.7800000000007</v>
      </c>
      <c r="P1694">
        <v>74875</v>
      </c>
      <c r="Q1694" t="str">
        <f t="shared" si="26"/>
        <v>E3 - Small C&amp;I</v>
      </c>
    </row>
    <row r="1695" spans="1:17" x14ac:dyDescent="0.25">
      <c r="A1695">
        <v>49</v>
      </c>
      <c r="B1695" t="s">
        <v>421</v>
      </c>
      <c r="C1695">
        <v>2020</v>
      </c>
      <c r="D1695">
        <v>2</v>
      </c>
      <c r="E1695" t="s">
        <v>160</v>
      </c>
      <c r="F1695">
        <v>6</v>
      </c>
      <c r="G1695" t="s">
        <v>138</v>
      </c>
      <c r="H1695">
        <v>951</v>
      </c>
      <c r="I1695" t="s">
        <v>458</v>
      </c>
      <c r="J1695" t="s">
        <v>459</v>
      </c>
      <c r="K1695" t="s">
        <v>460</v>
      </c>
      <c r="L1695">
        <v>4562</v>
      </c>
      <c r="M1695" t="s">
        <v>145</v>
      </c>
      <c r="N1695">
        <v>215</v>
      </c>
      <c r="O1695">
        <v>9224.27</v>
      </c>
      <c r="P1695">
        <v>67319</v>
      </c>
      <c r="Q1695" t="str">
        <f t="shared" si="26"/>
        <v>E3 - Small C&amp;I</v>
      </c>
    </row>
    <row r="1696" spans="1:17" x14ac:dyDescent="0.25">
      <c r="A1696">
        <v>49</v>
      </c>
      <c r="B1696" t="s">
        <v>421</v>
      </c>
      <c r="C1696">
        <v>2020</v>
      </c>
      <c r="D1696">
        <v>2</v>
      </c>
      <c r="E1696" t="s">
        <v>160</v>
      </c>
      <c r="F1696">
        <v>1</v>
      </c>
      <c r="G1696" t="s">
        <v>133</v>
      </c>
      <c r="H1696">
        <v>5</v>
      </c>
      <c r="I1696" t="s">
        <v>425</v>
      </c>
      <c r="J1696" t="s">
        <v>426</v>
      </c>
      <c r="K1696" t="s">
        <v>427</v>
      </c>
      <c r="L1696">
        <v>200</v>
      </c>
      <c r="M1696" t="s">
        <v>144</v>
      </c>
      <c r="N1696">
        <v>843</v>
      </c>
      <c r="O1696">
        <v>83210.73</v>
      </c>
      <c r="P1696">
        <v>351787</v>
      </c>
      <c r="Q1696" t="str">
        <f t="shared" si="26"/>
        <v>E3 - Small C&amp;I</v>
      </c>
    </row>
    <row r="1697" spans="1:17" x14ac:dyDescent="0.25">
      <c r="A1697">
        <v>49</v>
      </c>
      <c r="B1697" t="s">
        <v>421</v>
      </c>
      <c r="C1697">
        <v>2020</v>
      </c>
      <c r="D1697">
        <v>2</v>
      </c>
      <c r="E1697" t="s">
        <v>160</v>
      </c>
      <c r="F1697">
        <v>1</v>
      </c>
      <c r="G1697" t="s">
        <v>133</v>
      </c>
      <c r="H1697">
        <v>6</v>
      </c>
      <c r="I1697" t="s">
        <v>422</v>
      </c>
      <c r="J1697" t="s">
        <v>423</v>
      </c>
      <c r="K1697" t="s">
        <v>424</v>
      </c>
      <c r="L1697">
        <v>200</v>
      </c>
      <c r="M1697" t="s">
        <v>144</v>
      </c>
      <c r="N1697">
        <v>26113</v>
      </c>
      <c r="O1697">
        <v>2233024.65</v>
      </c>
      <c r="P1697">
        <v>13221923</v>
      </c>
      <c r="Q1697" t="str">
        <f t="shared" si="26"/>
        <v>E2 - Low Income Residential</v>
      </c>
    </row>
    <row r="1698" spans="1:17" x14ac:dyDescent="0.25">
      <c r="A1698">
        <v>49</v>
      </c>
      <c r="B1698" t="s">
        <v>421</v>
      </c>
      <c r="C1698">
        <v>2020</v>
      </c>
      <c r="D1698">
        <v>2</v>
      </c>
      <c r="E1698" t="s">
        <v>160</v>
      </c>
      <c r="F1698">
        <v>10</v>
      </c>
      <c r="G1698" t="s">
        <v>150</v>
      </c>
      <c r="H1698">
        <v>903</v>
      </c>
      <c r="I1698" t="s">
        <v>454</v>
      </c>
      <c r="J1698" t="s">
        <v>451</v>
      </c>
      <c r="K1698" t="s">
        <v>452</v>
      </c>
      <c r="L1698">
        <v>4513</v>
      </c>
      <c r="M1698" t="s">
        <v>151</v>
      </c>
      <c r="N1698">
        <v>1652</v>
      </c>
      <c r="O1698">
        <v>205926.82</v>
      </c>
      <c r="P1698">
        <v>1877746</v>
      </c>
      <c r="Q1698" t="str">
        <f t="shared" si="26"/>
        <v>E1 - Residential</v>
      </c>
    </row>
    <row r="1699" spans="1:17" x14ac:dyDescent="0.25">
      <c r="A1699">
        <v>49</v>
      </c>
      <c r="B1699" t="s">
        <v>421</v>
      </c>
      <c r="C1699">
        <v>2020</v>
      </c>
      <c r="D1699">
        <v>2</v>
      </c>
      <c r="E1699" t="s">
        <v>160</v>
      </c>
      <c r="F1699">
        <v>5</v>
      </c>
      <c r="G1699" t="s">
        <v>141</v>
      </c>
      <c r="H1699">
        <v>122</v>
      </c>
      <c r="I1699" t="s">
        <v>461</v>
      </c>
      <c r="J1699" t="s">
        <v>462</v>
      </c>
      <c r="K1699" t="s">
        <v>463</v>
      </c>
      <c r="L1699">
        <v>460</v>
      </c>
      <c r="M1699" t="s">
        <v>142</v>
      </c>
      <c r="N1699">
        <v>1</v>
      </c>
      <c r="O1699">
        <v>23038.45</v>
      </c>
      <c r="P1699">
        <v>366679</v>
      </c>
      <c r="Q1699" t="str">
        <f t="shared" si="26"/>
        <v>E5 - Large C&amp;I</v>
      </c>
    </row>
    <row r="1700" spans="1:17" x14ac:dyDescent="0.25">
      <c r="A1700">
        <v>49</v>
      </c>
      <c r="B1700" t="s">
        <v>421</v>
      </c>
      <c r="C1700">
        <v>2020</v>
      </c>
      <c r="D1700">
        <v>2</v>
      </c>
      <c r="E1700" t="s">
        <v>160</v>
      </c>
      <c r="F1700">
        <v>6</v>
      </c>
      <c r="G1700" t="s">
        <v>138</v>
      </c>
      <c r="H1700">
        <v>630</v>
      </c>
      <c r="I1700" t="s">
        <v>456</v>
      </c>
      <c r="J1700" t="s">
        <v>158</v>
      </c>
      <c r="K1700" t="s">
        <v>146</v>
      </c>
      <c r="L1700">
        <v>700</v>
      </c>
      <c r="M1700" t="s">
        <v>139</v>
      </c>
      <c r="N1700">
        <v>1</v>
      </c>
      <c r="O1700">
        <v>842.53</v>
      </c>
      <c r="P1700">
        <v>4103</v>
      </c>
      <c r="Q1700" t="str">
        <f t="shared" si="26"/>
        <v>E6 - OTHER</v>
      </c>
    </row>
    <row r="1701" spans="1:17" x14ac:dyDescent="0.25">
      <c r="A1701">
        <v>49</v>
      </c>
      <c r="B1701" t="s">
        <v>421</v>
      </c>
      <c r="C1701">
        <v>2020</v>
      </c>
      <c r="D1701">
        <v>2</v>
      </c>
      <c r="E1701" t="s">
        <v>160</v>
      </c>
      <c r="F1701">
        <v>6</v>
      </c>
      <c r="G1701" t="s">
        <v>138</v>
      </c>
      <c r="H1701">
        <v>627</v>
      </c>
      <c r="I1701" t="s">
        <v>469</v>
      </c>
      <c r="J1701" t="s">
        <v>85</v>
      </c>
      <c r="K1701" t="s">
        <v>146</v>
      </c>
      <c r="L1701">
        <v>700</v>
      </c>
      <c r="M1701" t="s">
        <v>139</v>
      </c>
      <c r="N1701">
        <v>2</v>
      </c>
      <c r="O1701">
        <v>790.76</v>
      </c>
      <c r="P1701">
        <v>457</v>
      </c>
      <c r="Q1701" t="str">
        <f t="shared" si="26"/>
        <v>E6 - OTHER</v>
      </c>
    </row>
    <row r="1702" spans="1:17" x14ac:dyDescent="0.25">
      <c r="A1702">
        <v>49</v>
      </c>
      <c r="B1702" t="s">
        <v>421</v>
      </c>
      <c r="C1702">
        <v>2020</v>
      </c>
      <c r="D1702">
        <v>2</v>
      </c>
      <c r="E1702" t="s">
        <v>160</v>
      </c>
      <c r="F1702">
        <v>3</v>
      </c>
      <c r="G1702" t="s">
        <v>136</v>
      </c>
      <c r="H1702">
        <v>605</v>
      </c>
      <c r="I1702" t="s">
        <v>468</v>
      </c>
      <c r="J1702" t="s">
        <v>442</v>
      </c>
      <c r="K1702" t="s">
        <v>443</v>
      </c>
      <c r="L1702">
        <v>300</v>
      </c>
      <c r="M1702" t="s">
        <v>137</v>
      </c>
      <c r="N1702">
        <v>14</v>
      </c>
      <c r="O1702">
        <v>786.42</v>
      </c>
      <c r="P1702">
        <v>2941</v>
      </c>
      <c r="Q1702" t="str">
        <f t="shared" si="26"/>
        <v>E6 - OTHER</v>
      </c>
    </row>
    <row r="1703" spans="1:17" x14ac:dyDescent="0.25">
      <c r="A1703">
        <v>49</v>
      </c>
      <c r="B1703" t="s">
        <v>421</v>
      </c>
      <c r="C1703">
        <v>2020</v>
      </c>
      <c r="D1703">
        <v>2</v>
      </c>
      <c r="E1703" t="s">
        <v>160</v>
      </c>
      <c r="F1703">
        <v>3</v>
      </c>
      <c r="G1703" t="s">
        <v>136</v>
      </c>
      <c r="H1703">
        <v>1</v>
      </c>
      <c r="I1703" t="s">
        <v>450</v>
      </c>
      <c r="J1703" t="s">
        <v>451</v>
      </c>
      <c r="K1703" t="s">
        <v>452</v>
      </c>
      <c r="L1703">
        <v>300</v>
      </c>
      <c r="M1703" t="s">
        <v>137</v>
      </c>
      <c r="N1703">
        <v>797</v>
      </c>
      <c r="O1703">
        <v>227793.94</v>
      </c>
      <c r="P1703">
        <v>1016456</v>
      </c>
      <c r="Q1703" t="str">
        <f t="shared" si="26"/>
        <v>E1 - Residential</v>
      </c>
    </row>
    <row r="1704" spans="1:17" x14ac:dyDescent="0.25">
      <c r="A1704">
        <v>49</v>
      </c>
      <c r="B1704" t="s">
        <v>421</v>
      </c>
      <c r="C1704">
        <v>2020</v>
      </c>
      <c r="D1704">
        <v>2</v>
      </c>
      <c r="E1704" t="s">
        <v>160</v>
      </c>
      <c r="F1704">
        <v>5</v>
      </c>
      <c r="G1704" t="s">
        <v>141</v>
      </c>
      <c r="H1704">
        <v>5</v>
      </c>
      <c r="I1704" t="s">
        <v>425</v>
      </c>
      <c r="J1704" t="s">
        <v>426</v>
      </c>
      <c r="K1704" t="s">
        <v>427</v>
      </c>
      <c r="L1704">
        <v>460</v>
      </c>
      <c r="M1704" t="s">
        <v>142</v>
      </c>
      <c r="N1704">
        <v>790</v>
      </c>
      <c r="O1704">
        <v>277159.52</v>
      </c>
      <c r="P1704">
        <v>1305753</v>
      </c>
      <c r="Q1704" t="str">
        <f t="shared" si="26"/>
        <v>E3 - Small C&amp;I</v>
      </c>
    </row>
    <row r="1705" spans="1:17" x14ac:dyDescent="0.25">
      <c r="A1705">
        <v>49</v>
      </c>
      <c r="B1705" t="s">
        <v>421</v>
      </c>
      <c r="C1705">
        <v>2020</v>
      </c>
      <c r="D1705">
        <v>2</v>
      </c>
      <c r="E1705" t="s">
        <v>160</v>
      </c>
      <c r="F1705">
        <v>1</v>
      </c>
      <c r="G1705" t="s">
        <v>133</v>
      </c>
      <c r="H1705">
        <v>905</v>
      </c>
      <c r="I1705" t="s">
        <v>455</v>
      </c>
      <c r="J1705" t="s">
        <v>423</v>
      </c>
      <c r="K1705" t="s">
        <v>424</v>
      </c>
      <c r="L1705">
        <v>4512</v>
      </c>
      <c r="M1705" t="s">
        <v>134</v>
      </c>
      <c r="N1705">
        <v>4684</v>
      </c>
      <c r="O1705">
        <v>101388.05</v>
      </c>
      <c r="P1705">
        <v>1812263</v>
      </c>
      <c r="Q1705" t="str">
        <f t="shared" si="26"/>
        <v>E2 - Low Income Residential</v>
      </c>
    </row>
    <row r="1706" spans="1:17" x14ac:dyDescent="0.25">
      <c r="A1706">
        <v>49</v>
      </c>
      <c r="B1706" t="s">
        <v>421</v>
      </c>
      <c r="C1706">
        <v>2020</v>
      </c>
      <c r="D1706">
        <v>2</v>
      </c>
      <c r="E1706" t="s">
        <v>160</v>
      </c>
      <c r="F1706">
        <v>3</v>
      </c>
      <c r="G1706" t="s">
        <v>136</v>
      </c>
      <c r="H1706">
        <v>711</v>
      </c>
      <c r="I1706" t="s">
        <v>453</v>
      </c>
      <c r="J1706" t="s">
        <v>439</v>
      </c>
      <c r="K1706" t="s">
        <v>440</v>
      </c>
      <c r="L1706">
        <v>4532</v>
      </c>
      <c r="M1706" t="s">
        <v>143</v>
      </c>
      <c r="N1706">
        <v>326</v>
      </c>
      <c r="O1706">
        <v>4454676.63</v>
      </c>
      <c r="P1706">
        <v>68453869</v>
      </c>
      <c r="Q1706" t="str">
        <f t="shared" si="26"/>
        <v>E5 - Large C&amp;I</v>
      </c>
    </row>
    <row r="1707" spans="1:17" x14ac:dyDescent="0.25">
      <c r="A1707">
        <v>49</v>
      </c>
      <c r="B1707" t="s">
        <v>421</v>
      </c>
      <c r="C1707">
        <v>2020</v>
      </c>
      <c r="D1707">
        <v>2</v>
      </c>
      <c r="E1707" t="s">
        <v>160</v>
      </c>
      <c r="F1707">
        <v>6</v>
      </c>
      <c r="G1707" t="s">
        <v>138</v>
      </c>
      <c r="H1707">
        <v>617</v>
      </c>
      <c r="I1707" t="s">
        <v>471</v>
      </c>
      <c r="J1707" t="s">
        <v>431</v>
      </c>
      <c r="K1707" t="s">
        <v>432</v>
      </c>
      <c r="L1707">
        <v>4562</v>
      </c>
      <c r="M1707" t="s">
        <v>145</v>
      </c>
      <c r="N1707">
        <v>110</v>
      </c>
      <c r="O1707">
        <v>438407.43</v>
      </c>
      <c r="P1707">
        <v>1386501</v>
      </c>
      <c r="Q1707" t="str">
        <f t="shared" si="26"/>
        <v>E6 - OTHER</v>
      </c>
    </row>
    <row r="1708" spans="1:17" x14ac:dyDescent="0.25">
      <c r="A1708">
        <v>49</v>
      </c>
      <c r="B1708" t="s">
        <v>421</v>
      </c>
      <c r="C1708">
        <v>2020</v>
      </c>
      <c r="D1708">
        <v>2</v>
      </c>
      <c r="E1708" t="s">
        <v>160</v>
      </c>
      <c r="F1708">
        <v>1</v>
      </c>
      <c r="G1708" t="s">
        <v>133</v>
      </c>
      <c r="H1708">
        <v>616</v>
      </c>
      <c r="I1708" t="s">
        <v>447</v>
      </c>
      <c r="J1708" t="s">
        <v>442</v>
      </c>
      <c r="K1708" t="s">
        <v>443</v>
      </c>
      <c r="L1708">
        <v>4512</v>
      </c>
      <c r="M1708" t="s">
        <v>134</v>
      </c>
      <c r="N1708">
        <v>43</v>
      </c>
      <c r="O1708">
        <v>4230.76</v>
      </c>
      <c r="P1708">
        <v>17029</v>
      </c>
      <c r="Q1708" t="str">
        <f t="shared" si="26"/>
        <v>E6 - OTHER</v>
      </c>
    </row>
    <row r="1709" spans="1:17" x14ac:dyDescent="0.25">
      <c r="A1709">
        <v>49</v>
      </c>
      <c r="B1709" t="s">
        <v>421</v>
      </c>
      <c r="C1709">
        <v>2020</v>
      </c>
      <c r="D1709">
        <v>2</v>
      </c>
      <c r="E1709" t="s">
        <v>160</v>
      </c>
      <c r="F1709">
        <v>5</v>
      </c>
      <c r="G1709" t="s">
        <v>141</v>
      </c>
      <c r="H1709">
        <v>1</v>
      </c>
      <c r="I1709" t="s">
        <v>450</v>
      </c>
      <c r="J1709" t="s">
        <v>451</v>
      </c>
      <c r="K1709" t="s">
        <v>452</v>
      </c>
      <c r="L1709">
        <v>460</v>
      </c>
      <c r="M1709" t="s">
        <v>142</v>
      </c>
      <c r="N1709">
        <v>6</v>
      </c>
      <c r="O1709">
        <v>315.27</v>
      </c>
      <c r="P1709">
        <v>1267</v>
      </c>
      <c r="Q1709" t="str">
        <f t="shared" si="26"/>
        <v>E1 - Residential</v>
      </c>
    </row>
    <row r="1710" spans="1:17" x14ac:dyDescent="0.25">
      <c r="A1710">
        <v>49</v>
      </c>
      <c r="B1710" t="s">
        <v>421</v>
      </c>
      <c r="C1710">
        <v>2020</v>
      </c>
      <c r="D1710">
        <v>2</v>
      </c>
      <c r="E1710" t="s">
        <v>160</v>
      </c>
      <c r="F1710">
        <v>3</v>
      </c>
      <c r="G1710" t="s">
        <v>136</v>
      </c>
      <c r="H1710">
        <v>950</v>
      </c>
      <c r="I1710" t="s">
        <v>429</v>
      </c>
      <c r="J1710" t="s">
        <v>426</v>
      </c>
      <c r="K1710" t="s">
        <v>427</v>
      </c>
      <c r="L1710">
        <v>4532</v>
      </c>
      <c r="M1710" t="s">
        <v>143</v>
      </c>
      <c r="N1710">
        <v>10089</v>
      </c>
      <c r="O1710">
        <v>1396772.45</v>
      </c>
      <c r="P1710">
        <v>12761981</v>
      </c>
      <c r="Q1710" t="str">
        <f t="shared" si="26"/>
        <v>E3 - Small C&amp;I</v>
      </c>
    </row>
    <row r="1711" spans="1:17" x14ac:dyDescent="0.25">
      <c r="A1711">
        <v>49</v>
      </c>
      <c r="B1711" t="s">
        <v>421</v>
      </c>
      <c r="C1711">
        <v>2020</v>
      </c>
      <c r="D1711">
        <v>2</v>
      </c>
      <c r="E1711" t="s">
        <v>160</v>
      </c>
      <c r="F1711">
        <v>1</v>
      </c>
      <c r="G1711" t="s">
        <v>133</v>
      </c>
      <c r="H1711">
        <v>53</v>
      </c>
      <c r="I1711" t="s">
        <v>436</v>
      </c>
      <c r="J1711" t="s">
        <v>434</v>
      </c>
      <c r="K1711" t="s">
        <v>435</v>
      </c>
      <c r="L1711">
        <v>200</v>
      </c>
      <c r="M1711" t="s">
        <v>144</v>
      </c>
      <c r="N1711">
        <v>1</v>
      </c>
      <c r="O1711">
        <v>-336.41</v>
      </c>
      <c r="P1711">
        <v>-1449</v>
      </c>
      <c r="Q1711" t="str">
        <f t="shared" si="26"/>
        <v>E4 - Medium C&amp;I</v>
      </c>
    </row>
    <row r="1712" spans="1:17" x14ac:dyDescent="0.25">
      <c r="A1712">
        <v>49</v>
      </c>
      <c r="B1712" t="s">
        <v>421</v>
      </c>
      <c r="C1712">
        <v>2020</v>
      </c>
      <c r="D1712">
        <v>2</v>
      </c>
      <c r="E1712" t="s">
        <v>160</v>
      </c>
      <c r="F1712">
        <v>1</v>
      </c>
      <c r="G1712" t="s">
        <v>133</v>
      </c>
      <c r="H1712">
        <v>954</v>
      </c>
      <c r="I1712" t="s">
        <v>437</v>
      </c>
      <c r="J1712" t="s">
        <v>434</v>
      </c>
      <c r="K1712" t="s">
        <v>435</v>
      </c>
      <c r="L1712">
        <v>4512</v>
      </c>
      <c r="M1712" t="s">
        <v>134</v>
      </c>
      <c r="N1712">
        <v>1</v>
      </c>
      <c r="O1712">
        <v>1000.4</v>
      </c>
      <c r="P1712">
        <v>11755</v>
      </c>
      <c r="Q1712" t="str">
        <f t="shared" si="26"/>
        <v>E4 - Medium C&amp;I</v>
      </c>
    </row>
    <row r="1713" spans="1:17" x14ac:dyDescent="0.25">
      <c r="A1713">
        <v>49</v>
      </c>
      <c r="B1713" t="s">
        <v>421</v>
      </c>
      <c r="C1713">
        <v>2020</v>
      </c>
      <c r="D1713">
        <v>2</v>
      </c>
      <c r="E1713" t="s">
        <v>160</v>
      </c>
      <c r="F1713">
        <v>1</v>
      </c>
      <c r="G1713" t="s">
        <v>133</v>
      </c>
      <c r="H1713">
        <v>55</v>
      </c>
      <c r="I1713" t="s">
        <v>428</v>
      </c>
      <c r="J1713" t="s">
        <v>426</v>
      </c>
      <c r="K1713" t="s">
        <v>427</v>
      </c>
      <c r="L1713">
        <v>200</v>
      </c>
      <c r="M1713" t="s">
        <v>144</v>
      </c>
      <c r="N1713">
        <v>3</v>
      </c>
      <c r="O1713">
        <v>754.03</v>
      </c>
      <c r="P1713">
        <v>3164</v>
      </c>
      <c r="Q1713" t="str">
        <f t="shared" si="26"/>
        <v>E3 - Small C&amp;I</v>
      </c>
    </row>
    <row r="1714" spans="1:17" x14ac:dyDescent="0.25">
      <c r="A1714">
        <v>49</v>
      </c>
      <c r="B1714" t="s">
        <v>421</v>
      </c>
      <c r="C1714">
        <v>2020</v>
      </c>
      <c r="D1714">
        <v>2</v>
      </c>
      <c r="E1714" t="s">
        <v>160</v>
      </c>
      <c r="F1714">
        <v>10</v>
      </c>
      <c r="G1714" t="s">
        <v>150</v>
      </c>
      <c r="H1714">
        <v>5</v>
      </c>
      <c r="I1714" t="s">
        <v>537</v>
      </c>
      <c r="J1714" t="s">
        <v>426</v>
      </c>
      <c r="K1714" t="s">
        <v>427</v>
      </c>
      <c r="L1714">
        <v>207</v>
      </c>
      <c r="M1714" t="s">
        <v>152</v>
      </c>
      <c r="N1714">
        <v>8</v>
      </c>
      <c r="O1714">
        <v>202.83</v>
      </c>
      <c r="P1714">
        <v>860</v>
      </c>
      <c r="Q1714" t="str">
        <f t="shared" si="26"/>
        <v>E3 - Small C&amp;I</v>
      </c>
    </row>
    <row r="1715" spans="1:17" x14ac:dyDescent="0.25">
      <c r="A1715">
        <v>49</v>
      </c>
      <c r="B1715" t="s">
        <v>421</v>
      </c>
      <c r="C1715">
        <v>2020</v>
      </c>
      <c r="D1715">
        <v>2</v>
      </c>
      <c r="E1715" t="s">
        <v>160</v>
      </c>
      <c r="F1715">
        <v>3</v>
      </c>
      <c r="G1715" t="s">
        <v>136</v>
      </c>
      <c r="H1715">
        <v>122</v>
      </c>
      <c r="I1715" t="s">
        <v>461</v>
      </c>
      <c r="J1715" t="s">
        <v>462</v>
      </c>
      <c r="K1715" t="s">
        <v>463</v>
      </c>
      <c r="L1715">
        <v>300</v>
      </c>
      <c r="M1715" t="s">
        <v>137</v>
      </c>
      <c r="N1715">
        <v>1</v>
      </c>
      <c r="O1715">
        <v>29491.73</v>
      </c>
      <c r="P1715">
        <v>163671</v>
      </c>
      <c r="Q1715" t="str">
        <f t="shared" si="26"/>
        <v>E5 - Large C&amp;I</v>
      </c>
    </row>
    <row r="1716" spans="1:17" x14ac:dyDescent="0.25">
      <c r="A1716">
        <v>49</v>
      </c>
      <c r="B1716" t="s">
        <v>421</v>
      </c>
      <c r="C1716">
        <v>2020</v>
      </c>
      <c r="D1716">
        <v>2</v>
      </c>
      <c r="E1716" t="s">
        <v>160</v>
      </c>
      <c r="F1716">
        <v>5</v>
      </c>
      <c r="G1716" t="s">
        <v>141</v>
      </c>
      <c r="H1716">
        <v>700</v>
      </c>
      <c r="I1716" t="s">
        <v>448</v>
      </c>
      <c r="J1716" t="s">
        <v>439</v>
      </c>
      <c r="K1716" t="s">
        <v>440</v>
      </c>
      <c r="L1716">
        <v>460</v>
      </c>
      <c r="M1716" t="s">
        <v>142</v>
      </c>
      <c r="N1716">
        <v>45</v>
      </c>
      <c r="O1716">
        <v>599454.49</v>
      </c>
      <c r="P1716">
        <v>2821808</v>
      </c>
      <c r="Q1716" t="str">
        <f t="shared" si="26"/>
        <v>E5 - Large C&amp;I</v>
      </c>
    </row>
    <row r="1717" spans="1:17" x14ac:dyDescent="0.25">
      <c r="A1717">
        <v>49</v>
      </c>
      <c r="B1717" t="s">
        <v>421</v>
      </c>
      <c r="C1717">
        <v>2020</v>
      </c>
      <c r="D1717">
        <v>2</v>
      </c>
      <c r="E1717" t="s">
        <v>160</v>
      </c>
      <c r="F1717">
        <v>5</v>
      </c>
      <c r="G1717" t="s">
        <v>141</v>
      </c>
      <c r="H1717">
        <v>943</v>
      </c>
      <c r="I1717" t="s">
        <v>465</v>
      </c>
      <c r="J1717" t="s">
        <v>466</v>
      </c>
      <c r="K1717" t="s">
        <v>467</v>
      </c>
      <c r="L1717">
        <v>4552</v>
      </c>
      <c r="M1717" t="s">
        <v>157</v>
      </c>
      <c r="N1717">
        <v>1</v>
      </c>
      <c r="O1717">
        <v>8786.49</v>
      </c>
      <c r="P1717">
        <v>0</v>
      </c>
      <c r="Q1717" t="str">
        <f t="shared" si="26"/>
        <v>E6 - OTHER</v>
      </c>
    </row>
    <row r="1718" spans="1:17" x14ac:dyDescent="0.25">
      <c r="A1718">
        <v>49</v>
      </c>
      <c r="B1718" t="s">
        <v>421</v>
      </c>
      <c r="C1718">
        <v>2020</v>
      </c>
      <c r="D1718">
        <v>2</v>
      </c>
      <c r="E1718" t="s">
        <v>160</v>
      </c>
      <c r="F1718">
        <v>5</v>
      </c>
      <c r="G1718" t="s">
        <v>141</v>
      </c>
      <c r="H1718">
        <v>944</v>
      </c>
      <c r="I1718" t="s">
        <v>472</v>
      </c>
      <c r="J1718" t="s">
        <v>473</v>
      </c>
      <c r="K1718" t="s">
        <v>474</v>
      </c>
      <c r="L1718">
        <v>4552</v>
      </c>
      <c r="M1718" t="s">
        <v>157</v>
      </c>
      <c r="N1718">
        <v>1</v>
      </c>
      <c r="O1718">
        <v>13086.03</v>
      </c>
      <c r="P1718">
        <v>720244</v>
      </c>
      <c r="Q1718" t="str">
        <f t="shared" si="26"/>
        <v>E6 - OTHER</v>
      </c>
    </row>
    <row r="1719" spans="1:17" x14ac:dyDescent="0.25">
      <c r="A1719">
        <v>49</v>
      </c>
      <c r="B1719" t="s">
        <v>421</v>
      </c>
      <c r="C1719">
        <v>2020</v>
      </c>
      <c r="D1719">
        <v>2</v>
      </c>
      <c r="E1719" t="s">
        <v>160</v>
      </c>
      <c r="F1719">
        <v>6</v>
      </c>
      <c r="G1719" t="s">
        <v>138</v>
      </c>
      <c r="H1719">
        <v>616</v>
      </c>
      <c r="I1719" t="s">
        <v>447</v>
      </c>
      <c r="J1719" t="s">
        <v>442</v>
      </c>
      <c r="K1719" t="s">
        <v>443</v>
      </c>
      <c r="L1719">
        <v>4562</v>
      </c>
      <c r="M1719" t="s">
        <v>145</v>
      </c>
      <c r="N1719">
        <v>73</v>
      </c>
      <c r="O1719">
        <v>5222.16</v>
      </c>
      <c r="P1719">
        <v>34320</v>
      </c>
      <c r="Q1719" t="str">
        <f t="shared" si="26"/>
        <v>E6 - OTHER</v>
      </c>
    </row>
    <row r="1720" spans="1:17" x14ac:dyDescent="0.25">
      <c r="A1720">
        <v>49</v>
      </c>
      <c r="B1720" t="s">
        <v>421</v>
      </c>
      <c r="C1720">
        <v>2020</v>
      </c>
      <c r="D1720">
        <v>2</v>
      </c>
      <c r="E1720" t="s">
        <v>160</v>
      </c>
      <c r="F1720">
        <v>3</v>
      </c>
      <c r="G1720" t="s">
        <v>136</v>
      </c>
      <c r="H1720">
        <v>53</v>
      </c>
      <c r="I1720" t="s">
        <v>436</v>
      </c>
      <c r="J1720" t="s">
        <v>434</v>
      </c>
      <c r="K1720" t="s">
        <v>435</v>
      </c>
      <c r="L1720">
        <v>300</v>
      </c>
      <c r="M1720" t="s">
        <v>137</v>
      </c>
      <c r="N1720">
        <v>169</v>
      </c>
      <c r="O1720">
        <v>431764.96</v>
      </c>
      <c r="P1720">
        <v>2218144</v>
      </c>
      <c r="Q1720" t="str">
        <f t="shared" si="26"/>
        <v>E4 - Medium C&amp;I</v>
      </c>
    </row>
    <row r="1721" spans="1:17" x14ac:dyDescent="0.25">
      <c r="A1721">
        <v>49</v>
      </c>
      <c r="B1721" t="s">
        <v>421</v>
      </c>
      <c r="C1721">
        <v>2020</v>
      </c>
      <c r="D1721">
        <v>2</v>
      </c>
      <c r="E1721" t="s">
        <v>160</v>
      </c>
      <c r="F1721">
        <v>3</v>
      </c>
      <c r="G1721" t="s">
        <v>136</v>
      </c>
      <c r="H1721">
        <v>705</v>
      </c>
      <c r="I1721" t="s">
        <v>438</v>
      </c>
      <c r="J1721" t="s">
        <v>439</v>
      </c>
      <c r="K1721" t="s">
        <v>440</v>
      </c>
      <c r="L1721">
        <v>300</v>
      </c>
      <c r="M1721" t="s">
        <v>137</v>
      </c>
      <c r="N1721">
        <v>93</v>
      </c>
      <c r="O1721">
        <v>1444444.15</v>
      </c>
      <c r="P1721">
        <v>6500114</v>
      </c>
      <c r="Q1721" t="str">
        <f t="shared" si="26"/>
        <v>E5 - Large C&amp;I</v>
      </c>
    </row>
    <row r="1722" spans="1:17" x14ac:dyDescent="0.25">
      <c r="A1722">
        <v>49</v>
      </c>
      <c r="B1722" t="s">
        <v>421</v>
      </c>
      <c r="C1722">
        <v>2020</v>
      </c>
      <c r="D1722">
        <v>2</v>
      </c>
      <c r="E1722" t="s">
        <v>160</v>
      </c>
      <c r="F1722">
        <v>6</v>
      </c>
      <c r="G1722" t="s">
        <v>138</v>
      </c>
      <c r="H1722">
        <v>610</v>
      </c>
      <c r="I1722" t="s">
        <v>430</v>
      </c>
      <c r="J1722" t="s">
        <v>431</v>
      </c>
      <c r="K1722" t="s">
        <v>432</v>
      </c>
      <c r="L1722">
        <v>700</v>
      </c>
      <c r="M1722" t="s">
        <v>139</v>
      </c>
      <c r="N1722">
        <v>9</v>
      </c>
      <c r="O1722">
        <v>3237.02</v>
      </c>
      <c r="P1722">
        <v>5820</v>
      </c>
      <c r="Q1722" t="str">
        <f t="shared" si="26"/>
        <v>E6 - OTHER</v>
      </c>
    </row>
    <row r="1723" spans="1:17" x14ac:dyDescent="0.25">
      <c r="A1723">
        <v>49</v>
      </c>
      <c r="B1723" t="s">
        <v>421</v>
      </c>
      <c r="C1723">
        <v>2020</v>
      </c>
      <c r="D1723">
        <v>2</v>
      </c>
      <c r="E1723" t="s">
        <v>160</v>
      </c>
      <c r="F1723">
        <v>3</v>
      </c>
      <c r="G1723" t="s">
        <v>136</v>
      </c>
      <c r="H1723">
        <v>617</v>
      </c>
      <c r="I1723" t="s">
        <v>471</v>
      </c>
      <c r="J1723" t="s">
        <v>431</v>
      </c>
      <c r="K1723" t="s">
        <v>432</v>
      </c>
      <c r="L1723">
        <v>4532</v>
      </c>
      <c r="M1723" t="s">
        <v>143</v>
      </c>
      <c r="N1723">
        <v>1</v>
      </c>
      <c r="O1723">
        <v>898.65</v>
      </c>
      <c r="P1723">
        <v>5350</v>
      </c>
      <c r="Q1723" t="str">
        <f t="shared" si="26"/>
        <v>E6 - OTHER</v>
      </c>
    </row>
    <row r="1724" spans="1:17" x14ac:dyDescent="0.25">
      <c r="A1724">
        <v>49</v>
      </c>
      <c r="B1724" t="s">
        <v>421</v>
      </c>
      <c r="C1724">
        <v>2020</v>
      </c>
      <c r="D1724">
        <v>2</v>
      </c>
      <c r="E1724" t="s">
        <v>160</v>
      </c>
      <c r="F1724">
        <v>1</v>
      </c>
      <c r="G1724" t="s">
        <v>133</v>
      </c>
      <c r="H1724">
        <v>903</v>
      </c>
      <c r="I1724" t="s">
        <v>454</v>
      </c>
      <c r="J1724" t="s">
        <v>451</v>
      </c>
      <c r="K1724" t="s">
        <v>452</v>
      </c>
      <c r="L1724">
        <v>4512</v>
      </c>
      <c r="M1724" t="s">
        <v>134</v>
      </c>
      <c r="N1724">
        <v>37875</v>
      </c>
      <c r="O1724">
        <v>2141908.63</v>
      </c>
      <c r="P1724">
        <v>17982849</v>
      </c>
      <c r="Q1724" t="str">
        <f t="shared" si="26"/>
        <v>E1 - Residential</v>
      </c>
    </row>
    <row r="1725" spans="1:17" x14ac:dyDescent="0.25">
      <c r="A1725">
        <v>49</v>
      </c>
      <c r="B1725" t="s">
        <v>421</v>
      </c>
      <c r="C1725">
        <v>2020</v>
      </c>
      <c r="D1725">
        <v>2</v>
      </c>
      <c r="E1725" t="s">
        <v>160</v>
      </c>
      <c r="F1725">
        <v>3</v>
      </c>
      <c r="G1725" t="s">
        <v>136</v>
      </c>
      <c r="H1725">
        <v>5</v>
      </c>
      <c r="I1725" t="s">
        <v>425</v>
      </c>
      <c r="J1725" t="s">
        <v>426</v>
      </c>
      <c r="K1725" t="s">
        <v>427</v>
      </c>
      <c r="L1725">
        <v>300</v>
      </c>
      <c r="M1725" t="s">
        <v>137</v>
      </c>
      <c r="N1725">
        <v>39038</v>
      </c>
      <c r="O1725">
        <v>5582061.6100000003</v>
      </c>
      <c r="P1725">
        <v>38653879</v>
      </c>
      <c r="Q1725" t="str">
        <f t="shared" si="26"/>
        <v>E3 - Small C&amp;I</v>
      </c>
    </row>
    <row r="1726" spans="1:17" x14ac:dyDescent="0.25">
      <c r="A1726">
        <v>49</v>
      </c>
      <c r="B1726" t="s">
        <v>421</v>
      </c>
      <c r="C1726">
        <v>2020</v>
      </c>
      <c r="D1726">
        <v>2</v>
      </c>
      <c r="E1726" t="s">
        <v>160</v>
      </c>
      <c r="F1726">
        <v>6</v>
      </c>
      <c r="G1726" t="s">
        <v>138</v>
      </c>
      <c r="H1726">
        <v>34</v>
      </c>
      <c r="I1726" t="s">
        <v>464</v>
      </c>
      <c r="J1726" t="s">
        <v>459</v>
      </c>
      <c r="K1726" t="s">
        <v>460</v>
      </c>
      <c r="L1726">
        <v>700</v>
      </c>
      <c r="M1726" t="s">
        <v>139</v>
      </c>
      <c r="N1726">
        <v>152</v>
      </c>
      <c r="O1726">
        <v>20669.11</v>
      </c>
      <c r="P1726">
        <v>91716</v>
      </c>
      <c r="Q1726" t="str">
        <f t="shared" si="26"/>
        <v>E3 - Small C&amp;I</v>
      </c>
    </row>
    <row r="1727" spans="1:17" x14ac:dyDescent="0.25">
      <c r="A1727">
        <v>49</v>
      </c>
      <c r="B1727" t="s">
        <v>421</v>
      </c>
      <c r="C1727">
        <v>2020</v>
      </c>
      <c r="D1727">
        <v>2</v>
      </c>
      <c r="E1727" t="s">
        <v>160</v>
      </c>
      <c r="F1727">
        <v>10</v>
      </c>
      <c r="G1727" t="s">
        <v>150</v>
      </c>
      <c r="H1727">
        <v>1</v>
      </c>
      <c r="I1727" t="s">
        <v>450</v>
      </c>
      <c r="J1727" t="s">
        <v>451</v>
      </c>
      <c r="K1727" t="s">
        <v>452</v>
      </c>
      <c r="L1727">
        <v>207</v>
      </c>
      <c r="M1727" t="s">
        <v>152</v>
      </c>
      <c r="N1727">
        <v>14651</v>
      </c>
      <c r="O1727">
        <v>3245702.31</v>
      </c>
      <c r="P1727">
        <v>14425952</v>
      </c>
      <c r="Q1727" t="str">
        <f t="shared" si="26"/>
        <v>E1 - Residential</v>
      </c>
    </row>
    <row r="1728" spans="1:17" x14ac:dyDescent="0.25">
      <c r="A1728">
        <v>49</v>
      </c>
      <c r="B1728" t="s">
        <v>421</v>
      </c>
      <c r="C1728">
        <v>2020</v>
      </c>
      <c r="D1728">
        <v>2</v>
      </c>
      <c r="E1728" t="s">
        <v>160</v>
      </c>
      <c r="F1728">
        <v>1</v>
      </c>
      <c r="G1728" t="s">
        <v>133</v>
      </c>
      <c r="H1728">
        <v>13</v>
      </c>
      <c r="I1728" t="s">
        <v>433</v>
      </c>
      <c r="J1728" t="s">
        <v>434</v>
      </c>
      <c r="K1728" t="s">
        <v>435</v>
      </c>
      <c r="L1728">
        <v>200</v>
      </c>
      <c r="M1728" t="s">
        <v>144</v>
      </c>
      <c r="N1728">
        <v>12</v>
      </c>
      <c r="O1728">
        <v>9611.27</v>
      </c>
      <c r="P1728">
        <v>36815</v>
      </c>
      <c r="Q1728" t="str">
        <f t="shared" si="26"/>
        <v>E4 - Medium C&amp;I</v>
      </c>
    </row>
    <row r="1729" spans="1:17" x14ac:dyDescent="0.25">
      <c r="A1729">
        <v>49</v>
      </c>
      <c r="B1729" t="s">
        <v>421</v>
      </c>
      <c r="C1729">
        <v>2020</v>
      </c>
      <c r="D1729">
        <v>2</v>
      </c>
      <c r="E1729" t="s">
        <v>160</v>
      </c>
      <c r="F1729">
        <v>3</v>
      </c>
      <c r="G1729" t="s">
        <v>136</v>
      </c>
      <c r="H1729">
        <v>903</v>
      </c>
      <c r="I1729" t="s">
        <v>454</v>
      </c>
      <c r="J1729" t="s">
        <v>451</v>
      </c>
      <c r="K1729" t="s">
        <v>452</v>
      </c>
      <c r="L1729">
        <v>4532</v>
      </c>
      <c r="M1729" t="s">
        <v>143</v>
      </c>
      <c r="N1729">
        <v>102</v>
      </c>
      <c r="O1729">
        <v>22893.53</v>
      </c>
      <c r="P1729">
        <v>213731</v>
      </c>
      <c r="Q1729" t="str">
        <f t="shared" si="26"/>
        <v>E1 - Residential</v>
      </c>
    </row>
    <row r="1730" spans="1:17" x14ac:dyDescent="0.25">
      <c r="A1730">
        <v>49</v>
      </c>
      <c r="B1730" t="s">
        <v>421</v>
      </c>
      <c r="C1730">
        <v>2020</v>
      </c>
      <c r="D1730">
        <v>2</v>
      </c>
      <c r="E1730" t="s">
        <v>160</v>
      </c>
      <c r="F1730">
        <v>3</v>
      </c>
      <c r="G1730" t="s">
        <v>136</v>
      </c>
      <c r="H1730">
        <v>6</v>
      </c>
      <c r="I1730" t="s">
        <v>422</v>
      </c>
      <c r="J1730" t="s">
        <v>423</v>
      </c>
      <c r="K1730" t="s">
        <v>424</v>
      </c>
      <c r="L1730">
        <v>300</v>
      </c>
      <c r="M1730" t="s">
        <v>137</v>
      </c>
      <c r="N1730">
        <v>3</v>
      </c>
      <c r="O1730">
        <v>235.17</v>
      </c>
      <c r="P1730">
        <v>1370</v>
      </c>
      <c r="Q1730" t="str">
        <f t="shared" ref="Q1730:Q1793" si="27">VLOOKUP(J1730,S:T,2,FALSE)</f>
        <v>E2 - Low Income Residential</v>
      </c>
    </row>
    <row r="1731" spans="1:17" x14ac:dyDescent="0.25">
      <c r="A1731">
        <v>49</v>
      </c>
      <c r="B1731" t="s">
        <v>421</v>
      </c>
      <c r="C1731">
        <v>2020</v>
      </c>
      <c r="D1731">
        <v>2</v>
      </c>
      <c r="E1731" t="s">
        <v>160</v>
      </c>
      <c r="F1731">
        <v>3</v>
      </c>
      <c r="G1731" t="s">
        <v>136</v>
      </c>
      <c r="H1731">
        <v>631</v>
      </c>
      <c r="I1731" t="s">
        <v>476</v>
      </c>
      <c r="J1731" t="s">
        <v>158</v>
      </c>
      <c r="K1731" t="s">
        <v>146</v>
      </c>
      <c r="L1731">
        <v>300</v>
      </c>
      <c r="M1731" t="s">
        <v>137</v>
      </c>
      <c r="N1731">
        <v>1</v>
      </c>
      <c r="O1731">
        <v>54.62</v>
      </c>
      <c r="P1731">
        <v>243</v>
      </c>
      <c r="Q1731" t="str">
        <f t="shared" si="27"/>
        <v>E6 - OTHER</v>
      </c>
    </row>
    <row r="1732" spans="1:17" x14ac:dyDescent="0.25">
      <c r="A1732">
        <v>49</v>
      </c>
      <c r="B1732" t="s">
        <v>421</v>
      </c>
      <c r="C1732">
        <v>2020</v>
      </c>
      <c r="D1732">
        <v>2</v>
      </c>
      <c r="E1732" t="s">
        <v>160</v>
      </c>
      <c r="F1732">
        <v>3</v>
      </c>
      <c r="G1732" t="s">
        <v>136</v>
      </c>
      <c r="H1732">
        <v>700</v>
      </c>
      <c r="I1732" t="s">
        <v>448</v>
      </c>
      <c r="J1732" t="s">
        <v>439</v>
      </c>
      <c r="K1732" t="s">
        <v>440</v>
      </c>
      <c r="L1732">
        <v>300</v>
      </c>
      <c r="M1732" t="s">
        <v>137</v>
      </c>
      <c r="N1732">
        <v>61</v>
      </c>
      <c r="O1732">
        <v>912644.88</v>
      </c>
      <c r="P1732">
        <v>4383632</v>
      </c>
      <c r="Q1732" t="str">
        <f t="shared" si="27"/>
        <v>E5 - Large C&amp;I</v>
      </c>
    </row>
    <row r="1733" spans="1:17" x14ac:dyDescent="0.25">
      <c r="A1733">
        <v>49</v>
      </c>
      <c r="B1733" t="s">
        <v>421</v>
      </c>
      <c r="C1733">
        <v>2020</v>
      </c>
      <c r="D1733">
        <v>2</v>
      </c>
      <c r="E1733" t="s">
        <v>160</v>
      </c>
      <c r="F1733">
        <v>3</v>
      </c>
      <c r="G1733" t="s">
        <v>136</v>
      </c>
      <c r="H1733">
        <v>710</v>
      </c>
      <c r="I1733" t="s">
        <v>449</v>
      </c>
      <c r="J1733" t="s">
        <v>439</v>
      </c>
      <c r="K1733" t="s">
        <v>440</v>
      </c>
      <c r="L1733">
        <v>4532</v>
      </c>
      <c r="M1733" t="s">
        <v>143</v>
      </c>
      <c r="N1733">
        <v>310</v>
      </c>
      <c r="O1733">
        <v>4774837.16</v>
      </c>
      <c r="P1733">
        <v>78404453</v>
      </c>
      <c r="Q1733" t="str">
        <f t="shared" si="27"/>
        <v>E5 - Large C&amp;I</v>
      </c>
    </row>
    <row r="1734" spans="1:17" x14ac:dyDescent="0.25">
      <c r="A1734">
        <v>49</v>
      </c>
      <c r="B1734" t="s">
        <v>421</v>
      </c>
      <c r="C1734">
        <v>2020</v>
      </c>
      <c r="D1734">
        <v>2</v>
      </c>
      <c r="E1734" t="s">
        <v>160</v>
      </c>
      <c r="F1734">
        <v>3</v>
      </c>
      <c r="G1734" t="s">
        <v>136</v>
      </c>
      <c r="H1734">
        <v>628</v>
      </c>
      <c r="I1734" t="s">
        <v>441</v>
      </c>
      <c r="J1734" t="s">
        <v>442</v>
      </c>
      <c r="K1734" t="s">
        <v>443</v>
      </c>
      <c r="L1734">
        <v>300</v>
      </c>
      <c r="M1734" t="s">
        <v>137</v>
      </c>
      <c r="N1734">
        <v>1130</v>
      </c>
      <c r="O1734">
        <v>106313.32</v>
      </c>
      <c r="P1734">
        <v>355580</v>
      </c>
      <c r="Q1734" t="str">
        <f t="shared" si="27"/>
        <v>E6 - OTHER</v>
      </c>
    </row>
    <row r="1735" spans="1:17" x14ac:dyDescent="0.25">
      <c r="A1735">
        <v>49</v>
      </c>
      <c r="B1735" t="s">
        <v>421</v>
      </c>
      <c r="C1735">
        <v>2020</v>
      </c>
      <c r="D1735">
        <v>2</v>
      </c>
      <c r="E1735" t="s">
        <v>160</v>
      </c>
      <c r="F1735">
        <v>1</v>
      </c>
      <c r="G1735" t="s">
        <v>133</v>
      </c>
      <c r="H1735">
        <v>34</v>
      </c>
      <c r="I1735" t="s">
        <v>464</v>
      </c>
      <c r="J1735" t="s">
        <v>459</v>
      </c>
      <c r="K1735" t="s">
        <v>460</v>
      </c>
      <c r="L1735">
        <v>200</v>
      </c>
      <c r="M1735" t="s">
        <v>144</v>
      </c>
      <c r="N1735">
        <v>2</v>
      </c>
      <c r="O1735">
        <v>36.61</v>
      </c>
      <c r="P1735">
        <v>77</v>
      </c>
      <c r="Q1735" t="str">
        <f t="shared" si="27"/>
        <v>E3 - Small C&amp;I</v>
      </c>
    </row>
    <row r="1736" spans="1:17" x14ac:dyDescent="0.25">
      <c r="A1736">
        <v>49</v>
      </c>
      <c r="B1736" t="s">
        <v>421</v>
      </c>
      <c r="C1736">
        <v>2020</v>
      </c>
      <c r="D1736">
        <v>2</v>
      </c>
      <c r="E1736" t="s">
        <v>160</v>
      </c>
      <c r="F1736">
        <v>3</v>
      </c>
      <c r="G1736" t="s">
        <v>136</v>
      </c>
      <c r="H1736">
        <v>54</v>
      </c>
      <c r="I1736" t="s">
        <v>477</v>
      </c>
      <c r="J1736" t="s">
        <v>459</v>
      </c>
      <c r="K1736" t="s">
        <v>460</v>
      </c>
      <c r="L1736">
        <v>300</v>
      </c>
      <c r="M1736" t="s">
        <v>137</v>
      </c>
      <c r="N1736">
        <v>3</v>
      </c>
      <c r="O1736">
        <v>-19.3</v>
      </c>
      <c r="P1736">
        <v>-166</v>
      </c>
      <c r="Q1736" t="str">
        <f t="shared" si="27"/>
        <v>E3 - Small C&amp;I</v>
      </c>
    </row>
    <row r="1737" spans="1:17" x14ac:dyDescent="0.25">
      <c r="A1737">
        <v>49</v>
      </c>
      <c r="B1737" t="s">
        <v>421</v>
      </c>
      <c r="C1737">
        <v>2020</v>
      </c>
      <c r="D1737">
        <v>2</v>
      </c>
      <c r="E1737" t="s">
        <v>160</v>
      </c>
      <c r="F1737">
        <v>1</v>
      </c>
      <c r="G1737" t="s">
        <v>133</v>
      </c>
      <c r="H1737">
        <v>950</v>
      </c>
      <c r="I1737" t="s">
        <v>429</v>
      </c>
      <c r="J1737" t="s">
        <v>426</v>
      </c>
      <c r="K1737" t="s">
        <v>427</v>
      </c>
      <c r="L1737">
        <v>4512</v>
      </c>
      <c r="M1737" t="s">
        <v>134</v>
      </c>
      <c r="N1737">
        <v>78</v>
      </c>
      <c r="O1737">
        <v>8524.98</v>
      </c>
      <c r="P1737">
        <v>76172</v>
      </c>
      <c r="Q1737" t="str">
        <f t="shared" si="27"/>
        <v>E3 - Small C&amp;I</v>
      </c>
    </row>
    <row r="1738" spans="1:17" x14ac:dyDescent="0.25">
      <c r="A1738">
        <v>49</v>
      </c>
      <c r="B1738" t="s">
        <v>421</v>
      </c>
      <c r="C1738">
        <v>2020</v>
      </c>
      <c r="D1738">
        <v>2</v>
      </c>
      <c r="E1738" t="s">
        <v>160</v>
      </c>
      <c r="F1738">
        <v>1</v>
      </c>
      <c r="G1738" t="s">
        <v>133</v>
      </c>
      <c r="H1738">
        <v>1</v>
      </c>
      <c r="I1738" t="s">
        <v>450</v>
      </c>
      <c r="J1738" t="s">
        <v>451</v>
      </c>
      <c r="K1738" t="s">
        <v>452</v>
      </c>
      <c r="L1738">
        <v>200</v>
      </c>
      <c r="M1738" t="s">
        <v>144</v>
      </c>
      <c r="N1738">
        <v>343761</v>
      </c>
      <c r="O1738">
        <v>39903852.299999997</v>
      </c>
      <c r="P1738">
        <v>171472342</v>
      </c>
      <c r="Q1738" t="str">
        <f t="shared" si="27"/>
        <v>E1 - Residential</v>
      </c>
    </row>
    <row r="1739" spans="1:17" x14ac:dyDescent="0.25">
      <c r="A1739">
        <v>49</v>
      </c>
      <c r="B1739" t="s">
        <v>421</v>
      </c>
      <c r="C1739">
        <v>2020</v>
      </c>
      <c r="D1739">
        <v>2</v>
      </c>
      <c r="E1739" t="s">
        <v>160</v>
      </c>
      <c r="F1739">
        <v>3</v>
      </c>
      <c r="G1739" t="s">
        <v>136</v>
      </c>
      <c r="H1739">
        <v>13</v>
      </c>
      <c r="I1739" t="s">
        <v>433</v>
      </c>
      <c r="J1739" t="s">
        <v>434</v>
      </c>
      <c r="K1739" t="s">
        <v>435</v>
      </c>
      <c r="L1739">
        <v>300</v>
      </c>
      <c r="M1739" t="s">
        <v>137</v>
      </c>
      <c r="N1739">
        <v>3933</v>
      </c>
      <c r="O1739">
        <v>7815450.9299999997</v>
      </c>
      <c r="P1739">
        <v>34120994</v>
      </c>
      <c r="Q1739" t="str">
        <f t="shared" si="27"/>
        <v>E4 - Medium C&amp;I</v>
      </c>
    </row>
    <row r="1740" spans="1:17" x14ac:dyDescent="0.25">
      <c r="A1740">
        <v>49</v>
      </c>
      <c r="B1740" t="s">
        <v>421</v>
      </c>
      <c r="C1740">
        <v>2020</v>
      </c>
      <c r="D1740">
        <v>2</v>
      </c>
      <c r="E1740" t="s">
        <v>160</v>
      </c>
      <c r="F1740">
        <v>10</v>
      </c>
      <c r="G1740" t="s">
        <v>150</v>
      </c>
      <c r="H1740">
        <v>55</v>
      </c>
      <c r="I1740" t="s">
        <v>428</v>
      </c>
      <c r="J1740" t="s">
        <v>426</v>
      </c>
      <c r="K1740" t="s">
        <v>427</v>
      </c>
      <c r="L1740">
        <v>207</v>
      </c>
      <c r="M1740" t="s">
        <v>152</v>
      </c>
      <c r="N1740">
        <v>1</v>
      </c>
      <c r="O1740">
        <v>-65.41</v>
      </c>
      <c r="P1740">
        <v>-268</v>
      </c>
      <c r="Q1740" t="str">
        <f t="shared" si="27"/>
        <v>E3 - Small C&amp;I</v>
      </c>
    </row>
    <row r="1741" spans="1:17" x14ac:dyDescent="0.25">
      <c r="A1741">
        <v>49</v>
      </c>
      <c r="B1741" t="s">
        <v>421</v>
      </c>
      <c r="C1741">
        <v>2020</v>
      </c>
      <c r="D1741">
        <v>2</v>
      </c>
      <c r="E1741" t="s">
        <v>160</v>
      </c>
      <c r="F1741">
        <v>10</v>
      </c>
      <c r="G1741" t="s">
        <v>150</v>
      </c>
      <c r="H1741">
        <v>6</v>
      </c>
      <c r="I1741" t="s">
        <v>422</v>
      </c>
      <c r="J1741" t="s">
        <v>423</v>
      </c>
      <c r="K1741" t="s">
        <v>424</v>
      </c>
      <c r="L1741">
        <v>207</v>
      </c>
      <c r="M1741" t="s">
        <v>152</v>
      </c>
      <c r="N1741">
        <v>1003</v>
      </c>
      <c r="O1741">
        <v>168090.17</v>
      </c>
      <c r="P1741">
        <v>1019239</v>
      </c>
      <c r="Q1741" t="str">
        <f t="shared" si="27"/>
        <v>E2 - Low Income Residential</v>
      </c>
    </row>
    <row r="1742" spans="1:17" x14ac:dyDescent="0.25">
      <c r="A1742">
        <v>49</v>
      </c>
      <c r="B1742" t="s">
        <v>421</v>
      </c>
      <c r="C1742">
        <v>2020</v>
      </c>
      <c r="D1742">
        <v>2</v>
      </c>
      <c r="E1742" t="s">
        <v>160</v>
      </c>
      <c r="F1742">
        <v>10</v>
      </c>
      <c r="G1742" t="s">
        <v>150</v>
      </c>
      <c r="H1742">
        <v>905</v>
      </c>
      <c r="I1742" t="s">
        <v>455</v>
      </c>
      <c r="J1742" t="s">
        <v>423</v>
      </c>
      <c r="K1742" t="s">
        <v>424</v>
      </c>
      <c r="L1742">
        <v>4513</v>
      </c>
      <c r="M1742" t="s">
        <v>151</v>
      </c>
      <c r="N1742">
        <v>139</v>
      </c>
      <c r="O1742">
        <v>4796.3900000000003</v>
      </c>
      <c r="P1742">
        <v>103012</v>
      </c>
      <c r="Q1742" t="str">
        <f t="shared" si="27"/>
        <v>E2 - Low Income Residential</v>
      </c>
    </row>
    <row r="1743" spans="1:17" x14ac:dyDescent="0.25">
      <c r="A1743">
        <v>49</v>
      </c>
      <c r="B1743" t="s">
        <v>421</v>
      </c>
      <c r="C1743">
        <v>2020</v>
      </c>
      <c r="D1743">
        <v>2</v>
      </c>
      <c r="E1743" t="s">
        <v>160</v>
      </c>
      <c r="F1743">
        <v>3</v>
      </c>
      <c r="G1743" t="s">
        <v>136</v>
      </c>
      <c r="H1743">
        <v>117</v>
      </c>
      <c r="I1743" t="s">
        <v>478</v>
      </c>
      <c r="J1743" t="s">
        <v>462</v>
      </c>
      <c r="K1743" t="s">
        <v>463</v>
      </c>
      <c r="L1743">
        <v>300</v>
      </c>
      <c r="M1743" t="s">
        <v>137</v>
      </c>
      <c r="N1743">
        <v>3</v>
      </c>
      <c r="O1743">
        <v>13039.2</v>
      </c>
      <c r="P1743">
        <v>38456</v>
      </c>
      <c r="Q1743" t="str">
        <f t="shared" si="27"/>
        <v>E5 - Large C&amp;I</v>
      </c>
    </row>
    <row r="1744" spans="1:17" x14ac:dyDescent="0.25">
      <c r="A1744">
        <v>49</v>
      </c>
      <c r="B1744" t="s">
        <v>421</v>
      </c>
      <c r="C1744">
        <v>2020</v>
      </c>
      <c r="D1744">
        <v>2</v>
      </c>
      <c r="E1744" t="s">
        <v>160</v>
      </c>
      <c r="F1744">
        <v>1</v>
      </c>
      <c r="G1744" t="s">
        <v>133</v>
      </c>
      <c r="H1744">
        <v>628</v>
      </c>
      <c r="I1744" t="s">
        <v>441</v>
      </c>
      <c r="J1744" t="s">
        <v>442</v>
      </c>
      <c r="K1744" t="s">
        <v>443</v>
      </c>
      <c r="L1744">
        <v>200</v>
      </c>
      <c r="M1744" t="s">
        <v>144</v>
      </c>
      <c r="N1744">
        <v>243</v>
      </c>
      <c r="O1744">
        <v>17668.45</v>
      </c>
      <c r="P1744">
        <v>39866</v>
      </c>
      <c r="Q1744" t="str">
        <f t="shared" si="27"/>
        <v>E6 - OTHER</v>
      </c>
    </row>
    <row r="1745" spans="1:17" x14ac:dyDescent="0.25">
      <c r="A1745">
        <v>49</v>
      </c>
      <c r="B1745" t="s">
        <v>421</v>
      </c>
      <c r="C1745">
        <v>2020</v>
      </c>
      <c r="D1745">
        <v>2</v>
      </c>
      <c r="E1745" t="s">
        <v>160</v>
      </c>
      <c r="F1745">
        <v>6</v>
      </c>
      <c r="G1745" t="s">
        <v>138</v>
      </c>
      <c r="H1745">
        <v>605</v>
      </c>
      <c r="I1745" t="s">
        <v>468</v>
      </c>
      <c r="J1745" t="s">
        <v>442</v>
      </c>
      <c r="K1745" t="s">
        <v>443</v>
      </c>
      <c r="L1745">
        <v>700</v>
      </c>
      <c r="M1745" t="s">
        <v>139</v>
      </c>
      <c r="N1745">
        <v>16</v>
      </c>
      <c r="O1745">
        <v>1290.0899999999999</v>
      </c>
      <c r="P1745">
        <v>4813</v>
      </c>
      <c r="Q1745" t="str">
        <f t="shared" si="27"/>
        <v>E6 - OTHER</v>
      </c>
    </row>
    <row r="1746" spans="1:17" x14ac:dyDescent="0.25">
      <c r="A1746">
        <v>49</v>
      </c>
      <c r="B1746" t="s">
        <v>421</v>
      </c>
      <c r="C1746">
        <v>2020</v>
      </c>
      <c r="D1746">
        <v>2</v>
      </c>
      <c r="E1746" t="s">
        <v>160</v>
      </c>
      <c r="F1746">
        <v>6</v>
      </c>
      <c r="G1746" t="s">
        <v>138</v>
      </c>
      <c r="H1746">
        <v>628</v>
      </c>
      <c r="I1746" t="s">
        <v>441</v>
      </c>
      <c r="J1746" t="s">
        <v>442</v>
      </c>
      <c r="K1746" t="s">
        <v>443</v>
      </c>
      <c r="L1746">
        <v>700</v>
      </c>
      <c r="M1746" t="s">
        <v>139</v>
      </c>
      <c r="N1746">
        <v>215</v>
      </c>
      <c r="O1746">
        <v>20017.29</v>
      </c>
      <c r="P1746">
        <v>69217</v>
      </c>
      <c r="Q1746" t="str">
        <f t="shared" si="27"/>
        <v>E6 - OTHER</v>
      </c>
    </row>
    <row r="1747" spans="1:17" x14ac:dyDescent="0.25">
      <c r="A1747">
        <v>49</v>
      </c>
      <c r="B1747" t="s">
        <v>421</v>
      </c>
      <c r="C1747">
        <v>2020</v>
      </c>
      <c r="D1747">
        <v>2</v>
      </c>
      <c r="E1747" t="s">
        <v>160</v>
      </c>
      <c r="F1747">
        <v>5</v>
      </c>
      <c r="G1747" t="s">
        <v>141</v>
      </c>
      <c r="H1747">
        <v>950</v>
      </c>
      <c r="I1747" t="s">
        <v>429</v>
      </c>
      <c r="J1747" t="s">
        <v>426</v>
      </c>
      <c r="K1747" t="s">
        <v>427</v>
      </c>
      <c r="L1747">
        <v>4552</v>
      </c>
      <c r="M1747" t="s">
        <v>157</v>
      </c>
      <c r="N1747">
        <v>131</v>
      </c>
      <c r="O1747">
        <v>38488.89</v>
      </c>
      <c r="P1747">
        <v>376471</v>
      </c>
      <c r="Q1747" t="str">
        <f t="shared" si="27"/>
        <v>E3 - Small C&amp;I</v>
      </c>
    </row>
    <row r="1748" spans="1:17" x14ac:dyDescent="0.25">
      <c r="A1748">
        <v>49</v>
      </c>
      <c r="B1748" t="s">
        <v>421</v>
      </c>
      <c r="C1748">
        <v>2020</v>
      </c>
      <c r="D1748">
        <v>2</v>
      </c>
      <c r="E1748" t="s">
        <v>160</v>
      </c>
      <c r="F1748">
        <v>3</v>
      </c>
      <c r="G1748" t="s">
        <v>136</v>
      </c>
      <c r="H1748">
        <v>954</v>
      </c>
      <c r="I1748" t="s">
        <v>437</v>
      </c>
      <c r="J1748" t="s">
        <v>434</v>
      </c>
      <c r="K1748" t="s">
        <v>435</v>
      </c>
      <c r="L1748">
        <v>4532</v>
      </c>
      <c r="M1748" t="s">
        <v>143</v>
      </c>
      <c r="N1748">
        <v>3479</v>
      </c>
      <c r="O1748">
        <v>4584096.6100000003</v>
      </c>
      <c r="P1748">
        <v>54957973</v>
      </c>
      <c r="Q1748" t="str">
        <f t="shared" si="27"/>
        <v>E4 - Medium C&amp;I</v>
      </c>
    </row>
    <row r="1749" spans="1:17" x14ac:dyDescent="0.25">
      <c r="A1749">
        <v>49</v>
      </c>
      <c r="B1749" t="s">
        <v>421</v>
      </c>
      <c r="C1749">
        <v>2020</v>
      </c>
      <c r="D1749">
        <v>2</v>
      </c>
      <c r="E1749" t="s">
        <v>160</v>
      </c>
      <c r="F1749">
        <v>5</v>
      </c>
      <c r="G1749" t="s">
        <v>141</v>
      </c>
      <c r="H1749">
        <v>13</v>
      </c>
      <c r="I1749" t="s">
        <v>433</v>
      </c>
      <c r="J1749" t="s">
        <v>434</v>
      </c>
      <c r="K1749" t="s">
        <v>435</v>
      </c>
      <c r="L1749">
        <v>460</v>
      </c>
      <c r="M1749" t="s">
        <v>142</v>
      </c>
      <c r="N1749">
        <v>311</v>
      </c>
      <c r="O1749">
        <v>866800.13</v>
      </c>
      <c r="P1749">
        <v>3637878</v>
      </c>
      <c r="Q1749" t="str">
        <f t="shared" si="27"/>
        <v>E4 - Medium C&amp;I</v>
      </c>
    </row>
    <row r="1750" spans="1:17" x14ac:dyDescent="0.25">
      <c r="A1750">
        <v>49</v>
      </c>
      <c r="B1750" t="s">
        <v>421</v>
      </c>
      <c r="C1750">
        <v>2020</v>
      </c>
      <c r="D1750">
        <v>2</v>
      </c>
      <c r="E1750" t="s">
        <v>160</v>
      </c>
      <c r="F1750">
        <v>5</v>
      </c>
      <c r="G1750" t="s">
        <v>141</v>
      </c>
      <c r="H1750">
        <v>53</v>
      </c>
      <c r="I1750" t="s">
        <v>436</v>
      </c>
      <c r="J1750" t="s">
        <v>434</v>
      </c>
      <c r="K1750" t="s">
        <v>435</v>
      </c>
      <c r="L1750">
        <v>460</v>
      </c>
      <c r="M1750" t="s">
        <v>142</v>
      </c>
      <c r="N1750">
        <v>9</v>
      </c>
      <c r="O1750">
        <v>20770.990000000002</v>
      </c>
      <c r="P1750">
        <v>96615</v>
      </c>
      <c r="Q1750" t="str">
        <f t="shared" si="27"/>
        <v>E4 - Medium C&amp;I</v>
      </c>
    </row>
    <row r="1751" spans="1:17" x14ac:dyDescent="0.25">
      <c r="A1751">
        <v>49</v>
      </c>
      <c r="B1751" t="s">
        <v>421</v>
      </c>
      <c r="C1751">
        <v>2020</v>
      </c>
      <c r="D1751">
        <v>2</v>
      </c>
      <c r="E1751" t="s">
        <v>160</v>
      </c>
      <c r="F1751">
        <v>6</v>
      </c>
      <c r="G1751" t="s">
        <v>138</v>
      </c>
      <c r="H1751">
        <v>619</v>
      </c>
      <c r="I1751" t="s">
        <v>475</v>
      </c>
      <c r="J1751" t="s">
        <v>158</v>
      </c>
      <c r="K1751" t="s">
        <v>146</v>
      </c>
      <c r="L1751">
        <v>4562</v>
      </c>
      <c r="M1751" t="s">
        <v>145</v>
      </c>
      <c r="N1751">
        <v>106</v>
      </c>
      <c r="O1751">
        <v>113786.35</v>
      </c>
      <c r="P1751">
        <v>1227108</v>
      </c>
      <c r="Q1751" t="str">
        <f t="shared" si="27"/>
        <v>E6 - OTHER</v>
      </c>
    </row>
    <row r="1752" spans="1:17" x14ac:dyDescent="0.25">
      <c r="A1752">
        <v>49</v>
      </c>
      <c r="B1752" t="s">
        <v>421</v>
      </c>
      <c r="C1752">
        <v>2020</v>
      </c>
      <c r="D1752">
        <v>2</v>
      </c>
      <c r="E1752" t="s">
        <v>160</v>
      </c>
      <c r="F1752">
        <v>5</v>
      </c>
      <c r="G1752" t="s">
        <v>141</v>
      </c>
      <c r="H1752">
        <v>711</v>
      </c>
      <c r="I1752" t="s">
        <v>453</v>
      </c>
      <c r="J1752" t="s">
        <v>439</v>
      </c>
      <c r="K1752" t="s">
        <v>440</v>
      </c>
      <c r="L1752">
        <v>4552</v>
      </c>
      <c r="M1752" t="s">
        <v>157</v>
      </c>
      <c r="N1752">
        <v>77</v>
      </c>
      <c r="O1752">
        <v>961018.79</v>
      </c>
      <c r="P1752">
        <v>14034075</v>
      </c>
      <c r="Q1752" t="str">
        <f t="shared" si="27"/>
        <v>E5 - Large C&amp;I</v>
      </c>
    </row>
    <row r="1753" spans="1:17" x14ac:dyDescent="0.25">
      <c r="A1753">
        <v>49</v>
      </c>
      <c r="B1753" t="s">
        <v>421</v>
      </c>
      <c r="C1753">
        <v>2020</v>
      </c>
      <c r="D1753">
        <v>2</v>
      </c>
      <c r="E1753" t="s">
        <v>160</v>
      </c>
      <c r="F1753">
        <v>5</v>
      </c>
      <c r="G1753" t="s">
        <v>141</v>
      </c>
      <c r="H1753">
        <v>705</v>
      </c>
      <c r="I1753" t="s">
        <v>438</v>
      </c>
      <c r="J1753" t="s">
        <v>439</v>
      </c>
      <c r="K1753" t="s">
        <v>440</v>
      </c>
      <c r="L1753">
        <v>460</v>
      </c>
      <c r="M1753" t="s">
        <v>142</v>
      </c>
      <c r="N1753">
        <v>30</v>
      </c>
      <c r="O1753">
        <v>358914.1</v>
      </c>
      <c r="P1753">
        <v>1639421</v>
      </c>
      <c r="Q1753" t="str">
        <f t="shared" si="27"/>
        <v>E5 - Large C&amp;I</v>
      </c>
    </row>
    <row r="1754" spans="1:17" x14ac:dyDescent="0.25">
      <c r="A1754">
        <v>49</v>
      </c>
      <c r="B1754" t="s">
        <v>421</v>
      </c>
      <c r="C1754">
        <v>2020</v>
      </c>
      <c r="D1754">
        <v>3</v>
      </c>
      <c r="E1754" t="s">
        <v>153</v>
      </c>
      <c r="F1754">
        <v>3</v>
      </c>
      <c r="G1754" t="s">
        <v>136</v>
      </c>
      <c r="H1754">
        <v>430</v>
      </c>
      <c r="I1754" t="s">
        <v>493</v>
      </c>
      <c r="J1754" t="s">
        <v>494</v>
      </c>
      <c r="K1754" t="s">
        <v>146</v>
      </c>
      <c r="L1754">
        <v>300</v>
      </c>
      <c r="M1754" t="s">
        <v>137</v>
      </c>
      <c r="N1754">
        <v>1</v>
      </c>
      <c r="O1754">
        <v>18749.63</v>
      </c>
      <c r="P1754">
        <v>1</v>
      </c>
      <c r="Q1754" t="str">
        <f t="shared" si="27"/>
        <v>E6 - OTHER</v>
      </c>
    </row>
    <row r="1755" spans="1:17" x14ac:dyDescent="0.25">
      <c r="A1755">
        <v>49</v>
      </c>
      <c r="B1755" t="s">
        <v>421</v>
      </c>
      <c r="C1755">
        <v>2020</v>
      </c>
      <c r="D1755">
        <v>3</v>
      </c>
      <c r="E1755" t="s">
        <v>153</v>
      </c>
      <c r="F1755">
        <v>3</v>
      </c>
      <c r="G1755" t="s">
        <v>136</v>
      </c>
      <c r="H1755">
        <v>428</v>
      </c>
      <c r="I1755" t="s">
        <v>530</v>
      </c>
      <c r="J1755" t="s">
        <v>531</v>
      </c>
      <c r="K1755" t="s">
        <v>146</v>
      </c>
      <c r="L1755">
        <v>1675</v>
      </c>
      <c r="M1755" t="s">
        <v>482</v>
      </c>
      <c r="N1755">
        <v>1</v>
      </c>
      <c r="O1755">
        <v>26578.98</v>
      </c>
      <c r="P1755">
        <v>34260.89</v>
      </c>
      <c r="Q1755" t="str">
        <f t="shared" si="27"/>
        <v>G5 - Large C&amp;I</v>
      </c>
    </row>
    <row r="1756" spans="1:17" x14ac:dyDescent="0.25">
      <c r="A1756">
        <v>49</v>
      </c>
      <c r="B1756" t="s">
        <v>421</v>
      </c>
      <c r="C1756">
        <v>2020</v>
      </c>
      <c r="D1756">
        <v>3</v>
      </c>
      <c r="E1756" t="s">
        <v>153</v>
      </c>
      <c r="F1756">
        <v>5</v>
      </c>
      <c r="G1756" t="s">
        <v>141</v>
      </c>
      <c r="H1756">
        <v>419</v>
      </c>
      <c r="I1756" t="s">
        <v>520</v>
      </c>
      <c r="J1756" t="s">
        <v>521</v>
      </c>
      <c r="K1756" t="s">
        <v>146</v>
      </c>
      <c r="L1756">
        <v>1671</v>
      </c>
      <c r="M1756" t="s">
        <v>485</v>
      </c>
      <c r="N1756">
        <v>49</v>
      </c>
      <c r="O1756">
        <v>157205.67000000001</v>
      </c>
      <c r="P1756">
        <v>432553.65</v>
      </c>
      <c r="Q1756" t="str">
        <f t="shared" si="27"/>
        <v>G5 - Large C&amp;I</v>
      </c>
    </row>
    <row r="1757" spans="1:17" x14ac:dyDescent="0.25">
      <c r="A1757">
        <v>49</v>
      </c>
      <c r="B1757" t="s">
        <v>421</v>
      </c>
      <c r="C1757">
        <v>2020</v>
      </c>
      <c r="D1757">
        <v>3</v>
      </c>
      <c r="E1757" t="s">
        <v>153</v>
      </c>
      <c r="F1757">
        <v>5</v>
      </c>
      <c r="G1757" t="s">
        <v>141</v>
      </c>
      <c r="H1757">
        <v>423</v>
      </c>
      <c r="I1757" t="s">
        <v>483</v>
      </c>
      <c r="J1757" t="s">
        <v>484</v>
      </c>
      <c r="K1757" t="s">
        <v>146</v>
      </c>
      <c r="L1757">
        <v>1671</v>
      </c>
      <c r="M1757" t="s">
        <v>485</v>
      </c>
      <c r="N1757">
        <v>50</v>
      </c>
      <c r="O1757">
        <v>780965.68</v>
      </c>
      <c r="P1757">
        <v>3937629.23</v>
      </c>
      <c r="Q1757" t="str">
        <f t="shared" si="27"/>
        <v>G5 - Large C&amp;I</v>
      </c>
    </row>
    <row r="1758" spans="1:17" x14ac:dyDescent="0.25">
      <c r="A1758">
        <v>49</v>
      </c>
      <c r="B1758" t="s">
        <v>421</v>
      </c>
      <c r="C1758">
        <v>2020</v>
      </c>
      <c r="D1758">
        <v>3</v>
      </c>
      <c r="E1758" t="s">
        <v>153</v>
      </c>
      <c r="F1758">
        <v>3</v>
      </c>
      <c r="G1758" t="s">
        <v>136</v>
      </c>
      <c r="H1758">
        <v>440</v>
      </c>
      <c r="I1758" t="s">
        <v>523</v>
      </c>
      <c r="J1758" t="s">
        <v>524</v>
      </c>
      <c r="K1758" t="s">
        <v>146</v>
      </c>
      <c r="L1758">
        <v>1672</v>
      </c>
      <c r="M1758" t="s">
        <v>525</v>
      </c>
      <c r="N1758">
        <v>1</v>
      </c>
      <c r="O1758">
        <v>66581.16</v>
      </c>
      <c r="P1758">
        <v>406386.5</v>
      </c>
      <c r="Q1758" t="str">
        <f t="shared" si="27"/>
        <v>G5 - Large C&amp;I</v>
      </c>
    </row>
    <row r="1759" spans="1:17" x14ac:dyDescent="0.25">
      <c r="A1759">
        <v>49</v>
      </c>
      <c r="B1759" t="s">
        <v>421</v>
      </c>
      <c r="C1759">
        <v>2020</v>
      </c>
      <c r="D1759">
        <v>3</v>
      </c>
      <c r="E1759" t="s">
        <v>153</v>
      </c>
      <c r="F1759">
        <v>5</v>
      </c>
      <c r="G1759" t="s">
        <v>141</v>
      </c>
      <c r="H1759">
        <v>443</v>
      </c>
      <c r="I1759" t="s">
        <v>495</v>
      </c>
      <c r="J1759">
        <v>2121</v>
      </c>
      <c r="K1759" t="s">
        <v>146</v>
      </c>
      <c r="L1759">
        <v>1670</v>
      </c>
      <c r="M1759" t="s">
        <v>492</v>
      </c>
      <c r="N1759">
        <v>2</v>
      </c>
      <c r="O1759">
        <v>482.07</v>
      </c>
      <c r="P1759">
        <v>718.94</v>
      </c>
      <c r="Q1759" t="str">
        <f t="shared" si="27"/>
        <v>G3 - Small C&amp;I</v>
      </c>
    </row>
    <row r="1760" spans="1:17" x14ac:dyDescent="0.25">
      <c r="A1760">
        <v>49</v>
      </c>
      <c r="B1760" t="s">
        <v>421</v>
      </c>
      <c r="C1760">
        <v>2020</v>
      </c>
      <c r="D1760">
        <v>3</v>
      </c>
      <c r="E1760" t="s">
        <v>153</v>
      </c>
      <c r="F1760">
        <v>5</v>
      </c>
      <c r="G1760" t="s">
        <v>141</v>
      </c>
      <c r="H1760">
        <v>407</v>
      </c>
      <c r="I1760" t="s">
        <v>497</v>
      </c>
      <c r="J1760" t="s">
        <v>498</v>
      </c>
      <c r="K1760" t="s">
        <v>146</v>
      </c>
      <c r="L1760">
        <v>1670</v>
      </c>
      <c r="M1760" t="s">
        <v>492</v>
      </c>
      <c r="N1760">
        <v>8</v>
      </c>
      <c r="O1760">
        <v>8755.9</v>
      </c>
      <c r="P1760">
        <v>20232.29</v>
      </c>
      <c r="Q1760" t="str">
        <f t="shared" si="27"/>
        <v>G4 - Medium C&amp;I</v>
      </c>
    </row>
    <row r="1761" spans="1:17" x14ac:dyDescent="0.25">
      <c r="A1761">
        <v>49</v>
      </c>
      <c r="B1761" t="s">
        <v>421</v>
      </c>
      <c r="C1761">
        <v>2020</v>
      </c>
      <c r="D1761">
        <v>3</v>
      </c>
      <c r="E1761" t="s">
        <v>153</v>
      </c>
      <c r="F1761">
        <v>5</v>
      </c>
      <c r="G1761" t="s">
        <v>141</v>
      </c>
      <c r="H1761">
        <v>404</v>
      </c>
      <c r="I1761" t="s">
        <v>507</v>
      </c>
      <c r="J1761">
        <v>2107</v>
      </c>
      <c r="K1761" t="s">
        <v>146</v>
      </c>
      <c r="L1761">
        <v>400</v>
      </c>
      <c r="M1761" t="s">
        <v>141</v>
      </c>
      <c r="N1761">
        <v>6</v>
      </c>
      <c r="O1761">
        <v>4037.5</v>
      </c>
      <c r="P1761">
        <v>3393.85</v>
      </c>
      <c r="Q1761" t="str">
        <f t="shared" si="27"/>
        <v>G3 - Small C&amp;I</v>
      </c>
    </row>
    <row r="1762" spans="1:17" x14ac:dyDescent="0.25">
      <c r="A1762">
        <v>49</v>
      </c>
      <c r="B1762" t="s">
        <v>421</v>
      </c>
      <c r="C1762">
        <v>2020</v>
      </c>
      <c r="D1762">
        <v>3</v>
      </c>
      <c r="E1762" t="s">
        <v>153</v>
      </c>
      <c r="F1762">
        <v>1</v>
      </c>
      <c r="G1762" t="s">
        <v>133</v>
      </c>
      <c r="H1762">
        <v>404</v>
      </c>
      <c r="I1762" t="s">
        <v>507</v>
      </c>
      <c r="J1762">
        <v>0</v>
      </c>
      <c r="K1762" t="s">
        <v>146</v>
      </c>
      <c r="L1762">
        <v>0</v>
      </c>
      <c r="M1762" t="s">
        <v>146</v>
      </c>
      <c r="N1762">
        <v>1</v>
      </c>
      <c r="O1762">
        <v>36.4</v>
      </c>
      <c r="P1762">
        <v>9.27</v>
      </c>
      <c r="Q1762" t="str">
        <f t="shared" si="27"/>
        <v>G6 - OTHER</v>
      </c>
    </row>
    <row r="1763" spans="1:17" x14ac:dyDescent="0.25">
      <c r="A1763">
        <v>49</v>
      </c>
      <c r="B1763" t="s">
        <v>421</v>
      </c>
      <c r="C1763">
        <v>2020</v>
      </c>
      <c r="D1763">
        <v>3</v>
      </c>
      <c r="E1763" t="s">
        <v>153</v>
      </c>
      <c r="F1763">
        <v>3</v>
      </c>
      <c r="G1763" t="s">
        <v>136</v>
      </c>
      <c r="H1763">
        <v>410</v>
      </c>
      <c r="I1763" t="s">
        <v>514</v>
      </c>
      <c r="J1763">
        <v>3321</v>
      </c>
      <c r="K1763" t="s">
        <v>146</v>
      </c>
      <c r="L1763">
        <v>1670</v>
      </c>
      <c r="M1763" t="s">
        <v>492</v>
      </c>
      <c r="N1763">
        <v>208</v>
      </c>
      <c r="O1763">
        <v>842740.2</v>
      </c>
      <c r="P1763">
        <v>1850839.9</v>
      </c>
      <c r="Q1763" t="str">
        <f t="shared" si="27"/>
        <v>G5 - Large C&amp;I</v>
      </c>
    </row>
    <row r="1764" spans="1:17" x14ac:dyDescent="0.25">
      <c r="A1764">
        <v>49</v>
      </c>
      <c r="B1764" t="s">
        <v>421</v>
      </c>
      <c r="C1764">
        <v>2020</v>
      </c>
      <c r="D1764">
        <v>3</v>
      </c>
      <c r="E1764" t="s">
        <v>153</v>
      </c>
      <c r="F1764">
        <v>10</v>
      </c>
      <c r="G1764" t="s">
        <v>150</v>
      </c>
      <c r="H1764">
        <v>401</v>
      </c>
      <c r="I1764" t="s">
        <v>526</v>
      </c>
      <c r="J1764">
        <v>1012</v>
      </c>
      <c r="K1764" t="s">
        <v>146</v>
      </c>
      <c r="L1764">
        <v>200</v>
      </c>
      <c r="M1764" t="s">
        <v>144</v>
      </c>
      <c r="N1764">
        <v>9</v>
      </c>
      <c r="O1764">
        <v>1939.41</v>
      </c>
      <c r="P1764">
        <v>1422.43</v>
      </c>
      <c r="Q1764" t="str">
        <f t="shared" si="27"/>
        <v>G1 - Residential</v>
      </c>
    </row>
    <row r="1765" spans="1:17" x14ac:dyDescent="0.25">
      <c r="A1765">
        <v>49</v>
      </c>
      <c r="B1765" t="s">
        <v>421</v>
      </c>
      <c r="C1765">
        <v>2020</v>
      </c>
      <c r="D1765">
        <v>3</v>
      </c>
      <c r="E1765" t="s">
        <v>153</v>
      </c>
      <c r="F1765">
        <v>3</v>
      </c>
      <c r="G1765" t="s">
        <v>136</v>
      </c>
      <c r="H1765">
        <v>442</v>
      </c>
      <c r="I1765" t="s">
        <v>532</v>
      </c>
      <c r="J1765" t="s">
        <v>533</v>
      </c>
      <c r="K1765" t="s">
        <v>146</v>
      </c>
      <c r="L1765">
        <v>1672</v>
      </c>
      <c r="M1765" t="s">
        <v>525</v>
      </c>
      <c r="N1765">
        <v>8</v>
      </c>
      <c r="O1765">
        <v>100664.92</v>
      </c>
      <c r="P1765">
        <v>647754.64</v>
      </c>
      <c r="Q1765" t="str">
        <f t="shared" si="27"/>
        <v>G5 - Large C&amp;I</v>
      </c>
    </row>
    <row r="1766" spans="1:17" x14ac:dyDescent="0.25">
      <c r="A1766">
        <v>49</v>
      </c>
      <c r="B1766" t="s">
        <v>421</v>
      </c>
      <c r="C1766">
        <v>2020</v>
      </c>
      <c r="D1766">
        <v>3</v>
      </c>
      <c r="E1766" t="s">
        <v>153</v>
      </c>
      <c r="F1766">
        <v>3</v>
      </c>
      <c r="G1766" t="s">
        <v>136</v>
      </c>
      <c r="H1766">
        <v>432</v>
      </c>
      <c r="I1766" t="s">
        <v>508</v>
      </c>
      <c r="J1766" t="s">
        <v>509</v>
      </c>
      <c r="K1766" t="s">
        <v>146</v>
      </c>
      <c r="L1766">
        <v>1674</v>
      </c>
      <c r="M1766" t="s">
        <v>510</v>
      </c>
      <c r="N1766">
        <v>3</v>
      </c>
      <c r="O1766">
        <v>350011.86</v>
      </c>
      <c r="P1766">
        <v>0</v>
      </c>
      <c r="Q1766" t="str">
        <f t="shared" si="27"/>
        <v>G6 - OTHER</v>
      </c>
    </row>
    <row r="1767" spans="1:17" x14ac:dyDescent="0.25">
      <c r="A1767">
        <v>49</v>
      </c>
      <c r="B1767" t="s">
        <v>421</v>
      </c>
      <c r="C1767">
        <v>2020</v>
      </c>
      <c r="D1767">
        <v>3</v>
      </c>
      <c r="E1767" t="s">
        <v>153</v>
      </c>
      <c r="F1767">
        <v>3</v>
      </c>
      <c r="G1767" t="s">
        <v>136</v>
      </c>
      <c r="H1767">
        <v>411</v>
      </c>
      <c r="I1767" t="s">
        <v>490</v>
      </c>
      <c r="J1767" t="s">
        <v>491</v>
      </c>
      <c r="K1767" t="s">
        <v>146</v>
      </c>
      <c r="L1767">
        <v>1670</v>
      </c>
      <c r="M1767" t="s">
        <v>492</v>
      </c>
      <c r="N1767">
        <v>108</v>
      </c>
      <c r="O1767">
        <v>487107.42</v>
      </c>
      <c r="P1767">
        <v>1098754.18</v>
      </c>
      <c r="Q1767" t="str">
        <f t="shared" si="27"/>
        <v>G5 - Large C&amp;I</v>
      </c>
    </row>
    <row r="1768" spans="1:17" x14ac:dyDescent="0.25">
      <c r="A1768">
        <v>49</v>
      </c>
      <c r="B1768" t="s">
        <v>421</v>
      </c>
      <c r="C1768">
        <v>2020</v>
      </c>
      <c r="D1768">
        <v>3</v>
      </c>
      <c r="E1768" t="s">
        <v>153</v>
      </c>
      <c r="F1768">
        <v>5</v>
      </c>
      <c r="G1768" t="s">
        <v>141</v>
      </c>
      <c r="H1768">
        <v>420</v>
      </c>
      <c r="I1768" t="s">
        <v>499</v>
      </c>
      <c r="J1768">
        <v>2331</v>
      </c>
      <c r="K1768" t="s">
        <v>146</v>
      </c>
      <c r="L1768">
        <v>400</v>
      </c>
      <c r="M1768" t="s">
        <v>141</v>
      </c>
      <c r="N1768">
        <v>3</v>
      </c>
      <c r="O1768">
        <v>7114.81</v>
      </c>
      <c r="P1768">
        <v>6580.67</v>
      </c>
      <c r="Q1768" t="str">
        <f t="shared" si="27"/>
        <v>G5 - Large C&amp;I</v>
      </c>
    </row>
    <row r="1769" spans="1:17" x14ac:dyDescent="0.25">
      <c r="A1769">
        <v>49</v>
      </c>
      <c r="B1769" t="s">
        <v>421</v>
      </c>
      <c r="C1769">
        <v>2020</v>
      </c>
      <c r="D1769">
        <v>3</v>
      </c>
      <c r="E1769" t="s">
        <v>153</v>
      </c>
      <c r="F1769">
        <v>3</v>
      </c>
      <c r="G1769" t="s">
        <v>136</v>
      </c>
      <c r="H1769">
        <v>417</v>
      </c>
      <c r="I1769" t="s">
        <v>500</v>
      </c>
      <c r="J1769">
        <v>2367</v>
      </c>
      <c r="K1769" t="s">
        <v>146</v>
      </c>
      <c r="L1769">
        <v>300</v>
      </c>
      <c r="M1769" t="s">
        <v>137</v>
      </c>
      <c r="N1769">
        <v>22</v>
      </c>
      <c r="O1769">
        <v>104089.98</v>
      </c>
      <c r="P1769">
        <v>118894.76</v>
      </c>
      <c r="Q1769" t="str">
        <f t="shared" si="27"/>
        <v>G5 - Large C&amp;I</v>
      </c>
    </row>
    <row r="1770" spans="1:17" x14ac:dyDescent="0.25">
      <c r="A1770">
        <v>49</v>
      </c>
      <c r="B1770" t="s">
        <v>421</v>
      </c>
      <c r="C1770">
        <v>2020</v>
      </c>
      <c r="D1770">
        <v>3</v>
      </c>
      <c r="E1770" t="s">
        <v>153</v>
      </c>
      <c r="F1770">
        <v>5</v>
      </c>
      <c r="G1770" t="s">
        <v>141</v>
      </c>
      <c r="H1770">
        <v>417</v>
      </c>
      <c r="I1770" t="s">
        <v>500</v>
      </c>
      <c r="J1770">
        <v>2367</v>
      </c>
      <c r="K1770" t="s">
        <v>146</v>
      </c>
      <c r="L1770">
        <v>400</v>
      </c>
      <c r="M1770" t="s">
        <v>141</v>
      </c>
      <c r="N1770">
        <v>23</v>
      </c>
      <c r="O1770">
        <v>93377.97</v>
      </c>
      <c r="P1770">
        <v>104969.46</v>
      </c>
      <c r="Q1770" t="str">
        <f t="shared" si="27"/>
        <v>G5 - Large C&amp;I</v>
      </c>
    </row>
    <row r="1771" spans="1:17" x14ac:dyDescent="0.25">
      <c r="A1771">
        <v>49</v>
      </c>
      <c r="B1771" t="s">
        <v>421</v>
      </c>
      <c r="C1771">
        <v>2020</v>
      </c>
      <c r="D1771">
        <v>3</v>
      </c>
      <c r="E1771" t="s">
        <v>153</v>
      </c>
      <c r="F1771">
        <v>3</v>
      </c>
      <c r="G1771" t="s">
        <v>136</v>
      </c>
      <c r="H1771">
        <v>421</v>
      </c>
      <c r="I1771" t="s">
        <v>486</v>
      </c>
      <c r="J1771">
        <v>2496</v>
      </c>
      <c r="K1771" t="s">
        <v>146</v>
      </c>
      <c r="L1771">
        <v>300</v>
      </c>
      <c r="M1771" t="s">
        <v>137</v>
      </c>
      <c r="N1771">
        <v>1</v>
      </c>
      <c r="O1771">
        <v>6807</v>
      </c>
      <c r="P1771">
        <v>0</v>
      </c>
      <c r="Q1771" t="str">
        <f t="shared" si="27"/>
        <v>G5 - Large C&amp;I</v>
      </c>
    </row>
    <row r="1772" spans="1:17" x14ac:dyDescent="0.25">
      <c r="A1772">
        <v>49</v>
      </c>
      <c r="B1772" t="s">
        <v>421</v>
      </c>
      <c r="C1772">
        <v>2020</v>
      </c>
      <c r="D1772">
        <v>3</v>
      </c>
      <c r="E1772" t="s">
        <v>153</v>
      </c>
      <c r="F1772">
        <v>5</v>
      </c>
      <c r="G1772" t="s">
        <v>141</v>
      </c>
      <c r="H1772">
        <v>421</v>
      </c>
      <c r="I1772" t="s">
        <v>486</v>
      </c>
      <c r="J1772">
        <v>2496</v>
      </c>
      <c r="K1772" t="s">
        <v>146</v>
      </c>
      <c r="L1772">
        <v>400</v>
      </c>
      <c r="M1772" t="s">
        <v>141</v>
      </c>
      <c r="N1772">
        <v>1</v>
      </c>
      <c r="O1772">
        <v>11093.4</v>
      </c>
      <c r="P1772">
        <v>14688.83</v>
      </c>
      <c r="Q1772" t="str">
        <f t="shared" si="27"/>
        <v>G5 - Large C&amp;I</v>
      </c>
    </row>
    <row r="1773" spans="1:17" x14ac:dyDescent="0.25">
      <c r="A1773">
        <v>49</v>
      </c>
      <c r="B1773" t="s">
        <v>421</v>
      </c>
      <c r="C1773">
        <v>2020</v>
      </c>
      <c r="D1773">
        <v>3</v>
      </c>
      <c r="E1773" t="s">
        <v>153</v>
      </c>
      <c r="F1773">
        <v>3</v>
      </c>
      <c r="G1773" t="s">
        <v>136</v>
      </c>
      <c r="H1773">
        <v>409</v>
      </c>
      <c r="I1773" t="s">
        <v>518</v>
      </c>
      <c r="J1773">
        <v>3367</v>
      </c>
      <c r="K1773" t="s">
        <v>146</v>
      </c>
      <c r="L1773">
        <v>300</v>
      </c>
      <c r="M1773" t="s">
        <v>137</v>
      </c>
      <c r="N1773">
        <v>90</v>
      </c>
      <c r="O1773">
        <v>687037.26</v>
      </c>
      <c r="P1773">
        <v>681148.04</v>
      </c>
      <c r="Q1773" t="str">
        <f t="shared" si="27"/>
        <v>G5 - Large C&amp;I</v>
      </c>
    </row>
    <row r="1774" spans="1:17" x14ac:dyDescent="0.25">
      <c r="A1774">
        <v>49</v>
      </c>
      <c r="B1774" t="s">
        <v>421</v>
      </c>
      <c r="C1774">
        <v>2020</v>
      </c>
      <c r="D1774">
        <v>3</v>
      </c>
      <c r="E1774" t="s">
        <v>153</v>
      </c>
      <c r="F1774">
        <v>5</v>
      </c>
      <c r="G1774" t="s">
        <v>141</v>
      </c>
      <c r="H1774">
        <v>409</v>
      </c>
      <c r="I1774" t="s">
        <v>518</v>
      </c>
      <c r="J1774">
        <v>3367</v>
      </c>
      <c r="K1774" t="s">
        <v>146</v>
      </c>
      <c r="L1774">
        <v>400</v>
      </c>
      <c r="M1774" t="s">
        <v>141</v>
      </c>
      <c r="N1774">
        <v>6</v>
      </c>
      <c r="O1774">
        <v>47135.25</v>
      </c>
      <c r="P1774">
        <v>47133.83</v>
      </c>
      <c r="Q1774" t="str">
        <f t="shared" si="27"/>
        <v>G5 - Large C&amp;I</v>
      </c>
    </row>
    <row r="1775" spans="1:17" x14ac:dyDescent="0.25">
      <c r="A1775">
        <v>49</v>
      </c>
      <c r="B1775" t="s">
        <v>421</v>
      </c>
      <c r="C1775">
        <v>2020</v>
      </c>
      <c r="D1775">
        <v>3</v>
      </c>
      <c r="E1775" t="s">
        <v>153</v>
      </c>
      <c r="F1775">
        <v>3</v>
      </c>
      <c r="G1775" t="s">
        <v>136</v>
      </c>
      <c r="H1775">
        <v>405</v>
      </c>
      <c r="I1775" t="s">
        <v>505</v>
      </c>
      <c r="J1775">
        <v>2237</v>
      </c>
      <c r="K1775" t="s">
        <v>146</v>
      </c>
      <c r="L1775">
        <v>300</v>
      </c>
      <c r="M1775" t="s">
        <v>137</v>
      </c>
      <c r="N1775">
        <v>3182</v>
      </c>
      <c r="O1775">
        <v>4065702.09</v>
      </c>
      <c r="P1775">
        <v>3996862.93</v>
      </c>
      <c r="Q1775" t="str">
        <f t="shared" si="27"/>
        <v>G4 - Medium C&amp;I</v>
      </c>
    </row>
    <row r="1776" spans="1:17" x14ac:dyDescent="0.25">
      <c r="A1776">
        <v>49</v>
      </c>
      <c r="B1776" t="s">
        <v>421</v>
      </c>
      <c r="C1776">
        <v>2020</v>
      </c>
      <c r="D1776">
        <v>3</v>
      </c>
      <c r="E1776" t="s">
        <v>153</v>
      </c>
      <c r="F1776">
        <v>3</v>
      </c>
      <c r="G1776" t="s">
        <v>136</v>
      </c>
      <c r="H1776">
        <v>443</v>
      </c>
      <c r="I1776" t="s">
        <v>495</v>
      </c>
      <c r="J1776">
        <v>2121</v>
      </c>
      <c r="K1776" t="s">
        <v>146</v>
      </c>
      <c r="L1776">
        <v>1670</v>
      </c>
      <c r="M1776" t="s">
        <v>492</v>
      </c>
      <c r="N1776">
        <v>803</v>
      </c>
      <c r="O1776">
        <v>175063.29</v>
      </c>
      <c r="P1776">
        <v>257240.38</v>
      </c>
      <c r="Q1776" t="str">
        <f t="shared" si="27"/>
        <v>G3 - Small C&amp;I</v>
      </c>
    </row>
    <row r="1777" spans="1:17" x14ac:dyDescent="0.25">
      <c r="A1777">
        <v>49</v>
      </c>
      <c r="B1777" t="s">
        <v>421</v>
      </c>
      <c r="C1777">
        <v>2020</v>
      </c>
      <c r="D1777">
        <v>3</v>
      </c>
      <c r="E1777" t="s">
        <v>153</v>
      </c>
      <c r="F1777">
        <v>3</v>
      </c>
      <c r="G1777" t="s">
        <v>136</v>
      </c>
      <c r="H1777">
        <v>444</v>
      </c>
      <c r="I1777" t="s">
        <v>496</v>
      </c>
      <c r="J1777">
        <v>2131</v>
      </c>
      <c r="K1777" t="s">
        <v>146</v>
      </c>
      <c r="L1777">
        <v>300</v>
      </c>
      <c r="M1777" t="s">
        <v>137</v>
      </c>
      <c r="N1777">
        <v>69</v>
      </c>
      <c r="O1777">
        <v>24229.49</v>
      </c>
      <c r="P1777">
        <v>19613.259999999998</v>
      </c>
      <c r="Q1777" t="str">
        <f t="shared" si="27"/>
        <v>G3 - Small C&amp;I</v>
      </c>
    </row>
    <row r="1778" spans="1:17" x14ac:dyDescent="0.25">
      <c r="A1778">
        <v>49</v>
      </c>
      <c r="B1778" t="s">
        <v>421</v>
      </c>
      <c r="C1778">
        <v>2020</v>
      </c>
      <c r="D1778">
        <v>3</v>
      </c>
      <c r="E1778" t="s">
        <v>153</v>
      </c>
      <c r="F1778">
        <v>3</v>
      </c>
      <c r="G1778" t="s">
        <v>136</v>
      </c>
      <c r="H1778">
        <v>404</v>
      </c>
      <c r="I1778" t="s">
        <v>507</v>
      </c>
      <c r="J1778">
        <v>2107</v>
      </c>
      <c r="K1778" t="s">
        <v>146</v>
      </c>
      <c r="L1778">
        <v>300</v>
      </c>
      <c r="M1778" t="s">
        <v>137</v>
      </c>
      <c r="N1778">
        <v>17896</v>
      </c>
      <c r="O1778">
        <v>3872477.22</v>
      </c>
      <c r="P1778">
        <v>2980750.31</v>
      </c>
      <c r="Q1778" t="str">
        <f t="shared" si="27"/>
        <v>G3 - Small C&amp;I</v>
      </c>
    </row>
    <row r="1779" spans="1:17" x14ac:dyDescent="0.25">
      <c r="A1779">
        <v>49</v>
      </c>
      <c r="B1779" t="s">
        <v>421</v>
      </c>
      <c r="C1779">
        <v>2020</v>
      </c>
      <c r="D1779">
        <v>3</v>
      </c>
      <c r="E1779" t="s">
        <v>153</v>
      </c>
      <c r="F1779">
        <v>10</v>
      </c>
      <c r="G1779" t="s">
        <v>150</v>
      </c>
      <c r="H1779">
        <v>400</v>
      </c>
      <c r="I1779" t="s">
        <v>511</v>
      </c>
      <c r="J1779">
        <v>1247</v>
      </c>
      <c r="K1779" t="s">
        <v>146</v>
      </c>
      <c r="L1779">
        <v>207</v>
      </c>
      <c r="M1779" t="s">
        <v>152</v>
      </c>
      <c r="N1779">
        <v>205854</v>
      </c>
      <c r="O1779">
        <v>33175852.059999999</v>
      </c>
      <c r="P1779">
        <v>24149582.050000001</v>
      </c>
      <c r="Q1779" t="str">
        <f t="shared" si="27"/>
        <v>G1 - Residential</v>
      </c>
    </row>
    <row r="1780" spans="1:17" x14ac:dyDescent="0.25">
      <c r="A1780">
        <v>49</v>
      </c>
      <c r="B1780" t="s">
        <v>421</v>
      </c>
      <c r="C1780">
        <v>2020</v>
      </c>
      <c r="D1780">
        <v>3</v>
      </c>
      <c r="E1780" t="s">
        <v>153</v>
      </c>
      <c r="F1780">
        <v>5</v>
      </c>
      <c r="G1780" t="s">
        <v>141</v>
      </c>
      <c r="H1780">
        <v>418</v>
      </c>
      <c r="I1780" t="s">
        <v>529</v>
      </c>
      <c r="J1780">
        <v>2321</v>
      </c>
      <c r="K1780" t="s">
        <v>146</v>
      </c>
      <c r="L1780">
        <v>1671</v>
      </c>
      <c r="M1780" t="s">
        <v>485</v>
      </c>
      <c r="N1780">
        <v>49</v>
      </c>
      <c r="O1780">
        <v>128615.44</v>
      </c>
      <c r="P1780">
        <v>340925.89</v>
      </c>
      <c r="Q1780" t="str">
        <f t="shared" si="27"/>
        <v>G5 - Large C&amp;I</v>
      </c>
    </row>
    <row r="1781" spans="1:17" x14ac:dyDescent="0.25">
      <c r="A1781">
        <v>49</v>
      </c>
      <c r="B1781" t="s">
        <v>421</v>
      </c>
      <c r="C1781">
        <v>2020</v>
      </c>
      <c r="D1781">
        <v>3</v>
      </c>
      <c r="E1781" t="s">
        <v>153</v>
      </c>
      <c r="F1781">
        <v>3</v>
      </c>
      <c r="G1781" t="s">
        <v>136</v>
      </c>
      <c r="H1781">
        <v>423</v>
      </c>
      <c r="I1781" t="s">
        <v>483</v>
      </c>
      <c r="J1781" t="s">
        <v>484</v>
      </c>
      <c r="K1781" t="s">
        <v>146</v>
      </c>
      <c r="L1781">
        <v>1671</v>
      </c>
      <c r="M1781" t="s">
        <v>485</v>
      </c>
      <c r="N1781">
        <v>13</v>
      </c>
      <c r="O1781">
        <v>169988</v>
      </c>
      <c r="P1781">
        <v>1036474.58</v>
      </c>
      <c r="Q1781" t="str">
        <f t="shared" si="27"/>
        <v>G5 - Large C&amp;I</v>
      </c>
    </row>
    <row r="1782" spans="1:17" x14ac:dyDescent="0.25">
      <c r="A1782">
        <v>49</v>
      </c>
      <c r="B1782" t="s">
        <v>421</v>
      </c>
      <c r="C1782">
        <v>2020</v>
      </c>
      <c r="D1782">
        <v>3</v>
      </c>
      <c r="E1782" t="s">
        <v>153</v>
      </c>
      <c r="F1782">
        <v>3</v>
      </c>
      <c r="G1782" t="s">
        <v>136</v>
      </c>
      <c r="H1782">
        <v>422</v>
      </c>
      <c r="I1782" t="s">
        <v>501</v>
      </c>
      <c r="J1782">
        <v>2421</v>
      </c>
      <c r="K1782" t="s">
        <v>146</v>
      </c>
      <c r="L1782">
        <v>1671</v>
      </c>
      <c r="M1782" t="s">
        <v>485</v>
      </c>
      <c r="N1782">
        <v>2</v>
      </c>
      <c r="O1782">
        <v>8686.07</v>
      </c>
      <c r="P1782">
        <v>35372.26</v>
      </c>
      <c r="Q1782" t="str">
        <f t="shared" si="27"/>
        <v>G5 - Large C&amp;I</v>
      </c>
    </row>
    <row r="1783" spans="1:17" x14ac:dyDescent="0.25">
      <c r="A1783">
        <v>49</v>
      </c>
      <c r="B1783" t="s">
        <v>421</v>
      </c>
      <c r="C1783">
        <v>2020</v>
      </c>
      <c r="D1783">
        <v>3</v>
      </c>
      <c r="E1783" t="s">
        <v>153</v>
      </c>
      <c r="F1783">
        <v>5</v>
      </c>
      <c r="G1783" t="s">
        <v>141</v>
      </c>
      <c r="H1783">
        <v>422</v>
      </c>
      <c r="I1783" t="s">
        <v>501</v>
      </c>
      <c r="J1783">
        <v>2421</v>
      </c>
      <c r="K1783" t="s">
        <v>146</v>
      </c>
      <c r="L1783">
        <v>1671</v>
      </c>
      <c r="M1783" t="s">
        <v>485</v>
      </c>
      <c r="N1783">
        <v>13</v>
      </c>
      <c r="O1783">
        <v>98081.18</v>
      </c>
      <c r="P1783">
        <v>388495.15</v>
      </c>
      <c r="Q1783" t="str">
        <f t="shared" si="27"/>
        <v>G5 - Large C&amp;I</v>
      </c>
    </row>
    <row r="1784" spans="1:17" x14ac:dyDescent="0.25">
      <c r="A1784">
        <v>49</v>
      </c>
      <c r="B1784" t="s">
        <v>421</v>
      </c>
      <c r="C1784">
        <v>2020</v>
      </c>
      <c r="D1784">
        <v>3</v>
      </c>
      <c r="E1784" t="s">
        <v>153</v>
      </c>
      <c r="F1784">
        <v>3</v>
      </c>
      <c r="G1784" t="s">
        <v>136</v>
      </c>
      <c r="H1784">
        <v>413</v>
      </c>
      <c r="I1784" t="s">
        <v>512</v>
      </c>
      <c r="J1784">
        <v>3496</v>
      </c>
      <c r="K1784" t="s">
        <v>146</v>
      </c>
      <c r="L1784">
        <v>300</v>
      </c>
      <c r="M1784" t="s">
        <v>137</v>
      </c>
      <c r="N1784">
        <v>5</v>
      </c>
      <c r="O1784">
        <v>64220.02</v>
      </c>
      <c r="P1784">
        <v>82390.73</v>
      </c>
      <c r="Q1784" t="str">
        <f t="shared" si="27"/>
        <v>G5 - Large C&amp;I</v>
      </c>
    </row>
    <row r="1785" spans="1:17" x14ac:dyDescent="0.25">
      <c r="A1785">
        <v>49</v>
      </c>
      <c r="B1785" t="s">
        <v>421</v>
      </c>
      <c r="C1785">
        <v>2020</v>
      </c>
      <c r="D1785">
        <v>3</v>
      </c>
      <c r="E1785" t="s">
        <v>153</v>
      </c>
      <c r="F1785">
        <v>3</v>
      </c>
      <c r="G1785" t="s">
        <v>136</v>
      </c>
      <c r="H1785">
        <v>446</v>
      </c>
      <c r="I1785" t="s">
        <v>522</v>
      </c>
      <c r="J1785">
        <v>8011</v>
      </c>
      <c r="K1785" t="s">
        <v>146</v>
      </c>
      <c r="L1785">
        <v>300</v>
      </c>
      <c r="M1785" t="s">
        <v>137</v>
      </c>
      <c r="N1785">
        <v>23</v>
      </c>
      <c r="O1785">
        <v>1845.69</v>
      </c>
      <c r="P1785">
        <v>0</v>
      </c>
      <c r="Q1785" t="str">
        <f t="shared" si="27"/>
        <v>G6 - OTHER</v>
      </c>
    </row>
    <row r="1786" spans="1:17" x14ac:dyDescent="0.25">
      <c r="A1786">
        <v>49</v>
      </c>
      <c r="B1786" t="s">
        <v>421</v>
      </c>
      <c r="C1786">
        <v>2020</v>
      </c>
      <c r="D1786">
        <v>3</v>
      </c>
      <c r="E1786" t="s">
        <v>153</v>
      </c>
      <c r="F1786">
        <v>3</v>
      </c>
      <c r="G1786" t="s">
        <v>136</v>
      </c>
      <c r="H1786">
        <v>439</v>
      </c>
      <c r="I1786" t="s">
        <v>488</v>
      </c>
      <c r="J1786" t="s">
        <v>489</v>
      </c>
      <c r="K1786" t="s">
        <v>146</v>
      </c>
      <c r="L1786">
        <v>300</v>
      </c>
      <c r="M1786" t="s">
        <v>137</v>
      </c>
      <c r="N1786">
        <v>1</v>
      </c>
      <c r="O1786">
        <v>157570.87</v>
      </c>
      <c r="P1786">
        <v>267981.28000000003</v>
      </c>
      <c r="Q1786" t="str">
        <f t="shared" si="27"/>
        <v>G5 - Large C&amp;I</v>
      </c>
    </row>
    <row r="1787" spans="1:17" x14ac:dyDescent="0.25">
      <c r="A1787">
        <v>49</v>
      </c>
      <c r="B1787" t="s">
        <v>421</v>
      </c>
      <c r="C1787">
        <v>2020</v>
      </c>
      <c r="D1787">
        <v>3</v>
      </c>
      <c r="E1787" t="s">
        <v>153</v>
      </c>
      <c r="F1787">
        <v>3</v>
      </c>
      <c r="G1787" t="s">
        <v>136</v>
      </c>
      <c r="H1787">
        <v>406</v>
      </c>
      <c r="I1787" t="s">
        <v>504</v>
      </c>
      <c r="J1787">
        <v>2221</v>
      </c>
      <c r="K1787" t="s">
        <v>146</v>
      </c>
      <c r="L1787">
        <v>1670</v>
      </c>
      <c r="M1787" t="s">
        <v>492</v>
      </c>
      <c r="N1787">
        <v>1463</v>
      </c>
      <c r="O1787">
        <v>1108678.07</v>
      </c>
      <c r="P1787">
        <v>2466608.5499999998</v>
      </c>
      <c r="Q1787" t="str">
        <f t="shared" si="27"/>
        <v>G4 - Medium C&amp;I</v>
      </c>
    </row>
    <row r="1788" spans="1:17" x14ac:dyDescent="0.25">
      <c r="A1788">
        <v>49</v>
      </c>
      <c r="B1788" t="s">
        <v>421</v>
      </c>
      <c r="C1788">
        <v>2020</v>
      </c>
      <c r="D1788">
        <v>3</v>
      </c>
      <c r="E1788" t="s">
        <v>153</v>
      </c>
      <c r="F1788">
        <v>5</v>
      </c>
      <c r="G1788" t="s">
        <v>141</v>
      </c>
      <c r="H1788">
        <v>408</v>
      </c>
      <c r="I1788" t="s">
        <v>479</v>
      </c>
      <c r="J1788">
        <v>2231</v>
      </c>
      <c r="K1788" t="s">
        <v>146</v>
      </c>
      <c r="L1788">
        <v>400</v>
      </c>
      <c r="M1788" t="s">
        <v>141</v>
      </c>
      <c r="N1788">
        <v>1</v>
      </c>
      <c r="O1788">
        <v>4069.25</v>
      </c>
      <c r="P1788">
        <v>4166.3500000000004</v>
      </c>
      <c r="Q1788" t="str">
        <f t="shared" si="27"/>
        <v>G4 - Medium C&amp;I</v>
      </c>
    </row>
    <row r="1789" spans="1:17" x14ac:dyDescent="0.25">
      <c r="A1789">
        <v>49</v>
      </c>
      <c r="B1789" t="s">
        <v>421</v>
      </c>
      <c r="C1789">
        <v>2020</v>
      </c>
      <c r="D1789">
        <v>3</v>
      </c>
      <c r="E1789" t="s">
        <v>153</v>
      </c>
      <c r="F1789">
        <v>1</v>
      </c>
      <c r="G1789" t="s">
        <v>133</v>
      </c>
      <c r="H1789">
        <v>401</v>
      </c>
      <c r="I1789" t="s">
        <v>526</v>
      </c>
      <c r="J1789">
        <v>1012</v>
      </c>
      <c r="K1789" t="s">
        <v>146</v>
      </c>
      <c r="L1789">
        <v>200</v>
      </c>
      <c r="M1789" t="s">
        <v>144</v>
      </c>
      <c r="N1789">
        <v>16126</v>
      </c>
      <c r="O1789">
        <v>709895.74</v>
      </c>
      <c r="P1789">
        <v>373415.37</v>
      </c>
      <c r="Q1789" t="str">
        <f t="shared" si="27"/>
        <v>G1 - Residential</v>
      </c>
    </row>
    <row r="1790" spans="1:17" x14ac:dyDescent="0.25">
      <c r="A1790">
        <v>49</v>
      </c>
      <c r="B1790" t="s">
        <v>421</v>
      </c>
      <c r="C1790">
        <v>2020</v>
      </c>
      <c r="D1790">
        <v>3</v>
      </c>
      <c r="E1790" t="s">
        <v>153</v>
      </c>
      <c r="F1790">
        <v>10</v>
      </c>
      <c r="G1790" t="s">
        <v>150</v>
      </c>
      <c r="H1790">
        <v>402</v>
      </c>
      <c r="I1790" t="s">
        <v>487</v>
      </c>
      <c r="J1790">
        <v>1301</v>
      </c>
      <c r="K1790" t="s">
        <v>146</v>
      </c>
      <c r="L1790">
        <v>207</v>
      </c>
      <c r="M1790" t="s">
        <v>152</v>
      </c>
      <c r="N1790">
        <v>18952</v>
      </c>
      <c r="O1790">
        <v>2248411.7400000002</v>
      </c>
      <c r="P1790">
        <v>2229990.56</v>
      </c>
      <c r="Q1790" t="str">
        <f t="shared" si="27"/>
        <v>G2 - Low Income Residential</v>
      </c>
    </row>
    <row r="1791" spans="1:17" x14ac:dyDescent="0.25">
      <c r="A1791">
        <v>49</v>
      </c>
      <c r="B1791" t="s">
        <v>421</v>
      </c>
      <c r="C1791">
        <v>2020</v>
      </c>
      <c r="D1791">
        <v>3</v>
      </c>
      <c r="E1791" t="s">
        <v>153</v>
      </c>
      <c r="F1791">
        <v>3</v>
      </c>
      <c r="G1791" t="s">
        <v>136</v>
      </c>
      <c r="H1791">
        <v>400</v>
      </c>
      <c r="I1791" t="s">
        <v>511</v>
      </c>
      <c r="J1791">
        <v>0</v>
      </c>
      <c r="K1791" t="s">
        <v>146</v>
      </c>
      <c r="L1791">
        <v>0</v>
      </c>
      <c r="M1791" t="s">
        <v>146</v>
      </c>
      <c r="N1791">
        <v>1</v>
      </c>
      <c r="O1791">
        <v>1333.19</v>
      </c>
      <c r="P1791">
        <v>1055.75</v>
      </c>
      <c r="Q1791" t="str">
        <f t="shared" si="27"/>
        <v>G6 - OTHER</v>
      </c>
    </row>
    <row r="1792" spans="1:17" x14ac:dyDescent="0.25">
      <c r="A1792">
        <v>49</v>
      </c>
      <c r="B1792" t="s">
        <v>421</v>
      </c>
      <c r="C1792">
        <v>2020</v>
      </c>
      <c r="D1792">
        <v>3</v>
      </c>
      <c r="E1792" t="s">
        <v>153</v>
      </c>
      <c r="F1792">
        <v>3</v>
      </c>
      <c r="G1792" t="s">
        <v>136</v>
      </c>
      <c r="H1792">
        <v>431</v>
      </c>
      <c r="I1792" t="s">
        <v>515</v>
      </c>
      <c r="J1792" t="s">
        <v>516</v>
      </c>
      <c r="K1792" t="s">
        <v>146</v>
      </c>
      <c r="L1792">
        <v>1673</v>
      </c>
      <c r="M1792" t="s">
        <v>517</v>
      </c>
      <c r="N1792">
        <v>3</v>
      </c>
      <c r="O1792">
        <v>-87937.38</v>
      </c>
      <c r="P1792">
        <v>0</v>
      </c>
      <c r="Q1792" t="str">
        <f t="shared" si="27"/>
        <v>G6 - OTHER</v>
      </c>
    </row>
    <row r="1793" spans="1:17" x14ac:dyDescent="0.25">
      <c r="A1793">
        <v>49</v>
      </c>
      <c r="B1793" t="s">
        <v>421</v>
      </c>
      <c r="C1793">
        <v>2020</v>
      </c>
      <c r="D1793">
        <v>3</v>
      </c>
      <c r="E1793" t="s">
        <v>153</v>
      </c>
      <c r="F1793">
        <v>3</v>
      </c>
      <c r="G1793" t="s">
        <v>136</v>
      </c>
      <c r="H1793">
        <v>425</v>
      </c>
      <c r="I1793" t="s">
        <v>480</v>
      </c>
      <c r="J1793" t="s">
        <v>481</v>
      </c>
      <c r="K1793" t="s">
        <v>146</v>
      </c>
      <c r="L1793">
        <v>1675</v>
      </c>
      <c r="M1793" t="s">
        <v>482</v>
      </c>
      <c r="N1793">
        <v>3</v>
      </c>
      <c r="O1793">
        <v>28834.09</v>
      </c>
      <c r="P1793">
        <v>28890.47</v>
      </c>
      <c r="Q1793" t="str">
        <f t="shared" si="27"/>
        <v>G5 - Large C&amp;I</v>
      </c>
    </row>
    <row r="1794" spans="1:17" x14ac:dyDescent="0.25">
      <c r="A1794">
        <v>49</v>
      </c>
      <c r="B1794" t="s">
        <v>421</v>
      </c>
      <c r="C1794">
        <v>2020</v>
      </c>
      <c r="D1794">
        <v>3</v>
      </c>
      <c r="E1794" t="s">
        <v>153</v>
      </c>
      <c r="F1794">
        <v>3</v>
      </c>
      <c r="G1794" t="s">
        <v>136</v>
      </c>
      <c r="H1794">
        <v>420</v>
      </c>
      <c r="I1794" t="s">
        <v>499</v>
      </c>
      <c r="J1794">
        <v>2331</v>
      </c>
      <c r="K1794" t="s">
        <v>146</v>
      </c>
      <c r="L1794">
        <v>300</v>
      </c>
      <c r="M1794" t="s">
        <v>137</v>
      </c>
      <c r="N1794">
        <v>2</v>
      </c>
      <c r="O1794">
        <v>4985.5600000000004</v>
      </c>
      <c r="P1794">
        <v>5511.13</v>
      </c>
      <c r="Q1794" t="str">
        <f t="shared" ref="Q1794:Q1857" si="28">VLOOKUP(J1794,S:T,2,FALSE)</f>
        <v>G5 - Large C&amp;I</v>
      </c>
    </row>
    <row r="1795" spans="1:17" x14ac:dyDescent="0.25">
      <c r="A1795">
        <v>49</v>
      </c>
      <c r="B1795" t="s">
        <v>421</v>
      </c>
      <c r="C1795">
        <v>2020</v>
      </c>
      <c r="D1795">
        <v>3</v>
      </c>
      <c r="E1795" t="s">
        <v>153</v>
      </c>
      <c r="F1795">
        <v>3</v>
      </c>
      <c r="G1795" t="s">
        <v>136</v>
      </c>
      <c r="H1795">
        <v>412</v>
      </c>
      <c r="I1795" t="s">
        <v>534</v>
      </c>
      <c r="J1795">
        <v>3331</v>
      </c>
      <c r="K1795" t="s">
        <v>146</v>
      </c>
      <c r="L1795">
        <v>300</v>
      </c>
      <c r="M1795" t="s">
        <v>137</v>
      </c>
      <c r="N1795">
        <v>4</v>
      </c>
      <c r="O1795">
        <v>32660.84</v>
      </c>
      <c r="P1795">
        <v>37894.730000000003</v>
      </c>
      <c r="Q1795" t="str">
        <f t="shared" si="28"/>
        <v>G5 - Large C&amp;I</v>
      </c>
    </row>
    <row r="1796" spans="1:17" x14ac:dyDescent="0.25">
      <c r="A1796">
        <v>49</v>
      </c>
      <c r="B1796" t="s">
        <v>421</v>
      </c>
      <c r="C1796">
        <v>2020</v>
      </c>
      <c r="D1796">
        <v>3</v>
      </c>
      <c r="E1796" t="s">
        <v>153</v>
      </c>
      <c r="F1796">
        <v>3</v>
      </c>
      <c r="G1796" t="s">
        <v>136</v>
      </c>
      <c r="H1796">
        <v>415</v>
      </c>
      <c r="I1796" t="s">
        <v>502</v>
      </c>
      <c r="J1796" t="s">
        <v>503</v>
      </c>
      <c r="K1796" t="s">
        <v>146</v>
      </c>
      <c r="L1796">
        <v>1670</v>
      </c>
      <c r="M1796" t="s">
        <v>492</v>
      </c>
      <c r="N1796">
        <v>23</v>
      </c>
      <c r="O1796">
        <v>297655.03000000003</v>
      </c>
      <c r="P1796">
        <v>1487415.79</v>
      </c>
      <c r="Q1796" t="str">
        <f t="shared" si="28"/>
        <v>G5 - Large C&amp;I</v>
      </c>
    </row>
    <row r="1797" spans="1:17" x14ac:dyDescent="0.25">
      <c r="A1797">
        <v>49</v>
      </c>
      <c r="B1797" t="s">
        <v>421</v>
      </c>
      <c r="C1797">
        <v>2020</v>
      </c>
      <c r="D1797">
        <v>3</v>
      </c>
      <c r="E1797" t="s">
        <v>153</v>
      </c>
      <c r="F1797">
        <v>5</v>
      </c>
      <c r="G1797" t="s">
        <v>141</v>
      </c>
      <c r="H1797">
        <v>415</v>
      </c>
      <c r="I1797" t="s">
        <v>502</v>
      </c>
      <c r="J1797" t="s">
        <v>503</v>
      </c>
      <c r="K1797" t="s">
        <v>146</v>
      </c>
      <c r="L1797">
        <v>1670</v>
      </c>
      <c r="M1797" t="s">
        <v>492</v>
      </c>
      <c r="N1797">
        <v>3</v>
      </c>
      <c r="O1797">
        <v>17968.830000000002</v>
      </c>
      <c r="P1797">
        <v>79161.679999999993</v>
      </c>
      <c r="Q1797" t="str">
        <f t="shared" si="28"/>
        <v>G5 - Large C&amp;I</v>
      </c>
    </row>
    <row r="1798" spans="1:17" x14ac:dyDescent="0.25">
      <c r="A1798">
        <v>49</v>
      </c>
      <c r="B1798" t="s">
        <v>421</v>
      </c>
      <c r="C1798">
        <v>2020</v>
      </c>
      <c r="D1798">
        <v>3</v>
      </c>
      <c r="E1798" t="s">
        <v>153</v>
      </c>
      <c r="F1798">
        <v>3</v>
      </c>
      <c r="G1798" t="s">
        <v>136</v>
      </c>
      <c r="H1798">
        <v>414</v>
      </c>
      <c r="I1798" t="s">
        <v>506</v>
      </c>
      <c r="J1798">
        <v>3421</v>
      </c>
      <c r="K1798" t="s">
        <v>146</v>
      </c>
      <c r="L1798">
        <v>1670</v>
      </c>
      <c r="M1798" t="s">
        <v>492</v>
      </c>
      <c r="N1798">
        <v>3</v>
      </c>
      <c r="O1798">
        <v>16538.47</v>
      </c>
      <c r="P1798">
        <v>69676.98</v>
      </c>
      <c r="Q1798" t="str">
        <f t="shared" si="28"/>
        <v>G5 - Large C&amp;I</v>
      </c>
    </row>
    <row r="1799" spans="1:17" x14ac:dyDescent="0.25">
      <c r="A1799">
        <v>49</v>
      </c>
      <c r="B1799" t="s">
        <v>421</v>
      </c>
      <c r="C1799">
        <v>2020</v>
      </c>
      <c r="D1799">
        <v>3</v>
      </c>
      <c r="E1799" t="s">
        <v>153</v>
      </c>
      <c r="F1799">
        <v>3</v>
      </c>
      <c r="G1799" t="s">
        <v>136</v>
      </c>
      <c r="H1799">
        <v>407</v>
      </c>
      <c r="I1799" t="s">
        <v>497</v>
      </c>
      <c r="J1799" t="s">
        <v>498</v>
      </c>
      <c r="K1799" t="s">
        <v>146</v>
      </c>
      <c r="L1799">
        <v>1670</v>
      </c>
      <c r="M1799" t="s">
        <v>492</v>
      </c>
      <c r="N1799">
        <v>327</v>
      </c>
      <c r="O1799">
        <v>315969.90999999997</v>
      </c>
      <c r="P1799">
        <v>732320.94</v>
      </c>
      <c r="Q1799" t="str">
        <f t="shared" si="28"/>
        <v>G4 - Medium C&amp;I</v>
      </c>
    </row>
    <row r="1800" spans="1:17" x14ac:dyDescent="0.25">
      <c r="A1800">
        <v>49</v>
      </c>
      <c r="B1800" t="s">
        <v>421</v>
      </c>
      <c r="C1800">
        <v>2020</v>
      </c>
      <c r="D1800">
        <v>3</v>
      </c>
      <c r="E1800" t="s">
        <v>153</v>
      </c>
      <c r="F1800">
        <v>10</v>
      </c>
      <c r="G1800" t="s">
        <v>150</v>
      </c>
      <c r="H1800">
        <v>404</v>
      </c>
      <c r="I1800" t="s">
        <v>507</v>
      </c>
      <c r="J1800">
        <v>0</v>
      </c>
      <c r="K1800" t="s">
        <v>146</v>
      </c>
      <c r="L1800">
        <v>0</v>
      </c>
      <c r="M1800" t="s">
        <v>146</v>
      </c>
      <c r="N1800">
        <v>1</v>
      </c>
      <c r="O1800">
        <v>37.61</v>
      </c>
      <c r="P1800">
        <v>10.3</v>
      </c>
      <c r="Q1800" t="str">
        <f t="shared" si="28"/>
        <v>G6 - OTHER</v>
      </c>
    </row>
    <row r="1801" spans="1:17" x14ac:dyDescent="0.25">
      <c r="A1801">
        <v>49</v>
      </c>
      <c r="B1801" t="s">
        <v>421</v>
      </c>
      <c r="C1801">
        <v>2020</v>
      </c>
      <c r="D1801">
        <v>3</v>
      </c>
      <c r="E1801" t="s">
        <v>153</v>
      </c>
      <c r="F1801">
        <v>5</v>
      </c>
      <c r="G1801" t="s">
        <v>141</v>
      </c>
      <c r="H1801">
        <v>411</v>
      </c>
      <c r="I1801" t="s">
        <v>490</v>
      </c>
      <c r="J1801" t="s">
        <v>491</v>
      </c>
      <c r="K1801" t="s">
        <v>146</v>
      </c>
      <c r="L1801">
        <v>1670</v>
      </c>
      <c r="M1801" t="s">
        <v>492</v>
      </c>
      <c r="N1801">
        <v>9</v>
      </c>
      <c r="O1801">
        <v>34703.03</v>
      </c>
      <c r="P1801">
        <v>75100.39</v>
      </c>
      <c r="Q1801" t="str">
        <f t="shared" si="28"/>
        <v>G5 - Large C&amp;I</v>
      </c>
    </row>
    <row r="1802" spans="1:17" x14ac:dyDescent="0.25">
      <c r="A1802">
        <v>49</v>
      </c>
      <c r="B1802" t="s">
        <v>421</v>
      </c>
      <c r="C1802">
        <v>2020</v>
      </c>
      <c r="D1802">
        <v>3</v>
      </c>
      <c r="E1802" t="s">
        <v>153</v>
      </c>
      <c r="F1802">
        <v>3</v>
      </c>
      <c r="G1802" t="s">
        <v>136</v>
      </c>
      <c r="H1802">
        <v>418</v>
      </c>
      <c r="I1802" t="s">
        <v>529</v>
      </c>
      <c r="J1802">
        <v>2321</v>
      </c>
      <c r="K1802" t="s">
        <v>146</v>
      </c>
      <c r="L1802">
        <v>1671</v>
      </c>
      <c r="M1802" t="s">
        <v>485</v>
      </c>
      <c r="N1802">
        <v>43</v>
      </c>
      <c r="O1802">
        <v>118466.3</v>
      </c>
      <c r="P1802">
        <v>317798.11</v>
      </c>
      <c r="Q1802" t="str">
        <f t="shared" si="28"/>
        <v>G5 - Large C&amp;I</v>
      </c>
    </row>
    <row r="1803" spans="1:17" x14ac:dyDescent="0.25">
      <c r="A1803">
        <v>49</v>
      </c>
      <c r="B1803" t="s">
        <v>421</v>
      </c>
      <c r="C1803">
        <v>2020</v>
      </c>
      <c r="D1803">
        <v>3</v>
      </c>
      <c r="E1803" t="s">
        <v>153</v>
      </c>
      <c r="F1803">
        <v>5</v>
      </c>
      <c r="G1803" t="s">
        <v>141</v>
      </c>
      <c r="H1803">
        <v>424</v>
      </c>
      <c r="I1803" t="s">
        <v>519</v>
      </c>
      <c r="J1803">
        <v>2431</v>
      </c>
      <c r="K1803" t="s">
        <v>146</v>
      </c>
      <c r="L1803">
        <v>400</v>
      </c>
      <c r="M1803" t="s">
        <v>141</v>
      </c>
      <c r="N1803">
        <v>2</v>
      </c>
      <c r="O1803">
        <v>27579.75</v>
      </c>
      <c r="P1803">
        <v>38028.629999999997</v>
      </c>
      <c r="Q1803" t="str">
        <f t="shared" si="28"/>
        <v>G5 - Large C&amp;I</v>
      </c>
    </row>
    <row r="1804" spans="1:17" x14ac:dyDescent="0.25">
      <c r="A1804">
        <v>49</v>
      </c>
      <c r="B1804" t="s">
        <v>421</v>
      </c>
      <c r="C1804">
        <v>2020</v>
      </c>
      <c r="D1804">
        <v>3</v>
      </c>
      <c r="E1804" t="s">
        <v>153</v>
      </c>
      <c r="F1804">
        <v>5</v>
      </c>
      <c r="G1804" t="s">
        <v>141</v>
      </c>
      <c r="H1804">
        <v>410</v>
      </c>
      <c r="I1804" t="s">
        <v>514</v>
      </c>
      <c r="J1804">
        <v>3321</v>
      </c>
      <c r="K1804" t="s">
        <v>146</v>
      </c>
      <c r="L1804">
        <v>1670</v>
      </c>
      <c r="M1804" t="s">
        <v>492</v>
      </c>
      <c r="N1804">
        <v>22</v>
      </c>
      <c r="O1804">
        <v>78958.64</v>
      </c>
      <c r="P1804">
        <v>169118.24</v>
      </c>
      <c r="Q1804" t="str">
        <f t="shared" si="28"/>
        <v>G5 - Large C&amp;I</v>
      </c>
    </row>
    <row r="1805" spans="1:17" x14ac:dyDescent="0.25">
      <c r="A1805">
        <v>49</v>
      </c>
      <c r="B1805" t="s">
        <v>421</v>
      </c>
      <c r="C1805">
        <v>2020</v>
      </c>
      <c r="D1805">
        <v>3</v>
      </c>
      <c r="E1805" t="s">
        <v>153</v>
      </c>
      <c r="F1805">
        <v>5</v>
      </c>
      <c r="G1805" t="s">
        <v>141</v>
      </c>
      <c r="H1805">
        <v>405</v>
      </c>
      <c r="I1805" t="s">
        <v>505</v>
      </c>
      <c r="J1805">
        <v>2237</v>
      </c>
      <c r="K1805" t="s">
        <v>146</v>
      </c>
      <c r="L1805">
        <v>400</v>
      </c>
      <c r="M1805" t="s">
        <v>141</v>
      </c>
      <c r="N1805">
        <v>22</v>
      </c>
      <c r="O1805">
        <v>53791.82</v>
      </c>
      <c r="P1805">
        <v>54141.69</v>
      </c>
      <c r="Q1805" t="str">
        <f t="shared" si="28"/>
        <v>G4 - Medium C&amp;I</v>
      </c>
    </row>
    <row r="1806" spans="1:17" x14ac:dyDescent="0.25">
      <c r="A1806">
        <v>49</v>
      </c>
      <c r="B1806" t="s">
        <v>421</v>
      </c>
      <c r="C1806">
        <v>2020</v>
      </c>
      <c r="D1806">
        <v>3</v>
      </c>
      <c r="E1806" t="s">
        <v>153</v>
      </c>
      <c r="F1806">
        <v>3</v>
      </c>
      <c r="G1806" t="s">
        <v>136</v>
      </c>
      <c r="H1806">
        <v>419</v>
      </c>
      <c r="I1806" t="s">
        <v>520</v>
      </c>
      <c r="J1806" t="s">
        <v>521</v>
      </c>
      <c r="K1806" t="s">
        <v>146</v>
      </c>
      <c r="L1806">
        <v>1671</v>
      </c>
      <c r="M1806" t="s">
        <v>485</v>
      </c>
      <c r="N1806">
        <v>4</v>
      </c>
      <c r="O1806">
        <v>10314.799999999999</v>
      </c>
      <c r="P1806">
        <v>28087.07</v>
      </c>
      <c r="Q1806" t="str">
        <f t="shared" si="28"/>
        <v>G5 - Large C&amp;I</v>
      </c>
    </row>
    <row r="1807" spans="1:17" x14ac:dyDescent="0.25">
      <c r="A1807">
        <v>49</v>
      </c>
      <c r="B1807" t="s">
        <v>421</v>
      </c>
      <c r="C1807">
        <v>2020</v>
      </c>
      <c r="D1807">
        <v>3</v>
      </c>
      <c r="E1807" t="s">
        <v>153</v>
      </c>
      <c r="F1807">
        <v>1</v>
      </c>
      <c r="G1807" t="s">
        <v>133</v>
      </c>
      <c r="H1807">
        <v>400</v>
      </c>
      <c r="I1807" t="s">
        <v>511</v>
      </c>
      <c r="J1807">
        <v>1247</v>
      </c>
      <c r="K1807" t="s">
        <v>146</v>
      </c>
      <c r="L1807">
        <v>207</v>
      </c>
      <c r="M1807" t="s">
        <v>152</v>
      </c>
      <c r="N1807">
        <v>11</v>
      </c>
      <c r="O1807">
        <v>802.51</v>
      </c>
      <c r="P1807">
        <v>584.11</v>
      </c>
      <c r="Q1807" t="str">
        <f t="shared" si="28"/>
        <v>G1 - Residential</v>
      </c>
    </row>
    <row r="1808" spans="1:17" x14ac:dyDescent="0.25">
      <c r="A1808">
        <v>49</v>
      </c>
      <c r="B1808" t="s">
        <v>421</v>
      </c>
      <c r="C1808">
        <v>2020</v>
      </c>
      <c r="D1808">
        <v>3</v>
      </c>
      <c r="E1808" t="s">
        <v>153</v>
      </c>
      <c r="F1808">
        <v>5</v>
      </c>
      <c r="G1808" t="s">
        <v>141</v>
      </c>
      <c r="H1808">
        <v>414</v>
      </c>
      <c r="I1808" t="s">
        <v>506</v>
      </c>
      <c r="J1808">
        <v>3421</v>
      </c>
      <c r="K1808" t="s">
        <v>146</v>
      </c>
      <c r="L1808">
        <v>1670</v>
      </c>
      <c r="M1808" t="s">
        <v>492</v>
      </c>
      <c r="N1808">
        <v>1</v>
      </c>
      <c r="O1808">
        <v>6252.11</v>
      </c>
      <c r="P1808">
        <v>28176.68</v>
      </c>
      <c r="Q1808" t="str">
        <f t="shared" si="28"/>
        <v>G5 - Large C&amp;I</v>
      </c>
    </row>
    <row r="1809" spans="1:17" x14ac:dyDescent="0.25">
      <c r="A1809">
        <v>49</v>
      </c>
      <c r="B1809" t="s">
        <v>421</v>
      </c>
      <c r="C1809">
        <v>2020</v>
      </c>
      <c r="D1809">
        <v>3</v>
      </c>
      <c r="E1809" t="s">
        <v>153</v>
      </c>
      <c r="F1809">
        <v>5</v>
      </c>
      <c r="G1809" t="s">
        <v>141</v>
      </c>
      <c r="H1809">
        <v>406</v>
      </c>
      <c r="I1809" t="s">
        <v>504</v>
      </c>
      <c r="J1809">
        <v>2221</v>
      </c>
      <c r="K1809" t="s">
        <v>146</v>
      </c>
      <c r="L1809">
        <v>1670</v>
      </c>
      <c r="M1809" t="s">
        <v>492</v>
      </c>
      <c r="N1809">
        <v>23</v>
      </c>
      <c r="O1809">
        <v>28025.15</v>
      </c>
      <c r="P1809">
        <v>66353.789999999994</v>
      </c>
      <c r="Q1809" t="str">
        <f t="shared" si="28"/>
        <v>G4 - Medium C&amp;I</v>
      </c>
    </row>
    <row r="1810" spans="1:17" x14ac:dyDescent="0.25">
      <c r="A1810">
        <v>49</v>
      </c>
      <c r="B1810" t="s">
        <v>421</v>
      </c>
      <c r="C1810">
        <v>2020</v>
      </c>
      <c r="D1810">
        <v>3</v>
      </c>
      <c r="E1810" t="s">
        <v>153</v>
      </c>
      <c r="F1810">
        <v>3</v>
      </c>
      <c r="G1810" t="s">
        <v>136</v>
      </c>
      <c r="H1810">
        <v>408</v>
      </c>
      <c r="I1810" t="s">
        <v>479</v>
      </c>
      <c r="J1810">
        <v>2231</v>
      </c>
      <c r="K1810" t="s">
        <v>146</v>
      </c>
      <c r="L1810">
        <v>300</v>
      </c>
      <c r="M1810" t="s">
        <v>137</v>
      </c>
      <c r="N1810">
        <v>75</v>
      </c>
      <c r="O1810">
        <v>108972.47</v>
      </c>
      <c r="P1810">
        <v>107098.41</v>
      </c>
      <c r="Q1810" t="str">
        <f t="shared" si="28"/>
        <v>G4 - Medium C&amp;I</v>
      </c>
    </row>
    <row r="1811" spans="1:17" x14ac:dyDescent="0.25">
      <c r="A1811">
        <v>49</v>
      </c>
      <c r="B1811" t="s">
        <v>421</v>
      </c>
      <c r="C1811">
        <v>2020</v>
      </c>
      <c r="D1811">
        <v>3</v>
      </c>
      <c r="E1811" t="s">
        <v>153</v>
      </c>
      <c r="F1811">
        <v>3</v>
      </c>
      <c r="G1811" t="s">
        <v>136</v>
      </c>
      <c r="H1811">
        <v>441</v>
      </c>
      <c r="I1811" t="s">
        <v>527</v>
      </c>
      <c r="J1811" t="s">
        <v>528</v>
      </c>
      <c r="K1811" t="s">
        <v>146</v>
      </c>
      <c r="L1811">
        <v>300</v>
      </c>
      <c r="M1811" t="s">
        <v>137</v>
      </c>
      <c r="N1811">
        <v>1</v>
      </c>
      <c r="O1811">
        <v>628.97</v>
      </c>
      <c r="P1811">
        <v>7.21</v>
      </c>
      <c r="Q1811" t="str">
        <f t="shared" si="28"/>
        <v>G5 - Large C&amp;I</v>
      </c>
    </row>
    <row r="1812" spans="1:17" x14ac:dyDescent="0.25">
      <c r="A1812">
        <v>49</v>
      </c>
      <c r="B1812" t="s">
        <v>421</v>
      </c>
      <c r="C1812">
        <v>2020</v>
      </c>
      <c r="D1812">
        <v>3</v>
      </c>
      <c r="E1812" t="s">
        <v>153</v>
      </c>
      <c r="F1812">
        <v>1</v>
      </c>
      <c r="G1812" t="s">
        <v>133</v>
      </c>
      <c r="H1812">
        <v>403</v>
      </c>
      <c r="I1812" t="s">
        <v>513</v>
      </c>
      <c r="J1812">
        <v>1101</v>
      </c>
      <c r="K1812" t="s">
        <v>146</v>
      </c>
      <c r="L1812">
        <v>200</v>
      </c>
      <c r="M1812" t="s">
        <v>144</v>
      </c>
      <c r="N1812">
        <v>544</v>
      </c>
      <c r="O1812">
        <v>26032.16</v>
      </c>
      <c r="P1812">
        <v>21820.55</v>
      </c>
      <c r="Q1812" t="str">
        <f t="shared" si="28"/>
        <v>G2 - Low Income Residential</v>
      </c>
    </row>
    <row r="1813" spans="1:17" x14ac:dyDescent="0.25">
      <c r="A1813">
        <v>49</v>
      </c>
      <c r="B1813" t="s">
        <v>421</v>
      </c>
      <c r="C1813">
        <v>2020</v>
      </c>
      <c r="D1813">
        <v>3</v>
      </c>
      <c r="E1813" t="s">
        <v>153</v>
      </c>
      <c r="F1813">
        <v>3</v>
      </c>
      <c r="G1813" t="s">
        <v>136</v>
      </c>
      <c r="H1813">
        <v>628</v>
      </c>
      <c r="I1813" t="s">
        <v>441</v>
      </c>
      <c r="J1813" t="s">
        <v>442</v>
      </c>
      <c r="K1813" t="s">
        <v>443</v>
      </c>
      <c r="L1813">
        <v>300</v>
      </c>
      <c r="M1813" t="s">
        <v>137</v>
      </c>
      <c r="N1813">
        <v>1127</v>
      </c>
      <c r="O1813">
        <v>89467.64</v>
      </c>
      <c r="P1813">
        <v>317466</v>
      </c>
      <c r="Q1813" t="str">
        <f t="shared" si="28"/>
        <v>E6 - OTHER</v>
      </c>
    </row>
    <row r="1814" spans="1:17" x14ac:dyDescent="0.25">
      <c r="A1814">
        <v>49</v>
      </c>
      <c r="B1814" t="s">
        <v>421</v>
      </c>
      <c r="C1814">
        <v>2020</v>
      </c>
      <c r="D1814">
        <v>3</v>
      </c>
      <c r="E1814" t="s">
        <v>153</v>
      </c>
      <c r="F1814">
        <v>3</v>
      </c>
      <c r="G1814" t="s">
        <v>136</v>
      </c>
      <c r="H1814">
        <v>616</v>
      </c>
      <c r="I1814" t="s">
        <v>447</v>
      </c>
      <c r="J1814" t="s">
        <v>442</v>
      </c>
      <c r="K1814" t="s">
        <v>443</v>
      </c>
      <c r="L1814">
        <v>4532</v>
      </c>
      <c r="M1814" t="s">
        <v>143</v>
      </c>
      <c r="N1814">
        <v>297</v>
      </c>
      <c r="O1814">
        <v>16921.45</v>
      </c>
      <c r="P1814">
        <v>100277</v>
      </c>
      <c r="Q1814" t="str">
        <f t="shared" si="28"/>
        <v>E6 - OTHER</v>
      </c>
    </row>
    <row r="1815" spans="1:17" x14ac:dyDescent="0.25">
      <c r="A1815">
        <v>49</v>
      </c>
      <c r="B1815" t="s">
        <v>421</v>
      </c>
      <c r="C1815">
        <v>2020</v>
      </c>
      <c r="D1815">
        <v>3</v>
      </c>
      <c r="E1815" t="s">
        <v>153</v>
      </c>
      <c r="F1815">
        <v>3</v>
      </c>
      <c r="G1815" t="s">
        <v>136</v>
      </c>
      <c r="H1815">
        <v>5</v>
      </c>
      <c r="I1815" t="s">
        <v>425</v>
      </c>
      <c r="J1815" t="s">
        <v>426</v>
      </c>
      <c r="K1815" t="s">
        <v>427</v>
      </c>
      <c r="L1815">
        <v>300</v>
      </c>
      <c r="M1815" t="s">
        <v>137</v>
      </c>
      <c r="N1815">
        <v>38389</v>
      </c>
      <c r="O1815">
        <v>4123714.81</v>
      </c>
      <c r="P1815">
        <v>40708474</v>
      </c>
      <c r="Q1815" t="str">
        <f t="shared" si="28"/>
        <v>E3 - Small C&amp;I</v>
      </c>
    </row>
    <row r="1816" spans="1:17" x14ac:dyDescent="0.25">
      <c r="A1816">
        <v>49</v>
      </c>
      <c r="B1816" t="s">
        <v>421</v>
      </c>
      <c r="C1816">
        <v>2020</v>
      </c>
      <c r="D1816">
        <v>3</v>
      </c>
      <c r="E1816" t="s">
        <v>153</v>
      </c>
      <c r="F1816">
        <v>10</v>
      </c>
      <c r="G1816" t="s">
        <v>150</v>
      </c>
      <c r="H1816">
        <v>6</v>
      </c>
      <c r="I1816" t="s">
        <v>422</v>
      </c>
      <c r="J1816" t="s">
        <v>423</v>
      </c>
      <c r="K1816" t="s">
        <v>424</v>
      </c>
      <c r="L1816">
        <v>207</v>
      </c>
      <c r="M1816" t="s">
        <v>152</v>
      </c>
      <c r="N1816">
        <v>1027</v>
      </c>
      <c r="O1816">
        <v>160754.19</v>
      </c>
      <c r="P1816">
        <v>974144</v>
      </c>
      <c r="Q1816" t="str">
        <f t="shared" si="28"/>
        <v>E2 - Low Income Residential</v>
      </c>
    </row>
    <row r="1817" spans="1:17" x14ac:dyDescent="0.25">
      <c r="A1817">
        <v>49</v>
      </c>
      <c r="B1817" t="s">
        <v>421</v>
      </c>
      <c r="C1817">
        <v>2020</v>
      </c>
      <c r="D1817">
        <v>3</v>
      </c>
      <c r="E1817" t="s">
        <v>153</v>
      </c>
      <c r="F1817">
        <v>3</v>
      </c>
      <c r="G1817" t="s">
        <v>136</v>
      </c>
      <c r="H1817">
        <v>117</v>
      </c>
      <c r="I1817" t="s">
        <v>478</v>
      </c>
      <c r="J1817" t="s">
        <v>462</v>
      </c>
      <c r="K1817" t="s">
        <v>463</v>
      </c>
      <c r="L1817">
        <v>300</v>
      </c>
      <c r="M1817" t="s">
        <v>137</v>
      </c>
      <c r="N1817">
        <v>3</v>
      </c>
      <c r="O1817">
        <v>10808.37</v>
      </c>
      <c r="P1817">
        <v>27829</v>
      </c>
      <c r="Q1817" t="str">
        <f t="shared" si="28"/>
        <v>E5 - Large C&amp;I</v>
      </c>
    </row>
    <row r="1818" spans="1:17" x14ac:dyDescent="0.25">
      <c r="A1818">
        <v>49</v>
      </c>
      <c r="B1818" t="s">
        <v>421</v>
      </c>
      <c r="C1818">
        <v>2020</v>
      </c>
      <c r="D1818">
        <v>3</v>
      </c>
      <c r="E1818" t="s">
        <v>153</v>
      </c>
      <c r="F1818">
        <v>6</v>
      </c>
      <c r="G1818" t="s">
        <v>138</v>
      </c>
      <c r="H1818">
        <v>616</v>
      </c>
      <c r="I1818" t="s">
        <v>447</v>
      </c>
      <c r="J1818" t="s">
        <v>442</v>
      </c>
      <c r="K1818" t="s">
        <v>443</v>
      </c>
      <c r="L1818">
        <v>4562</v>
      </c>
      <c r="M1818" t="s">
        <v>145</v>
      </c>
      <c r="N1818">
        <v>73</v>
      </c>
      <c r="O1818">
        <v>4674.3900000000003</v>
      </c>
      <c r="P1818">
        <v>29180</v>
      </c>
      <c r="Q1818" t="str">
        <f t="shared" si="28"/>
        <v>E6 - OTHER</v>
      </c>
    </row>
    <row r="1819" spans="1:17" x14ac:dyDescent="0.25">
      <c r="A1819">
        <v>49</v>
      </c>
      <c r="B1819" t="s">
        <v>421</v>
      </c>
      <c r="C1819">
        <v>2020</v>
      </c>
      <c r="D1819">
        <v>3</v>
      </c>
      <c r="E1819" t="s">
        <v>153</v>
      </c>
      <c r="F1819">
        <v>3</v>
      </c>
      <c r="G1819" t="s">
        <v>136</v>
      </c>
      <c r="H1819">
        <v>705</v>
      </c>
      <c r="I1819" t="s">
        <v>438</v>
      </c>
      <c r="J1819" t="s">
        <v>439</v>
      </c>
      <c r="K1819" t="s">
        <v>440</v>
      </c>
      <c r="L1819">
        <v>300</v>
      </c>
      <c r="M1819" t="s">
        <v>137</v>
      </c>
      <c r="N1819">
        <v>94</v>
      </c>
      <c r="O1819">
        <v>1464422.54</v>
      </c>
      <c r="P1819">
        <v>6863612</v>
      </c>
      <c r="Q1819" t="str">
        <f t="shared" si="28"/>
        <v>E5 - Large C&amp;I</v>
      </c>
    </row>
    <row r="1820" spans="1:17" x14ac:dyDescent="0.25">
      <c r="A1820">
        <v>49</v>
      </c>
      <c r="B1820" t="s">
        <v>421</v>
      </c>
      <c r="C1820">
        <v>2020</v>
      </c>
      <c r="D1820">
        <v>3</v>
      </c>
      <c r="E1820" t="s">
        <v>153</v>
      </c>
      <c r="F1820">
        <v>5</v>
      </c>
      <c r="G1820" t="s">
        <v>141</v>
      </c>
      <c r="H1820">
        <v>700</v>
      </c>
      <c r="I1820" t="s">
        <v>448</v>
      </c>
      <c r="J1820" t="s">
        <v>439</v>
      </c>
      <c r="K1820" t="s">
        <v>440</v>
      </c>
      <c r="L1820">
        <v>460</v>
      </c>
      <c r="M1820" t="s">
        <v>142</v>
      </c>
      <c r="N1820">
        <v>46</v>
      </c>
      <c r="O1820">
        <v>520940.44</v>
      </c>
      <c r="P1820">
        <v>2508130</v>
      </c>
      <c r="Q1820" t="str">
        <f t="shared" si="28"/>
        <v>E5 - Large C&amp;I</v>
      </c>
    </row>
    <row r="1821" spans="1:17" x14ac:dyDescent="0.25">
      <c r="A1821">
        <v>49</v>
      </c>
      <c r="B1821" t="s">
        <v>421</v>
      </c>
      <c r="C1821">
        <v>2020</v>
      </c>
      <c r="D1821">
        <v>3</v>
      </c>
      <c r="E1821" t="s">
        <v>153</v>
      </c>
      <c r="F1821">
        <v>3</v>
      </c>
      <c r="G1821" t="s">
        <v>136</v>
      </c>
      <c r="H1821">
        <v>710</v>
      </c>
      <c r="I1821" t="s">
        <v>449</v>
      </c>
      <c r="J1821" t="s">
        <v>439</v>
      </c>
      <c r="K1821" t="s">
        <v>440</v>
      </c>
      <c r="L1821">
        <v>4532</v>
      </c>
      <c r="M1821" t="s">
        <v>143</v>
      </c>
      <c r="N1821">
        <v>301</v>
      </c>
      <c r="O1821">
        <v>5149260.58</v>
      </c>
      <c r="P1821">
        <v>83625341</v>
      </c>
      <c r="Q1821" t="str">
        <f t="shared" si="28"/>
        <v>E5 - Large C&amp;I</v>
      </c>
    </row>
    <row r="1822" spans="1:17" x14ac:dyDescent="0.25">
      <c r="A1822">
        <v>49</v>
      </c>
      <c r="B1822" t="s">
        <v>421</v>
      </c>
      <c r="C1822">
        <v>2020</v>
      </c>
      <c r="D1822">
        <v>3</v>
      </c>
      <c r="E1822" t="s">
        <v>153</v>
      </c>
      <c r="F1822">
        <v>6</v>
      </c>
      <c r="G1822" t="s">
        <v>138</v>
      </c>
      <c r="H1822">
        <v>629</v>
      </c>
      <c r="I1822" t="s">
        <v>470</v>
      </c>
      <c r="J1822" t="s">
        <v>431</v>
      </c>
      <c r="K1822" t="s">
        <v>432</v>
      </c>
      <c r="L1822">
        <v>700</v>
      </c>
      <c r="M1822" t="s">
        <v>139</v>
      </c>
      <c r="N1822">
        <v>141</v>
      </c>
      <c r="O1822">
        <v>109454.14</v>
      </c>
      <c r="P1822">
        <v>244631</v>
      </c>
      <c r="Q1822" t="str">
        <f t="shared" si="28"/>
        <v>E6 - OTHER</v>
      </c>
    </row>
    <row r="1823" spans="1:17" x14ac:dyDescent="0.25">
      <c r="A1823">
        <v>49</v>
      </c>
      <c r="B1823" t="s">
        <v>421</v>
      </c>
      <c r="C1823">
        <v>2020</v>
      </c>
      <c r="D1823">
        <v>3</v>
      </c>
      <c r="E1823" t="s">
        <v>153</v>
      </c>
      <c r="F1823">
        <v>6</v>
      </c>
      <c r="G1823" t="s">
        <v>138</v>
      </c>
      <c r="H1823">
        <v>610</v>
      </c>
      <c r="I1823" t="s">
        <v>430</v>
      </c>
      <c r="J1823" t="s">
        <v>431</v>
      </c>
      <c r="K1823" t="s">
        <v>432</v>
      </c>
      <c r="L1823">
        <v>700</v>
      </c>
      <c r="M1823" t="s">
        <v>139</v>
      </c>
      <c r="N1823">
        <v>9</v>
      </c>
      <c r="O1823">
        <v>3029.27</v>
      </c>
      <c r="P1823">
        <v>5121</v>
      </c>
      <c r="Q1823" t="str">
        <f t="shared" si="28"/>
        <v>E6 - OTHER</v>
      </c>
    </row>
    <row r="1824" spans="1:17" x14ac:dyDescent="0.25">
      <c r="A1824">
        <v>49</v>
      </c>
      <c r="B1824" t="s">
        <v>421</v>
      </c>
      <c r="C1824">
        <v>2020</v>
      </c>
      <c r="D1824">
        <v>3</v>
      </c>
      <c r="E1824" t="s">
        <v>153</v>
      </c>
      <c r="F1824">
        <v>5</v>
      </c>
      <c r="G1824" t="s">
        <v>141</v>
      </c>
      <c r="H1824">
        <v>950</v>
      </c>
      <c r="I1824" t="s">
        <v>429</v>
      </c>
      <c r="J1824" t="s">
        <v>426</v>
      </c>
      <c r="K1824" t="s">
        <v>427</v>
      </c>
      <c r="L1824">
        <v>4552</v>
      </c>
      <c r="M1824" t="s">
        <v>157</v>
      </c>
      <c r="N1824">
        <v>130</v>
      </c>
      <c r="O1824">
        <v>39558.9</v>
      </c>
      <c r="P1824">
        <v>387247</v>
      </c>
      <c r="Q1824" t="str">
        <f t="shared" si="28"/>
        <v>E3 - Small C&amp;I</v>
      </c>
    </row>
    <row r="1825" spans="1:17" x14ac:dyDescent="0.25">
      <c r="A1825">
        <v>49</v>
      </c>
      <c r="B1825" t="s">
        <v>421</v>
      </c>
      <c r="C1825">
        <v>2020</v>
      </c>
      <c r="D1825">
        <v>3</v>
      </c>
      <c r="E1825" t="s">
        <v>153</v>
      </c>
      <c r="F1825">
        <v>5</v>
      </c>
      <c r="G1825" t="s">
        <v>141</v>
      </c>
      <c r="H1825">
        <v>616</v>
      </c>
      <c r="I1825" t="s">
        <v>447</v>
      </c>
      <c r="J1825" t="s">
        <v>442</v>
      </c>
      <c r="K1825" t="s">
        <v>443</v>
      </c>
      <c r="L1825">
        <v>4552</v>
      </c>
      <c r="M1825" t="s">
        <v>157</v>
      </c>
      <c r="N1825">
        <v>20</v>
      </c>
      <c r="O1825">
        <v>2429.12</v>
      </c>
      <c r="P1825">
        <v>13748</v>
      </c>
      <c r="Q1825" t="str">
        <f t="shared" si="28"/>
        <v>E6 - OTHER</v>
      </c>
    </row>
    <row r="1826" spans="1:17" x14ac:dyDescent="0.25">
      <c r="A1826">
        <v>49</v>
      </c>
      <c r="B1826" t="s">
        <v>421</v>
      </c>
      <c r="C1826">
        <v>2020</v>
      </c>
      <c r="D1826">
        <v>3</v>
      </c>
      <c r="E1826" t="s">
        <v>153</v>
      </c>
      <c r="F1826">
        <v>6</v>
      </c>
      <c r="G1826" t="s">
        <v>138</v>
      </c>
      <c r="H1826">
        <v>605</v>
      </c>
      <c r="I1826" t="s">
        <v>468</v>
      </c>
      <c r="J1826" t="s">
        <v>442</v>
      </c>
      <c r="K1826" t="s">
        <v>443</v>
      </c>
      <c r="L1826">
        <v>700</v>
      </c>
      <c r="M1826" t="s">
        <v>139</v>
      </c>
      <c r="N1826">
        <v>16</v>
      </c>
      <c r="O1826">
        <v>890.18</v>
      </c>
      <c r="P1826">
        <v>3167</v>
      </c>
      <c r="Q1826" t="str">
        <f t="shared" si="28"/>
        <v>E6 - OTHER</v>
      </c>
    </row>
    <row r="1827" spans="1:17" x14ac:dyDescent="0.25">
      <c r="A1827">
        <v>49</v>
      </c>
      <c r="B1827" t="s">
        <v>421</v>
      </c>
      <c r="C1827">
        <v>2020</v>
      </c>
      <c r="D1827">
        <v>3</v>
      </c>
      <c r="E1827" t="s">
        <v>153</v>
      </c>
      <c r="F1827">
        <v>6</v>
      </c>
      <c r="G1827" t="s">
        <v>138</v>
      </c>
      <c r="H1827">
        <v>628</v>
      </c>
      <c r="I1827" t="s">
        <v>441</v>
      </c>
      <c r="J1827" t="s">
        <v>442</v>
      </c>
      <c r="K1827" t="s">
        <v>443</v>
      </c>
      <c r="L1827">
        <v>700</v>
      </c>
      <c r="M1827" t="s">
        <v>139</v>
      </c>
      <c r="N1827">
        <v>218</v>
      </c>
      <c r="O1827">
        <v>17141.490000000002</v>
      </c>
      <c r="P1827">
        <v>63026</v>
      </c>
      <c r="Q1827" t="str">
        <f t="shared" si="28"/>
        <v>E6 - OTHER</v>
      </c>
    </row>
    <row r="1828" spans="1:17" x14ac:dyDescent="0.25">
      <c r="A1828">
        <v>49</v>
      </c>
      <c r="B1828" t="s">
        <v>421</v>
      </c>
      <c r="C1828">
        <v>2020</v>
      </c>
      <c r="D1828">
        <v>3</v>
      </c>
      <c r="E1828" t="s">
        <v>153</v>
      </c>
      <c r="F1828">
        <v>6</v>
      </c>
      <c r="G1828" t="s">
        <v>138</v>
      </c>
      <c r="H1828">
        <v>619</v>
      </c>
      <c r="I1828" t="s">
        <v>475</v>
      </c>
      <c r="J1828" t="s">
        <v>158</v>
      </c>
      <c r="K1828" t="s">
        <v>146</v>
      </c>
      <c r="L1828">
        <v>4562</v>
      </c>
      <c r="M1828" t="s">
        <v>145</v>
      </c>
      <c r="N1828">
        <v>114</v>
      </c>
      <c r="O1828">
        <v>91327.26</v>
      </c>
      <c r="P1828">
        <v>862085</v>
      </c>
      <c r="Q1828" t="str">
        <f t="shared" si="28"/>
        <v>E6 - OTHER</v>
      </c>
    </row>
    <row r="1829" spans="1:17" x14ac:dyDescent="0.25">
      <c r="A1829">
        <v>49</v>
      </c>
      <c r="B1829" t="s">
        <v>421</v>
      </c>
      <c r="C1829">
        <v>2020</v>
      </c>
      <c r="D1829">
        <v>3</v>
      </c>
      <c r="E1829" t="s">
        <v>153</v>
      </c>
      <c r="F1829">
        <v>3</v>
      </c>
      <c r="G1829" t="s">
        <v>136</v>
      </c>
      <c r="H1829">
        <v>711</v>
      </c>
      <c r="I1829" t="s">
        <v>453</v>
      </c>
      <c r="J1829" t="s">
        <v>439</v>
      </c>
      <c r="K1829" t="s">
        <v>440</v>
      </c>
      <c r="L1829">
        <v>4532</v>
      </c>
      <c r="M1829" t="s">
        <v>143</v>
      </c>
      <c r="N1829">
        <v>321</v>
      </c>
      <c r="O1829">
        <v>4254736.08</v>
      </c>
      <c r="P1829">
        <v>65586269</v>
      </c>
      <c r="Q1829" t="str">
        <f t="shared" si="28"/>
        <v>E5 - Large C&amp;I</v>
      </c>
    </row>
    <row r="1830" spans="1:17" x14ac:dyDescent="0.25">
      <c r="A1830">
        <v>49</v>
      </c>
      <c r="B1830" t="s">
        <v>421</v>
      </c>
      <c r="C1830">
        <v>2020</v>
      </c>
      <c r="D1830">
        <v>3</v>
      </c>
      <c r="E1830" t="s">
        <v>153</v>
      </c>
      <c r="F1830">
        <v>1</v>
      </c>
      <c r="G1830" t="s">
        <v>133</v>
      </c>
      <c r="H1830">
        <v>903</v>
      </c>
      <c r="I1830" t="s">
        <v>454</v>
      </c>
      <c r="J1830" t="s">
        <v>451</v>
      </c>
      <c r="K1830" t="s">
        <v>452</v>
      </c>
      <c r="L1830">
        <v>4512</v>
      </c>
      <c r="M1830" t="s">
        <v>134</v>
      </c>
      <c r="N1830">
        <v>37815</v>
      </c>
      <c r="O1830">
        <v>2071044.33</v>
      </c>
      <c r="P1830">
        <v>17553045</v>
      </c>
      <c r="Q1830" t="str">
        <f t="shared" si="28"/>
        <v>E1 - Residential</v>
      </c>
    </row>
    <row r="1831" spans="1:17" x14ac:dyDescent="0.25">
      <c r="A1831">
        <v>49</v>
      </c>
      <c r="B1831" t="s">
        <v>421</v>
      </c>
      <c r="C1831">
        <v>2020</v>
      </c>
      <c r="D1831">
        <v>3</v>
      </c>
      <c r="E1831" t="s">
        <v>153</v>
      </c>
      <c r="F1831">
        <v>10</v>
      </c>
      <c r="G1831" t="s">
        <v>150</v>
      </c>
      <c r="H1831">
        <v>903</v>
      </c>
      <c r="I1831" t="s">
        <v>454</v>
      </c>
      <c r="J1831" t="s">
        <v>451</v>
      </c>
      <c r="K1831" t="s">
        <v>452</v>
      </c>
      <c r="L1831">
        <v>4513</v>
      </c>
      <c r="M1831" t="s">
        <v>151</v>
      </c>
      <c r="N1831">
        <v>1660</v>
      </c>
      <c r="O1831">
        <v>190395.35</v>
      </c>
      <c r="P1831">
        <v>1739930</v>
      </c>
      <c r="Q1831" t="str">
        <f t="shared" si="28"/>
        <v>E1 - Residential</v>
      </c>
    </row>
    <row r="1832" spans="1:17" x14ac:dyDescent="0.25">
      <c r="A1832">
        <v>49</v>
      </c>
      <c r="B1832" t="s">
        <v>421</v>
      </c>
      <c r="C1832">
        <v>2020</v>
      </c>
      <c r="D1832">
        <v>3</v>
      </c>
      <c r="E1832" t="s">
        <v>153</v>
      </c>
      <c r="F1832">
        <v>1</v>
      </c>
      <c r="G1832" t="s">
        <v>133</v>
      </c>
      <c r="H1832">
        <v>905</v>
      </c>
      <c r="I1832" t="s">
        <v>455</v>
      </c>
      <c r="J1832" t="s">
        <v>423</v>
      </c>
      <c r="K1832" t="s">
        <v>424</v>
      </c>
      <c r="L1832">
        <v>4512</v>
      </c>
      <c r="M1832" t="s">
        <v>134</v>
      </c>
      <c r="N1832">
        <v>4759</v>
      </c>
      <c r="O1832">
        <v>96719.17</v>
      </c>
      <c r="P1832">
        <v>1886362</v>
      </c>
      <c r="Q1832" t="str">
        <f t="shared" si="28"/>
        <v>E2 - Low Income Residential</v>
      </c>
    </row>
    <row r="1833" spans="1:17" x14ac:dyDescent="0.25">
      <c r="A1833">
        <v>49</v>
      </c>
      <c r="B1833" t="s">
        <v>421</v>
      </c>
      <c r="C1833">
        <v>2020</v>
      </c>
      <c r="D1833">
        <v>3</v>
      </c>
      <c r="E1833" t="s">
        <v>153</v>
      </c>
      <c r="F1833">
        <v>6</v>
      </c>
      <c r="G1833" t="s">
        <v>138</v>
      </c>
      <c r="H1833">
        <v>34</v>
      </c>
      <c r="I1833" t="s">
        <v>464</v>
      </c>
      <c r="J1833" t="s">
        <v>459</v>
      </c>
      <c r="K1833" t="s">
        <v>460</v>
      </c>
      <c r="L1833">
        <v>700</v>
      </c>
      <c r="M1833" t="s">
        <v>139</v>
      </c>
      <c r="N1833">
        <v>152</v>
      </c>
      <c r="O1833">
        <v>20650.18</v>
      </c>
      <c r="P1833">
        <v>91734</v>
      </c>
      <c r="Q1833" t="str">
        <f t="shared" si="28"/>
        <v>E3 - Small C&amp;I</v>
      </c>
    </row>
    <row r="1834" spans="1:17" x14ac:dyDescent="0.25">
      <c r="A1834">
        <v>49</v>
      </c>
      <c r="B1834" t="s">
        <v>421</v>
      </c>
      <c r="C1834">
        <v>2020</v>
      </c>
      <c r="D1834">
        <v>3</v>
      </c>
      <c r="E1834" t="s">
        <v>153</v>
      </c>
      <c r="F1834">
        <v>5</v>
      </c>
      <c r="G1834" t="s">
        <v>141</v>
      </c>
      <c r="H1834">
        <v>710</v>
      </c>
      <c r="I1834" t="s">
        <v>449</v>
      </c>
      <c r="J1834" t="s">
        <v>439</v>
      </c>
      <c r="K1834" t="s">
        <v>440</v>
      </c>
      <c r="L1834">
        <v>4552</v>
      </c>
      <c r="M1834" t="s">
        <v>157</v>
      </c>
      <c r="N1834">
        <v>92</v>
      </c>
      <c r="O1834">
        <v>1403566.41</v>
      </c>
      <c r="P1834">
        <v>20580810</v>
      </c>
      <c r="Q1834" t="str">
        <f t="shared" si="28"/>
        <v>E5 - Large C&amp;I</v>
      </c>
    </row>
    <row r="1835" spans="1:17" x14ac:dyDescent="0.25">
      <c r="A1835">
        <v>49</v>
      </c>
      <c r="B1835" t="s">
        <v>421</v>
      </c>
      <c r="C1835">
        <v>2020</v>
      </c>
      <c r="D1835">
        <v>3</v>
      </c>
      <c r="E1835" t="s">
        <v>153</v>
      </c>
      <c r="F1835">
        <v>3</v>
      </c>
      <c r="G1835" t="s">
        <v>136</v>
      </c>
      <c r="H1835">
        <v>55</v>
      </c>
      <c r="I1835" t="s">
        <v>428</v>
      </c>
      <c r="J1835" t="s">
        <v>426</v>
      </c>
      <c r="K1835" t="s">
        <v>427</v>
      </c>
      <c r="L1835">
        <v>300</v>
      </c>
      <c r="M1835" t="s">
        <v>137</v>
      </c>
      <c r="N1835">
        <v>52</v>
      </c>
      <c r="O1835">
        <v>-71048.67</v>
      </c>
      <c r="P1835">
        <v>68359</v>
      </c>
      <c r="Q1835" t="str">
        <f t="shared" si="28"/>
        <v>E3 - Small C&amp;I</v>
      </c>
    </row>
    <row r="1836" spans="1:17" x14ac:dyDescent="0.25">
      <c r="A1836">
        <v>49</v>
      </c>
      <c r="B1836" t="s">
        <v>421</v>
      </c>
      <c r="C1836">
        <v>2020</v>
      </c>
      <c r="D1836">
        <v>3</v>
      </c>
      <c r="E1836" t="s">
        <v>153</v>
      </c>
      <c r="F1836">
        <v>5</v>
      </c>
      <c r="G1836" t="s">
        <v>141</v>
      </c>
      <c r="H1836">
        <v>53</v>
      </c>
      <c r="I1836" t="s">
        <v>436</v>
      </c>
      <c r="J1836" t="s">
        <v>434</v>
      </c>
      <c r="K1836" t="s">
        <v>435</v>
      </c>
      <c r="L1836">
        <v>460</v>
      </c>
      <c r="M1836" t="s">
        <v>142</v>
      </c>
      <c r="N1836">
        <v>9</v>
      </c>
      <c r="O1836">
        <v>20631.439999999999</v>
      </c>
      <c r="P1836">
        <v>95698</v>
      </c>
      <c r="Q1836" t="str">
        <f t="shared" si="28"/>
        <v>E4 - Medium C&amp;I</v>
      </c>
    </row>
    <row r="1837" spans="1:17" x14ac:dyDescent="0.25">
      <c r="A1837">
        <v>49</v>
      </c>
      <c r="B1837" t="s">
        <v>421</v>
      </c>
      <c r="C1837">
        <v>2020</v>
      </c>
      <c r="D1837">
        <v>3</v>
      </c>
      <c r="E1837" t="s">
        <v>153</v>
      </c>
      <c r="F1837">
        <v>3</v>
      </c>
      <c r="G1837" t="s">
        <v>136</v>
      </c>
      <c r="H1837">
        <v>954</v>
      </c>
      <c r="I1837" t="s">
        <v>437</v>
      </c>
      <c r="J1837" t="s">
        <v>434</v>
      </c>
      <c r="K1837" t="s">
        <v>435</v>
      </c>
      <c r="L1837">
        <v>4532</v>
      </c>
      <c r="M1837" t="s">
        <v>143</v>
      </c>
      <c r="N1837">
        <v>3375</v>
      </c>
      <c r="O1837">
        <v>4523100.62</v>
      </c>
      <c r="P1837">
        <v>54378339</v>
      </c>
      <c r="Q1837" t="str">
        <f t="shared" si="28"/>
        <v>E4 - Medium C&amp;I</v>
      </c>
    </row>
    <row r="1838" spans="1:17" x14ac:dyDescent="0.25">
      <c r="A1838">
        <v>49</v>
      </c>
      <c r="B1838" t="s">
        <v>421</v>
      </c>
      <c r="C1838">
        <v>2020</v>
      </c>
      <c r="D1838">
        <v>3</v>
      </c>
      <c r="E1838" t="s">
        <v>153</v>
      </c>
      <c r="F1838">
        <v>5</v>
      </c>
      <c r="G1838" t="s">
        <v>141</v>
      </c>
      <c r="H1838">
        <v>954</v>
      </c>
      <c r="I1838" t="s">
        <v>437</v>
      </c>
      <c r="J1838" t="s">
        <v>434</v>
      </c>
      <c r="K1838" t="s">
        <v>435</v>
      </c>
      <c r="L1838">
        <v>4552</v>
      </c>
      <c r="M1838" t="s">
        <v>157</v>
      </c>
      <c r="N1838">
        <v>168</v>
      </c>
      <c r="O1838">
        <v>302348.49</v>
      </c>
      <c r="P1838">
        <v>3456669</v>
      </c>
      <c r="Q1838" t="str">
        <f t="shared" si="28"/>
        <v>E4 - Medium C&amp;I</v>
      </c>
    </row>
    <row r="1839" spans="1:17" x14ac:dyDescent="0.25">
      <c r="A1839">
        <v>49</v>
      </c>
      <c r="B1839" t="s">
        <v>421</v>
      </c>
      <c r="C1839">
        <v>2020</v>
      </c>
      <c r="D1839">
        <v>3</v>
      </c>
      <c r="E1839" t="s">
        <v>153</v>
      </c>
      <c r="F1839">
        <v>5</v>
      </c>
      <c r="G1839" t="s">
        <v>141</v>
      </c>
      <c r="H1839">
        <v>711</v>
      </c>
      <c r="I1839" t="s">
        <v>453</v>
      </c>
      <c r="J1839" t="s">
        <v>439</v>
      </c>
      <c r="K1839" t="s">
        <v>440</v>
      </c>
      <c r="L1839">
        <v>4552</v>
      </c>
      <c r="M1839" t="s">
        <v>157</v>
      </c>
      <c r="N1839">
        <v>71</v>
      </c>
      <c r="O1839">
        <v>883844.29</v>
      </c>
      <c r="P1839">
        <v>12783224</v>
      </c>
      <c r="Q1839" t="str">
        <f t="shared" si="28"/>
        <v>E5 - Large C&amp;I</v>
      </c>
    </row>
    <row r="1840" spans="1:17" x14ac:dyDescent="0.25">
      <c r="A1840">
        <v>49</v>
      </c>
      <c r="B1840" t="s">
        <v>421</v>
      </c>
      <c r="C1840">
        <v>2020</v>
      </c>
      <c r="D1840">
        <v>3</v>
      </c>
      <c r="E1840" t="s">
        <v>153</v>
      </c>
      <c r="F1840">
        <v>5</v>
      </c>
      <c r="G1840" t="s">
        <v>141</v>
      </c>
      <c r="H1840">
        <v>122</v>
      </c>
      <c r="I1840" t="s">
        <v>461</v>
      </c>
      <c r="J1840" t="s">
        <v>462</v>
      </c>
      <c r="K1840" t="s">
        <v>463</v>
      </c>
      <c r="L1840">
        <v>460</v>
      </c>
      <c r="M1840" t="s">
        <v>142</v>
      </c>
      <c r="N1840">
        <v>1</v>
      </c>
      <c r="O1840">
        <v>23087.3</v>
      </c>
      <c r="P1840">
        <v>367815</v>
      </c>
      <c r="Q1840" t="str">
        <f t="shared" si="28"/>
        <v>E5 - Large C&amp;I</v>
      </c>
    </row>
    <row r="1841" spans="1:17" x14ac:dyDescent="0.25">
      <c r="A1841">
        <v>49</v>
      </c>
      <c r="B1841" t="s">
        <v>421</v>
      </c>
      <c r="C1841">
        <v>2020</v>
      </c>
      <c r="D1841">
        <v>3</v>
      </c>
      <c r="E1841" t="s">
        <v>153</v>
      </c>
      <c r="F1841">
        <v>3</v>
      </c>
      <c r="G1841" t="s">
        <v>136</v>
      </c>
      <c r="H1841">
        <v>1</v>
      </c>
      <c r="I1841" t="s">
        <v>450</v>
      </c>
      <c r="J1841" t="s">
        <v>451</v>
      </c>
      <c r="K1841" t="s">
        <v>452</v>
      </c>
      <c r="L1841">
        <v>300</v>
      </c>
      <c r="M1841" t="s">
        <v>137</v>
      </c>
      <c r="N1841">
        <v>785</v>
      </c>
      <c r="O1841">
        <v>209262.3</v>
      </c>
      <c r="P1841">
        <v>933847</v>
      </c>
      <c r="Q1841" t="str">
        <f t="shared" si="28"/>
        <v>E1 - Residential</v>
      </c>
    </row>
    <row r="1842" spans="1:17" x14ac:dyDescent="0.25">
      <c r="A1842">
        <v>49</v>
      </c>
      <c r="B1842" t="s">
        <v>421</v>
      </c>
      <c r="C1842">
        <v>2020</v>
      </c>
      <c r="D1842">
        <v>3</v>
      </c>
      <c r="E1842" t="s">
        <v>153</v>
      </c>
      <c r="F1842">
        <v>5</v>
      </c>
      <c r="G1842" t="s">
        <v>141</v>
      </c>
      <c r="H1842">
        <v>13</v>
      </c>
      <c r="I1842" t="s">
        <v>433</v>
      </c>
      <c r="J1842" t="s">
        <v>434</v>
      </c>
      <c r="K1842" t="s">
        <v>435</v>
      </c>
      <c r="L1842">
        <v>460</v>
      </c>
      <c r="M1842" t="s">
        <v>142</v>
      </c>
      <c r="N1842">
        <v>292</v>
      </c>
      <c r="O1842">
        <v>703796.42</v>
      </c>
      <c r="P1842">
        <v>3255311</v>
      </c>
      <c r="Q1842" t="str">
        <f t="shared" si="28"/>
        <v>E4 - Medium C&amp;I</v>
      </c>
    </row>
    <row r="1843" spans="1:17" x14ac:dyDescent="0.25">
      <c r="A1843">
        <v>49</v>
      </c>
      <c r="B1843" t="s">
        <v>421</v>
      </c>
      <c r="C1843">
        <v>2020</v>
      </c>
      <c r="D1843">
        <v>3</v>
      </c>
      <c r="E1843" t="s">
        <v>153</v>
      </c>
      <c r="F1843">
        <v>3</v>
      </c>
      <c r="G1843" t="s">
        <v>136</v>
      </c>
      <c r="H1843">
        <v>617</v>
      </c>
      <c r="I1843" t="s">
        <v>471</v>
      </c>
      <c r="J1843" t="s">
        <v>431</v>
      </c>
      <c r="K1843" t="s">
        <v>432</v>
      </c>
      <c r="L1843">
        <v>4532</v>
      </c>
      <c r="M1843" t="s">
        <v>143</v>
      </c>
      <c r="N1843">
        <v>1</v>
      </c>
      <c r="O1843">
        <v>843.56</v>
      </c>
      <c r="P1843">
        <v>4719</v>
      </c>
      <c r="Q1843" t="str">
        <f t="shared" si="28"/>
        <v>E6 - OTHER</v>
      </c>
    </row>
    <row r="1844" spans="1:17" x14ac:dyDescent="0.25">
      <c r="A1844">
        <v>49</v>
      </c>
      <c r="B1844" t="s">
        <v>421</v>
      </c>
      <c r="C1844">
        <v>2020</v>
      </c>
      <c r="D1844">
        <v>3</v>
      </c>
      <c r="E1844" t="s">
        <v>153</v>
      </c>
      <c r="F1844">
        <v>6</v>
      </c>
      <c r="G1844" t="s">
        <v>138</v>
      </c>
      <c r="H1844">
        <v>617</v>
      </c>
      <c r="I1844" t="s">
        <v>471</v>
      </c>
      <c r="J1844" t="s">
        <v>431</v>
      </c>
      <c r="K1844" t="s">
        <v>432</v>
      </c>
      <c r="L1844">
        <v>4562</v>
      </c>
      <c r="M1844" t="s">
        <v>145</v>
      </c>
      <c r="N1844">
        <v>110</v>
      </c>
      <c r="O1844">
        <v>417671.19</v>
      </c>
      <c r="P1844">
        <v>1223501</v>
      </c>
      <c r="Q1844" t="str">
        <f t="shared" si="28"/>
        <v>E6 - OTHER</v>
      </c>
    </row>
    <row r="1845" spans="1:17" x14ac:dyDescent="0.25">
      <c r="A1845">
        <v>49</v>
      </c>
      <c r="B1845" t="s">
        <v>421</v>
      </c>
      <c r="C1845">
        <v>2020</v>
      </c>
      <c r="D1845">
        <v>3</v>
      </c>
      <c r="E1845" t="s">
        <v>153</v>
      </c>
      <c r="F1845">
        <v>3</v>
      </c>
      <c r="G1845" t="s">
        <v>136</v>
      </c>
      <c r="H1845">
        <v>629</v>
      </c>
      <c r="I1845" t="s">
        <v>470</v>
      </c>
      <c r="J1845" t="s">
        <v>431</v>
      </c>
      <c r="K1845" t="s">
        <v>432</v>
      </c>
      <c r="L1845">
        <v>300</v>
      </c>
      <c r="M1845" t="s">
        <v>137</v>
      </c>
      <c r="N1845">
        <v>8</v>
      </c>
      <c r="O1845">
        <v>307.57</v>
      </c>
      <c r="P1845">
        <v>1100</v>
      </c>
      <c r="Q1845" t="str">
        <f t="shared" si="28"/>
        <v>E6 - OTHER</v>
      </c>
    </row>
    <row r="1846" spans="1:17" x14ac:dyDescent="0.25">
      <c r="A1846">
        <v>49</v>
      </c>
      <c r="B1846" t="s">
        <v>421</v>
      </c>
      <c r="C1846">
        <v>2020</v>
      </c>
      <c r="D1846">
        <v>3</v>
      </c>
      <c r="E1846" t="s">
        <v>153</v>
      </c>
      <c r="F1846">
        <v>5</v>
      </c>
      <c r="G1846" t="s">
        <v>141</v>
      </c>
      <c r="H1846">
        <v>943</v>
      </c>
      <c r="I1846" t="s">
        <v>465</v>
      </c>
      <c r="J1846" t="s">
        <v>466</v>
      </c>
      <c r="K1846" t="s">
        <v>467</v>
      </c>
      <c r="L1846">
        <v>4552</v>
      </c>
      <c r="M1846" t="s">
        <v>157</v>
      </c>
      <c r="N1846">
        <v>1</v>
      </c>
      <c r="O1846">
        <v>8786.49</v>
      </c>
      <c r="P1846">
        <v>0</v>
      </c>
      <c r="Q1846" t="str">
        <f t="shared" si="28"/>
        <v>E6 - OTHER</v>
      </c>
    </row>
    <row r="1847" spans="1:17" x14ac:dyDescent="0.25">
      <c r="A1847">
        <v>49</v>
      </c>
      <c r="B1847" t="s">
        <v>421</v>
      </c>
      <c r="C1847">
        <v>2020</v>
      </c>
      <c r="D1847">
        <v>3</v>
      </c>
      <c r="E1847" t="s">
        <v>153</v>
      </c>
      <c r="F1847">
        <v>5</v>
      </c>
      <c r="G1847" t="s">
        <v>141</v>
      </c>
      <c r="H1847">
        <v>944</v>
      </c>
      <c r="I1847" t="s">
        <v>472</v>
      </c>
      <c r="J1847" t="s">
        <v>473</v>
      </c>
      <c r="K1847" t="s">
        <v>474</v>
      </c>
      <c r="L1847">
        <v>4552</v>
      </c>
      <c r="M1847" t="s">
        <v>157</v>
      </c>
      <c r="N1847">
        <v>1</v>
      </c>
      <c r="O1847">
        <v>9159.31</v>
      </c>
      <c r="P1847">
        <v>413979</v>
      </c>
      <c r="Q1847" t="str">
        <f t="shared" si="28"/>
        <v>E6 - OTHER</v>
      </c>
    </row>
    <row r="1848" spans="1:17" x14ac:dyDescent="0.25">
      <c r="A1848">
        <v>49</v>
      </c>
      <c r="B1848" t="s">
        <v>421</v>
      </c>
      <c r="C1848">
        <v>2020</v>
      </c>
      <c r="D1848">
        <v>3</v>
      </c>
      <c r="E1848" t="s">
        <v>153</v>
      </c>
      <c r="F1848">
        <v>10</v>
      </c>
      <c r="G1848" t="s">
        <v>150</v>
      </c>
      <c r="H1848">
        <v>5</v>
      </c>
      <c r="I1848" t="s">
        <v>537</v>
      </c>
      <c r="J1848" t="s">
        <v>426</v>
      </c>
      <c r="K1848" t="s">
        <v>427</v>
      </c>
      <c r="L1848">
        <v>207</v>
      </c>
      <c r="M1848" t="s">
        <v>152</v>
      </c>
      <c r="N1848">
        <v>1</v>
      </c>
      <c r="O1848">
        <v>14.14</v>
      </c>
      <c r="P1848">
        <v>3</v>
      </c>
      <c r="Q1848" t="str">
        <f t="shared" si="28"/>
        <v>E3 - Small C&amp;I</v>
      </c>
    </row>
    <row r="1849" spans="1:17" x14ac:dyDescent="0.25">
      <c r="A1849">
        <v>49</v>
      </c>
      <c r="B1849" t="s">
        <v>421</v>
      </c>
      <c r="C1849">
        <v>2020</v>
      </c>
      <c r="D1849">
        <v>3</v>
      </c>
      <c r="E1849" t="s">
        <v>153</v>
      </c>
      <c r="F1849">
        <v>10</v>
      </c>
      <c r="G1849" t="s">
        <v>150</v>
      </c>
      <c r="H1849">
        <v>905</v>
      </c>
      <c r="I1849" t="s">
        <v>455</v>
      </c>
      <c r="J1849" t="s">
        <v>423</v>
      </c>
      <c r="K1849" t="s">
        <v>424</v>
      </c>
      <c r="L1849">
        <v>4513</v>
      </c>
      <c r="M1849" t="s">
        <v>151</v>
      </c>
      <c r="N1849">
        <v>137</v>
      </c>
      <c r="O1849">
        <v>4535.7</v>
      </c>
      <c r="P1849">
        <v>96613</v>
      </c>
      <c r="Q1849" t="str">
        <f t="shared" si="28"/>
        <v>E2 - Low Income Residential</v>
      </c>
    </row>
    <row r="1850" spans="1:17" x14ac:dyDescent="0.25">
      <c r="A1850">
        <v>49</v>
      </c>
      <c r="B1850" t="s">
        <v>421</v>
      </c>
      <c r="C1850">
        <v>2020</v>
      </c>
      <c r="D1850">
        <v>3</v>
      </c>
      <c r="E1850" t="s">
        <v>153</v>
      </c>
      <c r="F1850">
        <v>10</v>
      </c>
      <c r="G1850" t="s">
        <v>150</v>
      </c>
      <c r="H1850">
        <v>1</v>
      </c>
      <c r="I1850" t="s">
        <v>450</v>
      </c>
      <c r="J1850" t="s">
        <v>451</v>
      </c>
      <c r="K1850" t="s">
        <v>452</v>
      </c>
      <c r="L1850">
        <v>207</v>
      </c>
      <c r="M1850" t="s">
        <v>152</v>
      </c>
      <c r="N1850">
        <v>14647</v>
      </c>
      <c r="O1850">
        <v>3018387.14</v>
      </c>
      <c r="P1850">
        <v>13432281</v>
      </c>
      <c r="Q1850" t="str">
        <f t="shared" si="28"/>
        <v>E1 - Residential</v>
      </c>
    </row>
    <row r="1851" spans="1:17" x14ac:dyDescent="0.25">
      <c r="A1851">
        <v>49</v>
      </c>
      <c r="B1851" t="s">
        <v>421</v>
      </c>
      <c r="C1851">
        <v>2020</v>
      </c>
      <c r="D1851">
        <v>3</v>
      </c>
      <c r="E1851" t="s">
        <v>153</v>
      </c>
      <c r="F1851">
        <v>5</v>
      </c>
      <c r="G1851" t="s">
        <v>141</v>
      </c>
      <c r="H1851">
        <v>5</v>
      </c>
      <c r="I1851" t="s">
        <v>425</v>
      </c>
      <c r="J1851" t="s">
        <v>426</v>
      </c>
      <c r="K1851" t="s">
        <v>427</v>
      </c>
      <c r="L1851">
        <v>460</v>
      </c>
      <c r="M1851" t="s">
        <v>142</v>
      </c>
      <c r="N1851">
        <v>783</v>
      </c>
      <c r="O1851">
        <v>273534.05</v>
      </c>
      <c r="P1851">
        <v>1296753</v>
      </c>
      <c r="Q1851" t="str">
        <f t="shared" si="28"/>
        <v>E3 - Small C&amp;I</v>
      </c>
    </row>
    <row r="1852" spans="1:17" x14ac:dyDescent="0.25">
      <c r="A1852">
        <v>49</v>
      </c>
      <c r="B1852" t="s">
        <v>421</v>
      </c>
      <c r="C1852">
        <v>2020</v>
      </c>
      <c r="D1852">
        <v>3</v>
      </c>
      <c r="E1852" t="s">
        <v>153</v>
      </c>
      <c r="F1852">
        <v>1</v>
      </c>
      <c r="G1852" t="s">
        <v>133</v>
      </c>
      <c r="H1852">
        <v>13</v>
      </c>
      <c r="I1852" t="s">
        <v>433</v>
      </c>
      <c r="J1852" t="s">
        <v>434</v>
      </c>
      <c r="K1852" t="s">
        <v>435</v>
      </c>
      <c r="L1852">
        <v>200</v>
      </c>
      <c r="M1852" t="s">
        <v>144</v>
      </c>
      <c r="N1852">
        <v>10</v>
      </c>
      <c r="O1852">
        <v>8732.58</v>
      </c>
      <c r="P1852">
        <v>35757</v>
      </c>
      <c r="Q1852" t="str">
        <f t="shared" si="28"/>
        <v>E4 - Medium C&amp;I</v>
      </c>
    </row>
    <row r="1853" spans="1:17" x14ac:dyDescent="0.25">
      <c r="A1853">
        <v>49</v>
      </c>
      <c r="B1853" t="s">
        <v>421</v>
      </c>
      <c r="C1853">
        <v>2020</v>
      </c>
      <c r="D1853">
        <v>3</v>
      </c>
      <c r="E1853" t="s">
        <v>153</v>
      </c>
      <c r="F1853">
        <v>1</v>
      </c>
      <c r="G1853" t="s">
        <v>133</v>
      </c>
      <c r="H1853">
        <v>950</v>
      </c>
      <c r="I1853" t="s">
        <v>429</v>
      </c>
      <c r="J1853" t="s">
        <v>426</v>
      </c>
      <c r="K1853" t="s">
        <v>427</v>
      </c>
      <c r="L1853">
        <v>4512</v>
      </c>
      <c r="M1853" t="s">
        <v>134</v>
      </c>
      <c r="N1853">
        <v>74</v>
      </c>
      <c r="O1853">
        <v>7725.42</v>
      </c>
      <c r="P1853">
        <v>68946</v>
      </c>
      <c r="Q1853" t="str">
        <f t="shared" si="28"/>
        <v>E3 - Small C&amp;I</v>
      </c>
    </row>
    <row r="1854" spans="1:17" x14ac:dyDescent="0.25">
      <c r="A1854">
        <v>49</v>
      </c>
      <c r="B1854" t="s">
        <v>421</v>
      </c>
      <c r="C1854">
        <v>2020</v>
      </c>
      <c r="D1854">
        <v>3</v>
      </c>
      <c r="E1854" t="s">
        <v>153</v>
      </c>
      <c r="F1854">
        <v>1</v>
      </c>
      <c r="G1854" t="s">
        <v>133</v>
      </c>
      <c r="H1854">
        <v>6</v>
      </c>
      <c r="I1854" t="s">
        <v>422</v>
      </c>
      <c r="J1854" t="s">
        <v>423</v>
      </c>
      <c r="K1854" t="s">
        <v>424</v>
      </c>
      <c r="L1854">
        <v>200</v>
      </c>
      <c r="M1854" t="s">
        <v>144</v>
      </c>
      <c r="N1854">
        <v>26646</v>
      </c>
      <c r="O1854">
        <v>2291576.23</v>
      </c>
      <c r="P1854">
        <v>13574262</v>
      </c>
      <c r="Q1854" t="str">
        <f t="shared" si="28"/>
        <v>E2 - Low Income Residential</v>
      </c>
    </row>
    <row r="1855" spans="1:17" x14ac:dyDescent="0.25">
      <c r="A1855">
        <v>49</v>
      </c>
      <c r="B1855" t="s">
        <v>421</v>
      </c>
      <c r="C1855">
        <v>2020</v>
      </c>
      <c r="D1855">
        <v>3</v>
      </c>
      <c r="E1855" t="s">
        <v>153</v>
      </c>
      <c r="F1855">
        <v>1</v>
      </c>
      <c r="G1855" t="s">
        <v>133</v>
      </c>
      <c r="H1855">
        <v>5</v>
      </c>
      <c r="I1855" t="s">
        <v>425</v>
      </c>
      <c r="J1855" t="s">
        <v>426</v>
      </c>
      <c r="K1855" t="s">
        <v>427</v>
      </c>
      <c r="L1855">
        <v>200</v>
      </c>
      <c r="M1855" t="s">
        <v>144</v>
      </c>
      <c r="N1855">
        <v>830</v>
      </c>
      <c r="O1855">
        <v>82794.25</v>
      </c>
      <c r="P1855">
        <v>349647</v>
      </c>
      <c r="Q1855" t="str">
        <f t="shared" si="28"/>
        <v>E3 - Small C&amp;I</v>
      </c>
    </row>
    <row r="1856" spans="1:17" x14ac:dyDescent="0.25">
      <c r="A1856">
        <v>49</v>
      </c>
      <c r="B1856" t="s">
        <v>421</v>
      </c>
      <c r="C1856">
        <v>2020</v>
      </c>
      <c r="D1856">
        <v>3</v>
      </c>
      <c r="E1856" t="s">
        <v>153</v>
      </c>
      <c r="F1856">
        <v>3</v>
      </c>
      <c r="G1856" t="s">
        <v>136</v>
      </c>
      <c r="H1856">
        <v>924</v>
      </c>
      <c r="I1856" t="s">
        <v>444</v>
      </c>
      <c r="J1856" t="s">
        <v>445</v>
      </c>
      <c r="K1856" t="s">
        <v>446</v>
      </c>
      <c r="L1856">
        <v>4532</v>
      </c>
      <c r="M1856" t="s">
        <v>143</v>
      </c>
      <c r="N1856">
        <v>1</v>
      </c>
      <c r="O1856">
        <v>178439.4</v>
      </c>
      <c r="P1856">
        <v>2344364</v>
      </c>
      <c r="Q1856" t="str">
        <f t="shared" si="28"/>
        <v>E5 - Large C&amp;I</v>
      </c>
    </row>
    <row r="1857" spans="1:17" x14ac:dyDescent="0.25">
      <c r="A1857">
        <v>49</v>
      </c>
      <c r="B1857" t="s">
        <v>421</v>
      </c>
      <c r="C1857">
        <v>2020</v>
      </c>
      <c r="D1857">
        <v>3</v>
      </c>
      <c r="E1857" t="s">
        <v>153</v>
      </c>
      <c r="F1857">
        <v>3</v>
      </c>
      <c r="G1857" t="s">
        <v>136</v>
      </c>
      <c r="H1857">
        <v>13</v>
      </c>
      <c r="I1857" t="s">
        <v>433</v>
      </c>
      <c r="J1857" t="s">
        <v>434</v>
      </c>
      <c r="K1857" t="s">
        <v>435</v>
      </c>
      <c r="L1857">
        <v>300</v>
      </c>
      <c r="M1857" t="s">
        <v>137</v>
      </c>
      <c r="N1857">
        <v>3893</v>
      </c>
      <c r="O1857">
        <v>7420910.2599999998</v>
      </c>
      <c r="P1857">
        <v>34453177</v>
      </c>
      <c r="Q1857" t="str">
        <f t="shared" si="28"/>
        <v>E4 - Medium C&amp;I</v>
      </c>
    </row>
    <row r="1858" spans="1:17" x14ac:dyDescent="0.25">
      <c r="A1858">
        <v>49</v>
      </c>
      <c r="B1858" t="s">
        <v>421</v>
      </c>
      <c r="C1858">
        <v>2020</v>
      </c>
      <c r="D1858">
        <v>3</v>
      </c>
      <c r="E1858" t="s">
        <v>153</v>
      </c>
      <c r="F1858">
        <v>10</v>
      </c>
      <c r="G1858" t="s">
        <v>150</v>
      </c>
      <c r="H1858">
        <v>628</v>
      </c>
      <c r="I1858" t="s">
        <v>441</v>
      </c>
      <c r="J1858" t="s">
        <v>442</v>
      </c>
      <c r="K1858" t="s">
        <v>443</v>
      </c>
      <c r="L1858">
        <v>207</v>
      </c>
      <c r="M1858" t="s">
        <v>152</v>
      </c>
      <c r="N1858">
        <v>7</v>
      </c>
      <c r="O1858">
        <v>181.39</v>
      </c>
      <c r="P1858">
        <v>607</v>
      </c>
      <c r="Q1858" t="str">
        <f t="shared" ref="Q1858:Q1921" si="29">VLOOKUP(J1858,S:T,2,FALSE)</f>
        <v>E6 - OTHER</v>
      </c>
    </row>
    <row r="1859" spans="1:17" x14ac:dyDescent="0.25">
      <c r="A1859">
        <v>49</v>
      </c>
      <c r="B1859" t="s">
        <v>421</v>
      </c>
      <c r="C1859">
        <v>2020</v>
      </c>
      <c r="D1859">
        <v>3</v>
      </c>
      <c r="E1859" t="s">
        <v>153</v>
      </c>
      <c r="F1859">
        <v>3</v>
      </c>
      <c r="G1859" t="s">
        <v>136</v>
      </c>
      <c r="H1859">
        <v>605</v>
      </c>
      <c r="I1859" t="s">
        <v>468</v>
      </c>
      <c r="J1859" t="s">
        <v>442</v>
      </c>
      <c r="K1859" t="s">
        <v>443</v>
      </c>
      <c r="L1859">
        <v>300</v>
      </c>
      <c r="M1859" t="s">
        <v>137</v>
      </c>
      <c r="N1859">
        <v>15</v>
      </c>
      <c r="O1859">
        <v>763.08</v>
      </c>
      <c r="P1859">
        <v>2767</v>
      </c>
      <c r="Q1859" t="str">
        <f t="shared" si="29"/>
        <v>E6 - OTHER</v>
      </c>
    </row>
    <row r="1860" spans="1:17" x14ac:dyDescent="0.25">
      <c r="A1860">
        <v>49</v>
      </c>
      <c r="B1860" t="s">
        <v>421</v>
      </c>
      <c r="C1860">
        <v>2020</v>
      </c>
      <c r="D1860">
        <v>3</v>
      </c>
      <c r="E1860" t="s">
        <v>153</v>
      </c>
      <c r="F1860">
        <v>3</v>
      </c>
      <c r="G1860" t="s">
        <v>136</v>
      </c>
      <c r="H1860">
        <v>34</v>
      </c>
      <c r="I1860" t="s">
        <v>464</v>
      </c>
      <c r="J1860" t="s">
        <v>459</v>
      </c>
      <c r="K1860" t="s">
        <v>460</v>
      </c>
      <c r="L1860">
        <v>300</v>
      </c>
      <c r="M1860" t="s">
        <v>137</v>
      </c>
      <c r="N1860">
        <v>133</v>
      </c>
      <c r="O1860">
        <v>16023.67</v>
      </c>
      <c r="P1860">
        <v>70210</v>
      </c>
      <c r="Q1860" t="str">
        <f t="shared" si="29"/>
        <v>E3 - Small C&amp;I</v>
      </c>
    </row>
    <row r="1861" spans="1:17" x14ac:dyDescent="0.25">
      <c r="A1861">
        <v>49</v>
      </c>
      <c r="B1861" t="s">
        <v>421</v>
      </c>
      <c r="C1861">
        <v>2020</v>
      </c>
      <c r="D1861">
        <v>3</v>
      </c>
      <c r="E1861" t="s">
        <v>153</v>
      </c>
      <c r="F1861">
        <v>3</v>
      </c>
      <c r="G1861" t="s">
        <v>136</v>
      </c>
      <c r="H1861">
        <v>951</v>
      </c>
      <c r="I1861" t="s">
        <v>458</v>
      </c>
      <c r="J1861" t="s">
        <v>459</v>
      </c>
      <c r="K1861" t="s">
        <v>460</v>
      </c>
      <c r="L1861">
        <v>4532</v>
      </c>
      <c r="M1861" t="s">
        <v>143</v>
      </c>
      <c r="N1861">
        <v>114</v>
      </c>
      <c r="O1861">
        <v>9208.83</v>
      </c>
      <c r="P1861">
        <v>74269</v>
      </c>
      <c r="Q1861" t="str">
        <f t="shared" si="29"/>
        <v>E3 - Small C&amp;I</v>
      </c>
    </row>
    <row r="1862" spans="1:17" x14ac:dyDescent="0.25">
      <c r="A1862">
        <v>49</v>
      </c>
      <c r="B1862" t="s">
        <v>421</v>
      </c>
      <c r="C1862">
        <v>2020</v>
      </c>
      <c r="D1862">
        <v>3</v>
      </c>
      <c r="E1862" t="s">
        <v>153</v>
      </c>
      <c r="F1862">
        <v>5</v>
      </c>
      <c r="G1862" t="s">
        <v>141</v>
      </c>
      <c r="H1862">
        <v>628</v>
      </c>
      <c r="I1862" t="s">
        <v>441</v>
      </c>
      <c r="J1862" t="s">
        <v>442</v>
      </c>
      <c r="K1862" t="s">
        <v>443</v>
      </c>
      <c r="L1862">
        <v>460</v>
      </c>
      <c r="M1862" t="s">
        <v>142</v>
      </c>
      <c r="N1862">
        <v>55</v>
      </c>
      <c r="O1862">
        <v>9010.02</v>
      </c>
      <c r="P1862">
        <v>33224</v>
      </c>
      <c r="Q1862" t="str">
        <f t="shared" si="29"/>
        <v>E6 - OTHER</v>
      </c>
    </row>
    <row r="1863" spans="1:17" x14ac:dyDescent="0.25">
      <c r="A1863">
        <v>49</v>
      </c>
      <c r="B1863" t="s">
        <v>421</v>
      </c>
      <c r="C1863">
        <v>2020</v>
      </c>
      <c r="D1863">
        <v>3</v>
      </c>
      <c r="E1863" t="s">
        <v>153</v>
      </c>
      <c r="F1863">
        <v>1</v>
      </c>
      <c r="G1863" t="s">
        <v>133</v>
      </c>
      <c r="H1863">
        <v>616</v>
      </c>
      <c r="I1863" t="s">
        <v>447</v>
      </c>
      <c r="J1863" t="s">
        <v>442</v>
      </c>
      <c r="K1863" t="s">
        <v>443</v>
      </c>
      <c r="L1863">
        <v>4512</v>
      </c>
      <c r="M1863" t="s">
        <v>134</v>
      </c>
      <c r="N1863">
        <v>43</v>
      </c>
      <c r="O1863">
        <v>4012.03</v>
      </c>
      <c r="P1863">
        <v>15034</v>
      </c>
      <c r="Q1863" t="str">
        <f t="shared" si="29"/>
        <v>E6 - OTHER</v>
      </c>
    </row>
    <row r="1864" spans="1:17" x14ac:dyDescent="0.25">
      <c r="A1864">
        <v>49</v>
      </c>
      <c r="B1864" t="s">
        <v>421</v>
      </c>
      <c r="C1864">
        <v>2020</v>
      </c>
      <c r="D1864">
        <v>3</v>
      </c>
      <c r="E1864" t="s">
        <v>153</v>
      </c>
      <c r="F1864">
        <v>6</v>
      </c>
      <c r="G1864" t="s">
        <v>138</v>
      </c>
      <c r="H1864">
        <v>627</v>
      </c>
      <c r="I1864" t="s">
        <v>469</v>
      </c>
      <c r="J1864" t="s">
        <v>85</v>
      </c>
      <c r="K1864" t="s">
        <v>146</v>
      </c>
      <c r="L1864">
        <v>700</v>
      </c>
      <c r="M1864" t="s">
        <v>139</v>
      </c>
      <c r="N1864">
        <v>2</v>
      </c>
      <c r="O1864">
        <v>763.09</v>
      </c>
      <c r="P1864">
        <v>403</v>
      </c>
      <c r="Q1864" t="str">
        <f t="shared" si="29"/>
        <v>E6 - OTHER</v>
      </c>
    </row>
    <row r="1865" spans="1:17" x14ac:dyDescent="0.25">
      <c r="A1865">
        <v>49</v>
      </c>
      <c r="B1865" t="s">
        <v>421</v>
      </c>
      <c r="C1865">
        <v>2020</v>
      </c>
      <c r="D1865">
        <v>3</v>
      </c>
      <c r="E1865" t="s">
        <v>153</v>
      </c>
      <c r="F1865">
        <v>3</v>
      </c>
      <c r="G1865" t="s">
        <v>136</v>
      </c>
      <c r="H1865">
        <v>631</v>
      </c>
      <c r="I1865" t="s">
        <v>476</v>
      </c>
      <c r="J1865" t="s">
        <v>158</v>
      </c>
      <c r="K1865" t="s">
        <v>146</v>
      </c>
      <c r="L1865">
        <v>300</v>
      </c>
      <c r="M1865" t="s">
        <v>137</v>
      </c>
      <c r="N1865">
        <v>1</v>
      </c>
      <c r="O1865">
        <v>42.19</v>
      </c>
      <c r="P1865">
        <v>214</v>
      </c>
      <c r="Q1865" t="str">
        <f t="shared" si="29"/>
        <v>E6 - OTHER</v>
      </c>
    </row>
    <row r="1866" spans="1:17" x14ac:dyDescent="0.25">
      <c r="A1866">
        <v>49</v>
      </c>
      <c r="B1866" t="s">
        <v>421</v>
      </c>
      <c r="C1866">
        <v>2020</v>
      </c>
      <c r="D1866">
        <v>3</v>
      </c>
      <c r="E1866" t="s">
        <v>153</v>
      </c>
      <c r="F1866">
        <v>6</v>
      </c>
      <c r="G1866" t="s">
        <v>138</v>
      </c>
      <c r="H1866">
        <v>630</v>
      </c>
      <c r="I1866" t="s">
        <v>456</v>
      </c>
      <c r="J1866" t="s">
        <v>158</v>
      </c>
      <c r="K1866" t="s">
        <v>146</v>
      </c>
      <c r="L1866">
        <v>700</v>
      </c>
      <c r="M1866" t="s">
        <v>139</v>
      </c>
      <c r="N1866">
        <v>1</v>
      </c>
      <c r="O1866">
        <v>744.96</v>
      </c>
      <c r="P1866">
        <v>3620</v>
      </c>
      <c r="Q1866" t="str">
        <f t="shared" si="29"/>
        <v>E6 - OTHER</v>
      </c>
    </row>
    <row r="1867" spans="1:17" x14ac:dyDescent="0.25">
      <c r="A1867">
        <v>49</v>
      </c>
      <c r="B1867" t="s">
        <v>421</v>
      </c>
      <c r="C1867">
        <v>2020</v>
      </c>
      <c r="D1867">
        <v>3</v>
      </c>
      <c r="E1867" t="s">
        <v>153</v>
      </c>
      <c r="F1867">
        <v>5</v>
      </c>
      <c r="G1867" t="s">
        <v>141</v>
      </c>
      <c r="H1867">
        <v>1</v>
      </c>
      <c r="I1867" t="s">
        <v>450</v>
      </c>
      <c r="J1867" t="s">
        <v>451</v>
      </c>
      <c r="K1867" t="s">
        <v>452</v>
      </c>
      <c r="L1867">
        <v>460</v>
      </c>
      <c r="M1867" t="s">
        <v>142</v>
      </c>
      <c r="N1867">
        <v>6</v>
      </c>
      <c r="O1867">
        <v>424.4</v>
      </c>
      <c r="P1867">
        <v>1698</v>
      </c>
      <c r="Q1867" t="str">
        <f t="shared" si="29"/>
        <v>E1 - Residential</v>
      </c>
    </row>
    <row r="1868" spans="1:17" x14ac:dyDescent="0.25">
      <c r="A1868">
        <v>49</v>
      </c>
      <c r="B1868" t="s">
        <v>421</v>
      </c>
      <c r="C1868">
        <v>2020</v>
      </c>
      <c r="D1868">
        <v>3</v>
      </c>
      <c r="E1868" t="s">
        <v>153</v>
      </c>
      <c r="F1868">
        <v>1</v>
      </c>
      <c r="G1868" t="s">
        <v>133</v>
      </c>
      <c r="H1868">
        <v>1</v>
      </c>
      <c r="I1868" t="s">
        <v>450</v>
      </c>
      <c r="J1868" t="s">
        <v>451</v>
      </c>
      <c r="K1868" t="s">
        <v>452</v>
      </c>
      <c r="L1868">
        <v>200</v>
      </c>
      <c r="M1868" t="s">
        <v>144</v>
      </c>
      <c r="N1868">
        <v>344971</v>
      </c>
      <c r="O1868">
        <v>39253985.880000003</v>
      </c>
      <c r="P1868">
        <v>168967957</v>
      </c>
      <c r="Q1868" t="str">
        <f t="shared" si="29"/>
        <v>E1 - Residential</v>
      </c>
    </row>
    <row r="1869" spans="1:17" x14ac:dyDescent="0.25">
      <c r="A1869">
        <v>49</v>
      </c>
      <c r="B1869" t="s">
        <v>421</v>
      </c>
      <c r="C1869">
        <v>2020</v>
      </c>
      <c r="D1869">
        <v>3</v>
      </c>
      <c r="E1869" t="s">
        <v>153</v>
      </c>
      <c r="F1869">
        <v>3</v>
      </c>
      <c r="G1869" t="s">
        <v>136</v>
      </c>
      <c r="H1869">
        <v>700</v>
      </c>
      <c r="I1869" t="s">
        <v>448</v>
      </c>
      <c r="J1869" t="s">
        <v>439</v>
      </c>
      <c r="K1869" t="s">
        <v>440</v>
      </c>
      <c r="L1869">
        <v>300</v>
      </c>
      <c r="M1869" t="s">
        <v>137</v>
      </c>
      <c r="N1869">
        <v>58</v>
      </c>
      <c r="O1869">
        <v>870175.35</v>
      </c>
      <c r="P1869">
        <v>4406632</v>
      </c>
      <c r="Q1869" t="str">
        <f t="shared" si="29"/>
        <v>E5 - Large C&amp;I</v>
      </c>
    </row>
    <row r="1870" spans="1:17" x14ac:dyDescent="0.25">
      <c r="A1870">
        <v>49</v>
      </c>
      <c r="B1870" t="s">
        <v>421</v>
      </c>
      <c r="C1870">
        <v>2020</v>
      </c>
      <c r="D1870">
        <v>3</v>
      </c>
      <c r="E1870" t="s">
        <v>153</v>
      </c>
      <c r="F1870">
        <v>1</v>
      </c>
      <c r="G1870" t="s">
        <v>133</v>
      </c>
      <c r="H1870">
        <v>628</v>
      </c>
      <c r="I1870" t="s">
        <v>441</v>
      </c>
      <c r="J1870" t="s">
        <v>442</v>
      </c>
      <c r="K1870" t="s">
        <v>443</v>
      </c>
      <c r="L1870">
        <v>200</v>
      </c>
      <c r="M1870" t="s">
        <v>144</v>
      </c>
      <c r="N1870">
        <v>244</v>
      </c>
      <c r="O1870">
        <v>15408.91</v>
      </c>
      <c r="P1870">
        <v>35189</v>
      </c>
      <c r="Q1870" t="str">
        <f t="shared" si="29"/>
        <v>E6 - OTHER</v>
      </c>
    </row>
    <row r="1871" spans="1:17" x14ac:dyDescent="0.25">
      <c r="A1871">
        <v>49</v>
      </c>
      <c r="B1871" t="s">
        <v>421</v>
      </c>
      <c r="C1871">
        <v>2020</v>
      </c>
      <c r="D1871">
        <v>3</v>
      </c>
      <c r="E1871" t="s">
        <v>153</v>
      </c>
      <c r="F1871">
        <v>1</v>
      </c>
      <c r="G1871" t="s">
        <v>133</v>
      </c>
      <c r="H1871">
        <v>34</v>
      </c>
      <c r="I1871" t="s">
        <v>464</v>
      </c>
      <c r="J1871" t="s">
        <v>459</v>
      </c>
      <c r="K1871" t="s">
        <v>460</v>
      </c>
      <c r="L1871">
        <v>200</v>
      </c>
      <c r="M1871" t="s">
        <v>144</v>
      </c>
      <c r="N1871">
        <v>2</v>
      </c>
      <c r="O1871">
        <v>37.22</v>
      </c>
      <c r="P1871">
        <v>64</v>
      </c>
      <c r="Q1871" t="str">
        <f t="shared" si="29"/>
        <v>E3 - Small C&amp;I</v>
      </c>
    </row>
    <row r="1872" spans="1:17" x14ac:dyDescent="0.25">
      <c r="A1872">
        <v>49</v>
      </c>
      <c r="B1872" t="s">
        <v>421</v>
      </c>
      <c r="C1872">
        <v>2020</v>
      </c>
      <c r="D1872">
        <v>3</v>
      </c>
      <c r="E1872" t="s">
        <v>153</v>
      </c>
      <c r="F1872">
        <v>3</v>
      </c>
      <c r="G1872" t="s">
        <v>136</v>
      </c>
      <c r="H1872">
        <v>54</v>
      </c>
      <c r="I1872" t="s">
        <v>477</v>
      </c>
      <c r="J1872" t="s">
        <v>459</v>
      </c>
      <c r="K1872" t="s">
        <v>460</v>
      </c>
      <c r="L1872">
        <v>300</v>
      </c>
      <c r="M1872" t="s">
        <v>137</v>
      </c>
      <c r="N1872">
        <v>2</v>
      </c>
      <c r="O1872">
        <v>156.19999999999999</v>
      </c>
      <c r="P1872">
        <v>580</v>
      </c>
      <c r="Q1872" t="str">
        <f t="shared" si="29"/>
        <v>E3 - Small C&amp;I</v>
      </c>
    </row>
    <row r="1873" spans="1:17" x14ac:dyDescent="0.25">
      <c r="A1873">
        <v>49</v>
      </c>
      <c r="B1873" t="s">
        <v>421</v>
      </c>
      <c r="C1873">
        <v>2020</v>
      </c>
      <c r="D1873">
        <v>3</v>
      </c>
      <c r="E1873" t="s">
        <v>153</v>
      </c>
      <c r="F1873">
        <v>6</v>
      </c>
      <c r="G1873" t="s">
        <v>138</v>
      </c>
      <c r="H1873">
        <v>951</v>
      </c>
      <c r="I1873" t="s">
        <v>458</v>
      </c>
      <c r="J1873" t="s">
        <v>459</v>
      </c>
      <c r="K1873" t="s">
        <v>460</v>
      </c>
      <c r="L1873">
        <v>4562</v>
      </c>
      <c r="M1873" t="s">
        <v>145</v>
      </c>
      <c r="N1873">
        <v>215</v>
      </c>
      <c r="O1873">
        <v>9216.14</v>
      </c>
      <c r="P1873">
        <v>67319</v>
      </c>
      <c r="Q1873" t="str">
        <f t="shared" si="29"/>
        <v>E3 - Small C&amp;I</v>
      </c>
    </row>
    <row r="1874" spans="1:17" x14ac:dyDescent="0.25">
      <c r="A1874">
        <v>49</v>
      </c>
      <c r="B1874" t="s">
        <v>421</v>
      </c>
      <c r="C1874">
        <v>2020</v>
      </c>
      <c r="D1874">
        <v>3</v>
      </c>
      <c r="E1874" t="s">
        <v>153</v>
      </c>
      <c r="F1874">
        <v>6</v>
      </c>
      <c r="G1874" t="s">
        <v>138</v>
      </c>
      <c r="H1874">
        <v>631</v>
      </c>
      <c r="I1874" t="s">
        <v>476</v>
      </c>
      <c r="J1874" t="s">
        <v>158</v>
      </c>
      <c r="K1874" t="s">
        <v>146</v>
      </c>
      <c r="L1874">
        <v>700</v>
      </c>
      <c r="M1874" t="s">
        <v>139</v>
      </c>
      <c r="N1874">
        <v>18</v>
      </c>
      <c r="O1874">
        <v>11875.11</v>
      </c>
      <c r="P1874">
        <v>58847</v>
      </c>
      <c r="Q1874" t="str">
        <f t="shared" si="29"/>
        <v>E6 - OTHER</v>
      </c>
    </row>
    <row r="1875" spans="1:17" x14ac:dyDescent="0.25">
      <c r="A1875">
        <v>49</v>
      </c>
      <c r="B1875" t="s">
        <v>421</v>
      </c>
      <c r="C1875">
        <v>2020</v>
      </c>
      <c r="D1875">
        <v>3</v>
      </c>
      <c r="E1875" t="s">
        <v>153</v>
      </c>
      <c r="F1875">
        <v>3</v>
      </c>
      <c r="G1875" t="s">
        <v>136</v>
      </c>
      <c r="H1875">
        <v>903</v>
      </c>
      <c r="I1875" t="s">
        <v>454</v>
      </c>
      <c r="J1875" t="s">
        <v>451</v>
      </c>
      <c r="K1875" t="s">
        <v>452</v>
      </c>
      <c r="L1875">
        <v>4532</v>
      </c>
      <c r="M1875" t="s">
        <v>143</v>
      </c>
      <c r="N1875">
        <v>99</v>
      </c>
      <c r="O1875">
        <v>21793.439999999999</v>
      </c>
      <c r="P1875">
        <v>204661</v>
      </c>
      <c r="Q1875" t="str">
        <f t="shared" si="29"/>
        <v>E1 - Residential</v>
      </c>
    </row>
    <row r="1876" spans="1:17" x14ac:dyDescent="0.25">
      <c r="A1876">
        <v>49</v>
      </c>
      <c r="B1876" t="s">
        <v>421</v>
      </c>
      <c r="C1876">
        <v>2020</v>
      </c>
      <c r="D1876">
        <v>3</v>
      </c>
      <c r="E1876" t="s">
        <v>153</v>
      </c>
      <c r="F1876">
        <v>1</v>
      </c>
      <c r="G1876" t="s">
        <v>133</v>
      </c>
      <c r="H1876">
        <v>55</v>
      </c>
      <c r="I1876" t="s">
        <v>428</v>
      </c>
      <c r="J1876" t="s">
        <v>426</v>
      </c>
      <c r="K1876" t="s">
        <v>427</v>
      </c>
      <c r="L1876">
        <v>200</v>
      </c>
      <c r="M1876" t="s">
        <v>144</v>
      </c>
      <c r="N1876">
        <v>1</v>
      </c>
      <c r="O1876">
        <v>722.77</v>
      </c>
      <c r="P1876">
        <v>3261</v>
      </c>
      <c r="Q1876" t="str">
        <f t="shared" si="29"/>
        <v>E3 - Small C&amp;I</v>
      </c>
    </row>
    <row r="1877" spans="1:17" x14ac:dyDescent="0.25">
      <c r="A1877">
        <v>49</v>
      </c>
      <c r="B1877" t="s">
        <v>421</v>
      </c>
      <c r="C1877">
        <v>2020</v>
      </c>
      <c r="D1877">
        <v>3</v>
      </c>
      <c r="E1877" t="s">
        <v>153</v>
      </c>
      <c r="F1877">
        <v>3</v>
      </c>
      <c r="G1877" t="s">
        <v>136</v>
      </c>
      <c r="H1877">
        <v>6</v>
      </c>
      <c r="I1877" t="s">
        <v>422</v>
      </c>
      <c r="J1877" t="s">
        <v>423</v>
      </c>
      <c r="K1877" t="s">
        <v>424</v>
      </c>
      <c r="L1877">
        <v>300</v>
      </c>
      <c r="M1877" t="s">
        <v>137</v>
      </c>
      <c r="N1877">
        <v>3</v>
      </c>
      <c r="O1877">
        <v>232.74</v>
      </c>
      <c r="P1877">
        <v>1357</v>
      </c>
      <c r="Q1877" t="str">
        <f t="shared" si="29"/>
        <v>E2 - Low Income Residential</v>
      </c>
    </row>
    <row r="1878" spans="1:17" x14ac:dyDescent="0.25">
      <c r="A1878">
        <v>49</v>
      </c>
      <c r="B1878" t="s">
        <v>421</v>
      </c>
      <c r="C1878">
        <v>2020</v>
      </c>
      <c r="D1878">
        <v>3</v>
      </c>
      <c r="E1878" t="s">
        <v>153</v>
      </c>
      <c r="F1878">
        <v>5</v>
      </c>
      <c r="G1878" t="s">
        <v>141</v>
      </c>
      <c r="H1878">
        <v>6</v>
      </c>
      <c r="I1878" t="s">
        <v>422</v>
      </c>
      <c r="J1878" t="s">
        <v>423</v>
      </c>
      <c r="K1878" t="s">
        <v>424</v>
      </c>
      <c r="L1878">
        <v>460</v>
      </c>
      <c r="M1878" t="s">
        <v>142</v>
      </c>
      <c r="N1878">
        <v>1</v>
      </c>
      <c r="O1878">
        <v>33.76</v>
      </c>
      <c r="P1878">
        <v>181</v>
      </c>
      <c r="Q1878" t="str">
        <f t="shared" si="29"/>
        <v>E2 - Low Income Residential</v>
      </c>
    </row>
    <row r="1879" spans="1:17" x14ac:dyDescent="0.25">
      <c r="A1879">
        <v>49</v>
      </c>
      <c r="B1879" t="s">
        <v>421</v>
      </c>
      <c r="C1879">
        <v>2020</v>
      </c>
      <c r="D1879">
        <v>3</v>
      </c>
      <c r="E1879" t="s">
        <v>153</v>
      </c>
      <c r="F1879">
        <v>3</v>
      </c>
      <c r="G1879" t="s">
        <v>136</v>
      </c>
      <c r="H1879">
        <v>122</v>
      </c>
      <c r="I1879" t="s">
        <v>461</v>
      </c>
      <c r="J1879" t="s">
        <v>462</v>
      </c>
      <c r="K1879" t="s">
        <v>463</v>
      </c>
      <c r="L1879">
        <v>300</v>
      </c>
      <c r="M1879" t="s">
        <v>137</v>
      </c>
      <c r="N1879">
        <v>1</v>
      </c>
      <c r="O1879">
        <v>27284.07</v>
      </c>
      <c r="P1879">
        <v>140057</v>
      </c>
      <c r="Q1879" t="str">
        <f t="shared" si="29"/>
        <v>E5 - Large C&amp;I</v>
      </c>
    </row>
    <row r="1880" spans="1:17" x14ac:dyDescent="0.25">
      <c r="A1880">
        <v>49</v>
      </c>
      <c r="B1880" t="s">
        <v>421</v>
      </c>
      <c r="C1880">
        <v>2020</v>
      </c>
      <c r="D1880">
        <v>3</v>
      </c>
      <c r="E1880" t="s">
        <v>153</v>
      </c>
      <c r="F1880">
        <v>3</v>
      </c>
      <c r="G1880" t="s">
        <v>136</v>
      </c>
      <c r="H1880">
        <v>53</v>
      </c>
      <c r="I1880" t="s">
        <v>436</v>
      </c>
      <c r="J1880" t="s">
        <v>434</v>
      </c>
      <c r="K1880" t="s">
        <v>435</v>
      </c>
      <c r="L1880">
        <v>300</v>
      </c>
      <c r="M1880" t="s">
        <v>137</v>
      </c>
      <c r="N1880">
        <v>168</v>
      </c>
      <c r="O1880">
        <v>433350.53</v>
      </c>
      <c r="P1880">
        <v>2208615</v>
      </c>
      <c r="Q1880" t="str">
        <f t="shared" si="29"/>
        <v>E4 - Medium C&amp;I</v>
      </c>
    </row>
    <row r="1881" spans="1:17" x14ac:dyDescent="0.25">
      <c r="A1881">
        <v>49</v>
      </c>
      <c r="B1881" t="s">
        <v>421</v>
      </c>
      <c r="C1881">
        <v>2020</v>
      </c>
      <c r="D1881">
        <v>3</v>
      </c>
      <c r="E1881" t="s">
        <v>153</v>
      </c>
      <c r="F1881">
        <v>5</v>
      </c>
      <c r="G1881" t="s">
        <v>141</v>
      </c>
      <c r="H1881">
        <v>705</v>
      </c>
      <c r="I1881" t="s">
        <v>438</v>
      </c>
      <c r="J1881" t="s">
        <v>439</v>
      </c>
      <c r="K1881" t="s">
        <v>440</v>
      </c>
      <c r="L1881">
        <v>460</v>
      </c>
      <c r="M1881" t="s">
        <v>142</v>
      </c>
      <c r="N1881">
        <v>31</v>
      </c>
      <c r="O1881">
        <v>335684.31</v>
      </c>
      <c r="P1881">
        <v>1631446</v>
      </c>
      <c r="Q1881" t="str">
        <f t="shared" si="29"/>
        <v>E5 - Large C&amp;I</v>
      </c>
    </row>
    <row r="1882" spans="1:17" x14ac:dyDescent="0.25">
      <c r="A1882">
        <v>49</v>
      </c>
      <c r="B1882" t="s">
        <v>421</v>
      </c>
      <c r="C1882">
        <v>2020</v>
      </c>
      <c r="D1882">
        <v>3</v>
      </c>
      <c r="E1882" t="s">
        <v>153</v>
      </c>
      <c r="F1882">
        <v>3</v>
      </c>
      <c r="G1882" t="s">
        <v>136</v>
      </c>
      <c r="H1882">
        <v>950</v>
      </c>
      <c r="I1882" t="s">
        <v>429</v>
      </c>
      <c r="J1882" t="s">
        <v>426</v>
      </c>
      <c r="K1882" t="s">
        <v>427</v>
      </c>
      <c r="L1882">
        <v>4532</v>
      </c>
      <c r="M1882" t="s">
        <v>143</v>
      </c>
      <c r="N1882">
        <v>9949</v>
      </c>
      <c r="O1882">
        <v>1365913.04</v>
      </c>
      <c r="P1882">
        <v>12462356</v>
      </c>
      <c r="Q1882" t="str">
        <f t="shared" si="29"/>
        <v>E3 - Small C&amp;I</v>
      </c>
    </row>
    <row r="1883" spans="1:17" x14ac:dyDescent="0.25">
      <c r="A1883">
        <v>49</v>
      </c>
      <c r="B1883" t="s">
        <v>421</v>
      </c>
      <c r="C1883">
        <v>2020</v>
      </c>
      <c r="D1883">
        <v>4</v>
      </c>
      <c r="E1883" t="s">
        <v>149</v>
      </c>
      <c r="F1883">
        <v>6</v>
      </c>
      <c r="G1883" t="s">
        <v>138</v>
      </c>
      <c r="H1883">
        <v>617</v>
      </c>
      <c r="I1883" t="s">
        <v>471</v>
      </c>
      <c r="J1883" t="s">
        <v>431</v>
      </c>
      <c r="K1883" t="s">
        <v>432</v>
      </c>
      <c r="L1883">
        <v>4562</v>
      </c>
      <c r="M1883" t="s">
        <v>145</v>
      </c>
      <c r="N1883">
        <v>107</v>
      </c>
      <c r="O1883">
        <v>371187.13</v>
      </c>
      <c r="P1883">
        <v>988900</v>
      </c>
      <c r="Q1883" t="str">
        <f t="shared" si="29"/>
        <v>E6 - OTHER</v>
      </c>
    </row>
    <row r="1884" spans="1:17" x14ac:dyDescent="0.25">
      <c r="A1884">
        <v>49</v>
      </c>
      <c r="B1884" t="s">
        <v>421</v>
      </c>
      <c r="C1884">
        <v>2020</v>
      </c>
      <c r="D1884">
        <v>4</v>
      </c>
      <c r="E1884" t="s">
        <v>149</v>
      </c>
      <c r="F1884">
        <v>5</v>
      </c>
      <c r="G1884" t="s">
        <v>141</v>
      </c>
      <c r="H1884">
        <v>944</v>
      </c>
      <c r="I1884" t="s">
        <v>472</v>
      </c>
      <c r="J1884" t="s">
        <v>473</v>
      </c>
      <c r="K1884" t="s">
        <v>474</v>
      </c>
      <c r="L1884">
        <v>4552</v>
      </c>
      <c r="M1884" t="s">
        <v>157</v>
      </c>
      <c r="N1884">
        <v>1</v>
      </c>
      <c r="O1884">
        <v>6395.75</v>
      </c>
      <c r="P1884">
        <v>185884</v>
      </c>
      <c r="Q1884" t="str">
        <f t="shared" si="29"/>
        <v>E6 - OTHER</v>
      </c>
    </row>
    <row r="1885" spans="1:17" x14ac:dyDescent="0.25">
      <c r="A1885">
        <v>49</v>
      </c>
      <c r="B1885" t="s">
        <v>421</v>
      </c>
      <c r="C1885">
        <v>2020</v>
      </c>
      <c r="D1885">
        <v>4</v>
      </c>
      <c r="E1885" t="s">
        <v>149</v>
      </c>
      <c r="F1885">
        <v>5</v>
      </c>
      <c r="G1885" t="s">
        <v>141</v>
      </c>
      <c r="H1885">
        <v>6</v>
      </c>
      <c r="I1885" t="s">
        <v>422</v>
      </c>
      <c r="J1885" t="s">
        <v>423</v>
      </c>
      <c r="K1885" t="s">
        <v>424</v>
      </c>
      <c r="L1885">
        <v>460</v>
      </c>
      <c r="M1885" t="s">
        <v>142</v>
      </c>
      <c r="N1885">
        <v>1</v>
      </c>
      <c r="O1885">
        <v>41.32</v>
      </c>
      <c r="P1885">
        <v>237</v>
      </c>
      <c r="Q1885" t="str">
        <f t="shared" si="29"/>
        <v>E2 - Low Income Residential</v>
      </c>
    </row>
    <row r="1886" spans="1:17" x14ac:dyDescent="0.25">
      <c r="A1886">
        <v>49</v>
      </c>
      <c r="B1886" t="s">
        <v>421</v>
      </c>
      <c r="C1886">
        <v>2020</v>
      </c>
      <c r="D1886">
        <v>4</v>
      </c>
      <c r="E1886" t="s">
        <v>149</v>
      </c>
      <c r="F1886">
        <v>3</v>
      </c>
      <c r="G1886" t="s">
        <v>136</v>
      </c>
      <c r="H1886">
        <v>903</v>
      </c>
      <c r="I1886" t="s">
        <v>454</v>
      </c>
      <c r="J1886" t="s">
        <v>451</v>
      </c>
      <c r="K1886" t="s">
        <v>452</v>
      </c>
      <c r="L1886">
        <v>4532</v>
      </c>
      <c r="M1886" t="s">
        <v>143</v>
      </c>
      <c r="N1886">
        <v>103</v>
      </c>
      <c r="O1886">
        <v>20275.72</v>
      </c>
      <c r="P1886">
        <v>184815</v>
      </c>
      <c r="Q1886" t="str">
        <f t="shared" si="29"/>
        <v>E1 - Residential</v>
      </c>
    </row>
    <row r="1887" spans="1:17" x14ac:dyDescent="0.25">
      <c r="A1887">
        <v>49</v>
      </c>
      <c r="B1887" t="s">
        <v>421</v>
      </c>
      <c r="C1887">
        <v>2020</v>
      </c>
      <c r="D1887">
        <v>4</v>
      </c>
      <c r="E1887" t="s">
        <v>149</v>
      </c>
      <c r="F1887">
        <v>5</v>
      </c>
      <c r="G1887" t="s">
        <v>141</v>
      </c>
      <c r="H1887">
        <v>5</v>
      </c>
      <c r="I1887" t="s">
        <v>425</v>
      </c>
      <c r="J1887" t="s">
        <v>426</v>
      </c>
      <c r="K1887" t="s">
        <v>427</v>
      </c>
      <c r="L1887">
        <v>460</v>
      </c>
      <c r="M1887" t="s">
        <v>142</v>
      </c>
      <c r="N1887">
        <v>779</v>
      </c>
      <c r="O1887">
        <v>234416.61</v>
      </c>
      <c r="P1887">
        <v>1152398</v>
      </c>
      <c r="Q1887" t="str">
        <f t="shared" si="29"/>
        <v>E3 - Small C&amp;I</v>
      </c>
    </row>
    <row r="1888" spans="1:17" x14ac:dyDescent="0.25">
      <c r="A1888">
        <v>49</v>
      </c>
      <c r="B1888" t="s">
        <v>421</v>
      </c>
      <c r="C1888">
        <v>2020</v>
      </c>
      <c r="D1888">
        <v>4</v>
      </c>
      <c r="E1888" t="s">
        <v>149</v>
      </c>
      <c r="F1888">
        <v>6</v>
      </c>
      <c r="G1888" t="s">
        <v>138</v>
      </c>
      <c r="H1888">
        <v>629</v>
      </c>
      <c r="I1888" t="s">
        <v>470</v>
      </c>
      <c r="J1888" t="s">
        <v>431</v>
      </c>
      <c r="K1888" t="s">
        <v>432</v>
      </c>
      <c r="L1888">
        <v>700</v>
      </c>
      <c r="M1888" t="s">
        <v>139</v>
      </c>
      <c r="N1888">
        <v>129</v>
      </c>
      <c r="O1888">
        <v>148923.75</v>
      </c>
      <c r="P1888">
        <v>302528</v>
      </c>
      <c r="Q1888" t="str">
        <f t="shared" si="29"/>
        <v>E6 - OTHER</v>
      </c>
    </row>
    <row r="1889" spans="1:17" x14ac:dyDescent="0.25">
      <c r="A1889">
        <v>49</v>
      </c>
      <c r="B1889" t="s">
        <v>421</v>
      </c>
      <c r="C1889">
        <v>2020</v>
      </c>
      <c r="D1889">
        <v>4</v>
      </c>
      <c r="E1889" t="s">
        <v>149</v>
      </c>
      <c r="F1889">
        <v>1</v>
      </c>
      <c r="G1889" t="s">
        <v>133</v>
      </c>
      <c r="H1889">
        <v>6</v>
      </c>
      <c r="I1889" t="s">
        <v>422</v>
      </c>
      <c r="J1889" t="s">
        <v>423</v>
      </c>
      <c r="K1889" t="s">
        <v>424</v>
      </c>
      <c r="L1889">
        <v>200</v>
      </c>
      <c r="M1889" t="s">
        <v>144</v>
      </c>
      <c r="N1889">
        <v>27210</v>
      </c>
      <c r="O1889">
        <v>2238440.37</v>
      </c>
      <c r="P1889">
        <v>13794803</v>
      </c>
      <c r="Q1889" t="str">
        <f t="shared" si="29"/>
        <v>E2 - Low Income Residential</v>
      </c>
    </row>
    <row r="1890" spans="1:17" x14ac:dyDescent="0.25">
      <c r="A1890">
        <v>49</v>
      </c>
      <c r="B1890" t="s">
        <v>421</v>
      </c>
      <c r="C1890">
        <v>2020</v>
      </c>
      <c r="D1890">
        <v>4</v>
      </c>
      <c r="E1890" t="s">
        <v>149</v>
      </c>
      <c r="F1890">
        <v>1</v>
      </c>
      <c r="G1890" t="s">
        <v>133</v>
      </c>
      <c r="H1890">
        <v>5</v>
      </c>
      <c r="I1890" t="s">
        <v>425</v>
      </c>
      <c r="J1890" t="s">
        <v>426</v>
      </c>
      <c r="K1890" t="s">
        <v>427</v>
      </c>
      <c r="L1890">
        <v>200</v>
      </c>
      <c r="M1890" t="s">
        <v>144</v>
      </c>
      <c r="N1890">
        <v>860</v>
      </c>
      <c r="O1890">
        <v>63393.34</v>
      </c>
      <c r="P1890">
        <v>265128</v>
      </c>
      <c r="Q1890" t="str">
        <f t="shared" si="29"/>
        <v>E3 - Small C&amp;I</v>
      </c>
    </row>
    <row r="1891" spans="1:17" x14ac:dyDescent="0.25">
      <c r="A1891">
        <v>49</v>
      </c>
      <c r="B1891" t="s">
        <v>421</v>
      </c>
      <c r="C1891">
        <v>2020</v>
      </c>
      <c r="D1891">
        <v>4</v>
      </c>
      <c r="E1891" t="s">
        <v>149</v>
      </c>
      <c r="F1891">
        <v>6</v>
      </c>
      <c r="G1891" t="s">
        <v>138</v>
      </c>
      <c r="H1891">
        <v>34</v>
      </c>
      <c r="I1891" t="s">
        <v>464</v>
      </c>
      <c r="J1891" t="s">
        <v>459</v>
      </c>
      <c r="K1891" t="s">
        <v>460</v>
      </c>
      <c r="L1891">
        <v>700</v>
      </c>
      <c r="M1891" t="s">
        <v>139</v>
      </c>
      <c r="N1891">
        <v>161</v>
      </c>
      <c r="O1891">
        <v>22013.15</v>
      </c>
      <c r="P1891">
        <v>99021</v>
      </c>
      <c r="Q1891" t="str">
        <f t="shared" si="29"/>
        <v>E3 - Small C&amp;I</v>
      </c>
    </row>
    <row r="1892" spans="1:17" x14ac:dyDescent="0.25">
      <c r="A1892">
        <v>49</v>
      </c>
      <c r="B1892" t="s">
        <v>421</v>
      </c>
      <c r="C1892">
        <v>2020</v>
      </c>
      <c r="D1892">
        <v>4</v>
      </c>
      <c r="E1892" t="s">
        <v>149</v>
      </c>
      <c r="F1892">
        <v>1</v>
      </c>
      <c r="G1892" t="s">
        <v>133</v>
      </c>
      <c r="H1892">
        <v>628</v>
      </c>
      <c r="I1892" t="s">
        <v>441</v>
      </c>
      <c r="J1892" t="s">
        <v>442</v>
      </c>
      <c r="K1892" t="s">
        <v>443</v>
      </c>
      <c r="L1892">
        <v>200</v>
      </c>
      <c r="M1892" t="s">
        <v>144</v>
      </c>
      <c r="N1892">
        <v>241</v>
      </c>
      <c r="O1892">
        <v>14656.51</v>
      </c>
      <c r="P1892">
        <v>31213</v>
      </c>
      <c r="Q1892" t="str">
        <f t="shared" si="29"/>
        <v>E6 - OTHER</v>
      </c>
    </row>
    <row r="1893" spans="1:17" x14ac:dyDescent="0.25">
      <c r="A1893">
        <v>49</v>
      </c>
      <c r="B1893" t="s">
        <v>421</v>
      </c>
      <c r="C1893">
        <v>2020</v>
      </c>
      <c r="D1893">
        <v>4</v>
      </c>
      <c r="E1893" t="s">
        <v>149</v>
      </c>
      <c r="F1893">
        <v>3</v>
      </c>
      <c r="G1893" t="s">
        <v>136</v>
      </c>
      <c r="H1893">
        <v>605</v>
      </c>
      <c r="I1893" t="s">
        <v>468</v>
      </c>
      <c r="J1893" t="s">
        <v>442</v>
      </c>
      <c r="K1893" t="s">
        <v>443</v>
      </c>
      <c r="L1893">
        <v>300</v>
      </c>
      <c r="M1893" t="s">
        <v>137</v>
      </c>
      <c r="N1893">
        <v>15</v>
      </c>
      <c r="O1893">
        <v>732.07</v>
      </c>
      <c r="P1893">
        <v>2689</v>
      </c>
      <c r="Q1893" t="str">
        <f t="shared" si="29"/>
        <v>E6 - OTHER</v>
      </c>
    </row>
    <row r="1894" spans="1:17" x14ac:dyDescent="0.25">
      <c r="A1894">
        <v>49</v>
      </c>
      <c r="B1894" t="s">
        <v>421</v>
      </c>
      <c r="C1894">
        <v>2020</v>
      </c>
      <c r="D1894">
        <v>4</v>
      </c>
      <c r="E1894" t="s">
        <v>149</v>
      </c>
      <c r="F1894">
        <v>3</v>
      </c>
      <c r="G1894" t="s">
        <v>136</v>
      </c>
      <c r="H1894">
        <v>617</v>
      </c>
      <c r="I1894" t="s">
        <v>471</v>
      </c>
      <c r="J1894" t="s">
        <v>431</v>
      </c>
      <c r="K1894" t="s">
        <v>432</v>
      </c>
      <c r="L1894">
        <v>4532</v>
      </c>
      <c r="M1894" t="s">
        <v>143</v>
      </c>
      <c r="N1894">
        <v>1</v>
      </c>
      <c r="O1894">
        <v>824.78</v>
      </c>
      <c r="P1894">
        <v>4208</v>
      </c>
      <c r="Q1894" t="str">
        <f t="shared" si="29"/>
        <v>E6 - OTHER</v>
      </c>
    </row>
    <row r="1895" spans="1:17" x14ac:dyDescent="0.25">
      <c r="A1895">
        <v>49</v>
      </c>
      <c r="B1895" t="s">
        <v>421</v>
      </c>
      <c r="C1895">
        <v>2020</v>
      </c>
      <c r="D1895">
        <v>4</v>
      </c>
      <c r="E1895" t="s">
        <v>149</v>
      </c>
      <c r="F1895">
        <v>6</v>
      </c>
      <c r="G1895" t="s">
        <v>138</v>
      </c>
      <c r="H1895">
        <v>616</v>
      </c>
      <c r="I1895" t="s">
        <v>447</v>
      </c>
      <c r="J1895" t="s">
        <v>442</v>
      </c>
      <c r="K1895" t="s">
        <v>443</v>
      </c>
      <c r="L1895">
        <v>4562</v>
      </c>
      <c r="M1895" t="s">
        <v>145</v>
      </c>
      <c r="N1895">
        <v>71</v>
      </c>
      <c r="O1895">
        <v>4464.47</v>
      </c>
      <c r="P1895">
        <v>25422</v>
      </c>
      <c r="Q1895" t="str">
        <f t="shared" si="29"/>
        <v>E6 - OTHER</v>
      </c>
    </row>
    <row r="1896" spans="1:17" x14ac:dyDescent="0.25">
      <c r="A1896">
        <v>49</v>
      </c>
      <c r="B1896" t="s">
        <v>421</v>
      </c>
      <c r="C1896">
        <v>2020</v>
      </c>
      <c r="D1896">
        <v>4</v>
      </c>
      <c r="E1896" t="s">
        <v>149</v>
      </c>
      <c r="F1896">
        <v>3</v>
      </c>
      <c r="G1896" t="s">
        <v>136</v>
      </c>
      <c r="H1896">
        <v>631</v>
      </c>
      <c r="I1896" t="s">
        <v>476</v>
      </c>
      <c r="J1896" t="s">
        <v>158</v>
      </c>
      <c r="K1896" t="s">
        <v>146</v>
      </c>
      <c r="L1896">
        <v>300</v>
      </c>
      <c r="M1896" t="s">
        <v>137</v>
      </c>
      <c r="N1896">
        <v>1</v>
      </c>
      <c r="O1896">
        <v>36.53</v>
      </c>
      <c r="P1896">
        <v>191</v>
      </c>
      <c r="Q1896" t="str">
        <f t="shared" si="29"/>
        <v>E6 - OTHER</v>
      </c>
    </row>
    <row r="1897" spans="1:17" x14ac:dyDescent="0.25">
      <c r="A1897">
        <v>49</v>
      </c>
      <c r="B1897" t="s">
        <v>421</v>
      </c>
      <c r="C1897">
        <v>2020</v>
      </c>
      <c r="D1897">
        <v>4</v>
      </c>
      <c r="E1897" t="s">
        <v>149</v>
      </c>
      <c r="F1897">
        <v>5</v>
      </c>
      <c r="G1897" t="s">
        <v>141</v>
      </c>
      <c r="H1897">
        <v>705</v>
      </c>
      <c r="I1897" t="s">
        <v>438</v>
      </c>
      <c r="J1897" t="s">
        <v>439</v>
      </c>
      <c r="K1897" t="s">
        <v>440</v>
      </c>
      <c r="L1897">
        <v>460</v>
      </c>
      <c r="M1897" t="s">
        <v>142</v>
      </c>
      <c r="N1897">
        <v>31</v>
      </c>
      <c r="O1897">
        <v>309977.45</v>
      </c>
      <c r="P1897">
        <v>1557974</v>
      </c>
      <c r="Q1897" t="str">
        <f t="shared" si="29"/>
        <v>E5 - Large C&amp;I</v>
      </c>
    </row>
    <row r="1898" spans="1:17" x14ac:dyDescent="0.25">
      <c r="A1898">
        <v>49</v>
      </c>
      <c r="B1898" t="s">
        <v>421</v>
      </c>
      <c r="C1898">
        <v>2020</v>
      </c>
      <c r="D1898">
        <v>4</v>
      </c>
      <c r="E1898" t="s">
        <v>149</v>
      </c>
      <c r="F1898">
        <v>1</v>
      </c>
      <c r="G1898" t="s">
        <v>133</v>
      </c>
      <c r="H1898">
        <v>13</v>
      </c>
      <c r="I1898" t="s">
        <v>433</v>
      </c>
      <c r="J1898" t="s">
        <v>434</v>
      </c>
      <c r="K1898" t="s">
        <v>435</v>
      </c>
      <c r="L1898">
        <v>200</v>
      </c>
      <c r="M1898" t="s">
        <v>144</v>
      </c>
      <c r="N1898">
        <v>9</v>
      </c>
      <c r="O1898">
        <v>5722.04</v>
      </c>
      <c r="P1898">
        <v>21923</v>
      </c>
      <c r="Q1898" t="str">
        <f t="shared" si="29"/>
        <v>E4 - Medium C&amp;I</v>
      </c>
    </row>
    <row r="1899" spans="1:17" x14ac:dyDescent="0.25">
      <c r="A1899">
        <v>49</v>
      </c>
      <c r="B1899" t="s">
        <v>421</v>
      </c>
      <c r="C1899">
        <v>2020</v>
      </c>
      <c r="D1899">
        <v>4</v>
      </c>
      <c r="E1899" t="s">
        <v>149</v>
      </c>
      <c r="F1899">
        <v>10</v>
      </c>
      <c r="G1899" t="s">
        <v>150</v>
      </c>
      <c r="H1899">
        <v>6</v>
      </c>
      <c r="I1899" t="s">
        <v>422</v>
      </c>
      <c r="J1899" t="s">
        <v>423</v>
      </c>
      <c r="K1899" t="s">
        <v>424</v>
      </c>
      <c r="L1899">
        <v>207</v>
      </c>
      <c r="M1899" t="s">
        <v>152</v>
      </c>
      <c r="N1899">
        <v>1041</v>
      </c>
      <c r="O1899">
        <v>142704.14000000001</v>
      </c>
      <c r="P1899">
        <v>897597</v>
      </c>
      <c r="Q1899" t="str">
        <f t="shared" si="29"/>
        <v>E2 - Low Income Residential</v>
      </c>
    </row>
    <row r="1900" spans="1:17" x14ac:dyDescent="0.25">
      <c r="A1900">
        <v>49</v>
      </c>
      <c r="B1900" t="s">
        <v>421</v>
      </c>
      <c r="C1900">
        <v>2020</v>
      </c>
      <c r="D1900">
        <v>4</v>
      </c>
      <c r="E1900" t="s">
        <v>149</v>
      </c>
      <c r="F1900">
        <v>3</v>
      </c>
      <c r="G1900" t="s">
        <v>136</v>
      </c>
      <c r="H1900">
        <v>905</v>
      </c>
      <c r="I1900" t="s">
        <v>455</v>
      </c>
      <c r="J1900" t="s">
        <v>423</v>
      </c>
      <c r="K1900" t="s">
        <v>424</v>
      </c>
      <c r="L1900">
        <v>4532</v>
      </c>
      <c r="M1900" t="s">
        <v>143</v>
      </c>
      <c r="N1900">
        <v>1</v>
      </c>
      <c r="O1900">
        <v>44.71</v>
      </c>
      <c r="P1900">
        <v>807</v>
      </c>
      <c r="Q1900" t="str">
        <f t="shared" si="29"/>
        <v>E2 - Low Income Residential</v>
      </c>
    </row>
    <row r="1901" spans="1:17" x14ac:dyDescent="0.25">
      <c r="A1901">
        <v>49</v>
      </c>
      <c r="B1901" t="s">
        <v>421</v>
      </c>
      <c r="C1901">
        <v>2020</v>
      </c>
      <c r="D1901">
        <v>4</v>
      </c>
      <c r="E1901" t="s">
        <v>149</v>
      </c>
      <c r="F1901">
        <v>1</v>
      </c>
      <c r="G1901" t="s">
        <v>133</v>
      </c>
      <c r="H1901">
        <v>34</v>
      </c>
      <c r="I1901" t="s">
        <v>464</v>
      </c>
      <c r="J1901" t="s">
        <v>459</v>
      </c>
      <c r="K1901" t="s">
        <v>460</v>
      </c>
      <c r="L1901">
        <v>200</v>
      </c>
      <c r="M1901" t="s">
        <v>144</v>
      </c>
      <c r="N1901">
        <v>2</v>
      </c>
      <c r="O1901">
        <v>46.84</v>
      </c>
      <c r="P1901">
        <v>111</v>
      </c>
      <c r="Q1901" t="str">
        <f t="shared" si="29"/>
        <v>E3 - Small C&amp;I</v>
      </c>
    </row>
    <row r="1902" spans="1:17" x14ac:dyDescent="0.25">
      <c r="A1902">
        <v>49</v>
      </c>
      <c r="B1902" t="s">
        <v>421</v>
      </c>
      <c r="C1902">
        <v>2020</v>
      </c>
      <c r="D1902">
        <v>4</v>
      </c>
      <c r="E1902" t="s">
        <v>149</v>
      </c>
      <c r="F1902">
        <v>3</v>
      </c>
      <c r="G1902" t="s">
        <v>136</v>
      </c>
      <c r="H1902">
        <v>34</v>
      </c>
      <c r="I1902" t="s">
        <v>464</v>
      </c>
      <c r="J1902" t="s">
        <v>459</v>
      </c>
      <c r="K1902" t="s">
        <v>460</v>
      </c>
      <c r="L1902">
        <v>300</v>
      </c>
      <c r="M1902" t="s">
        <v>137</v>
      </c>
      <c r="N1902">
        <v>133</v>
      </c>
      <c r="O1902">
        <v>15112.25</v>
      </c>
      <c r="P1902">
        <v>67627</v>
      </c>
      <c r="Q1902" t="str">
        <f t="shared" si="29"/>
        <v>E3 - Small C&amp;I</v>
      </c>
    </row>
    <row r="1903" spans="1:17" x14ac:dyDescent="0.25">
      <c r="A1903">
        <v>49</v>
      </c>
      <c r="B1903" t="s">
        <v>421</v>
      </c>
      <c r="C1903">
        <v>2020</v>
      </c>
      <c r="D1903">
        <v>4</v>
      </c>
      <c r="E1903" t="s">
        <v>149</v>
      </c>
      <c r="F1903">
        <v>3</v>
      </c>
      <c r="G1903" t="s">
        <v>136</v>
      </c>
      <c r="H1903">
        <v>54</v>
      </c>
      <c r="I1903" t="s">
        <v>477</v>
      </c>
      <c r="J1903" t="s">
        <v>459</v>
      </c>
      <c r="K1903" t="s">
        <v>460</v>
      </c>
      <c r="L1903">
        <v>300</v>
      </c>
      <c r="M1903" t="s">
        <v>137</v>
      </c>
      <c r="N1903">
        <v>3</v>
      </c>
      <c r="O1903">
        <v>758.02</v>
      </c>
      <c r="P1903">
        <v>3602</v>
      </c>
      <c r="Q1903" t="str">
        <f t="shared" si="29"/>
        <v>E3 - Small C&amp;I</v>
      </c>
    </row>
    <row r="1904" spans="1:17" x14ac:dyDescent="0.25">
      <c r="A1904">
        <v>49</v>
      </c>
      <c r="B1904" t="s">
        <v>421</v>
      </c>
      <c r="C1904">
        <v>2020</v>
      </c>
      <c r="D1904">
        <v>4</v>
      </c>
      <c r="E1904" t="s">
        <v>149</v>
      </c>
      <c r="F1904">
        <v>6</v>
      </c>
      <c r="G1904" t="s">
        <v>138</v>
      </c>
      <c r="H1904">
        <v>627</v>
      </c>
      <c r="I1904" t="s">
        <v>469</v>
      </c>
      <c r="J1904" t="s">
        <v>85</v>
      </c>
      <c r="K1904" t="s">
        <v>146</v>
      </c>
      <c r="L1904">
        <v>700</v>
      </c>
      <c r="M1904" t="s">
        <v>139</v>
      </c>
      <c r="N1904">
        <v>2</v>
      </c>
      <c r="O1904">
        <v>761.45</v>
      </c>
      <c r="P1904">
        <v>359</v>
      </c>
      <c r="Q1904" t="str">
        <f t="shared" si="29"/>
        <v>E6 - OTHER</v>
      </c>
    </row>
    <row r="1905" spans="1:17" x14ac:dyDescent="0.25">
      <c r="A1905">
        <v>49</v>
      </c>
      <c r="B1905" t="s">
        <v>421</v>
      </c>
      <c r="C1905">
        <v>2020</v>
      </c>
      <c r="D1905">
        <v>4</v>
      </c>
      <c r="E1905" t="s">
        <v>149</v>
      </c>
      <c r="F1905">
        <v>3</v>
      </c>
      <c r="G1905" t="s">
        <v>136</v>
      </c>
      <c r="H1905">
        <v>629</v>
      </c>
      <c r="I1905" t="s">
        <v>470</v>
      </c>
      <c r="J1905" t="s">
        <v>431</v>
      </c>
      <c r="K1905" t="s">
        <v>432</v>
      </c>
      <c r="L1905">
        <v>300</v>
      </c>
      <c r="M1905" t="s">
        <v>137</v>
      </c>
      <c r="N1905">
        <v>8</v>
      </c>
      <c r="O1905">
        <v>282.81</v>
      </c>
      <c r="P1905">
        <v>980</v>
      </c>
      <c r="Q1905" t="str">
        <f t="shared" si="29"/>
        <v>E6 - OTHER</v>
      </c>
    </row>
    <row r="1906" spans="1:17" x14ac:dyDescent="0.25">
      <c r="A1906">
        <v>49</v>
      </c>
      <c r="B1906" t="s">
        <v>421</v>
      </c>
      <c r="C1906">
        <v>2020</v>
      </c>
      <c r="D1906">
        <v>4</v>
      </c>
      <c r="E1906" t="s">
        <v>149</v>
      </c>
      <c r="F1906">
        <v>6</v>
      </c>
      <c r="G1906" t="s">
        <v>138</v>
      </c>
      <c r="H1906">
        <v>605</v>
      </c>
      <c r="I1906" t="s">
        <v>468</v>
      </c>
      <c r="J1906" t="s">
        <v>442</v>
      </c>
      <c r="K1906" t="s">
        <v>443</v>
      </c>
      <c r="L1906">
        <v>700</v>
      </c>
      <c r="M1906" t="s">
        <v>139</v>
      </c>
      <c r="N1906">
        <v>15</v>
      </c>
      <c r="O1906">
        <v>996.54</v>
      </c>
      <c r="P1906">
        <v>3637</v>
      </c>
      <c r="Q1906" t="str">
        <f t="shared" si="29"/>
        <v>E6 - OTHER</v>
      </c>
    </row>
    <row r="1907" spans="1:17" x14ac:dyDescent="0.25">
      <c r="A1907">
        <v>49</v>
      </c>
      <c r="B1907" t="s">
        <v>421</v>
      </c>
      <c r="C1907">
        <v>2020</v>
      </c>
      <c r="D1907">
        <v>4</v>
      </c>
      <c r="E1907" t="s">
        <v>149</v>
      </c>
      <c r="F1907">
        <v>1</v>
      </c>
      <c r="G1907" t="s">
        <v>133</v>
      </c>
      <c r="H1907">
        <v>616</v>
      </c>
      <c r="I1907" t="s">
        <v>447</v>
      </c>
      <c r="J1907" t="s">
        <v>442</v>
      </c>
      <c r="K1907" t="s">
        <v>443</v>
      </c>
      <c r="L1907">
        <v>4512</v>
      </c>
      <c r="M1907" t="s">
        <v>134</v>
      </c>
      <c r="N1907">
        <v>44</v>
      </c>
      <c r="O1907">
        <v>3971.75</v>
      </c>
      <c r="P1907">
        <v>13500</v>
      </c>
      <c r="Q1907" t="str">
        <f t="shared" si="29"/>
        <v>E6 - OTHER</v>
      </c>
    </row>
    <row r="1908" spans="1:17" x14ac:dyDescent="0.25">
      <c r="A1908">
        <v>49</v>
      </c>
      <c r="B1908" t="s">
        <v>421</v>
      </c>
      <c r="C1908">
        <v>2020</v>
      </c>
      <c r="D1908">
        <v>4</v>
      </c>
      <c r="E1908" t="s">
        <v>149</v>
      </c>
      <c r="F1908">
        <v>5</v>
      </c>
      <c r="G1908" t="s">
        <v>141</v>
      </c>
      <c r="H1908">
        <v>710</v>
      </c>
      <c r="I1908" t="s">
        <v>449</v>
      </c>
      <c r="J1908" t="s">
        <v>439</v>
      </c>
      <c r="K1908" t="s">
        <v>440</v>
      </c>
      <c r="L1908">
        <v>4552</v>
      </c>
      <c r="M1908" t="s">
        <v>157</v>
      </c>
      <c r="N1908">
        <v>92</v>
      </c>
      <c r="O1908">
        <v>1878198.59</v>
      </c>
      <c r="P1908">
        <v>26958762</v>
      </c>
      <c r="Q1908" t="str">
        <f t="shared" si="29"/>
        <v>E5 - Large C&amp;I</v>
      </c>
    </row>
    <row r="1909" spans="1:17" x14ac:dyDescent="0.25">
      <c r="A1909">
        <v>49</v>
      </c>
      <c r="B1909" t="s">
        <v>421</v>
      </c>
      <c r="C1909">
        <v>2020</v>
      </c>
      <c r="D1909">
        <v>4</v>
      </c>
      <c r="E1909" t="s">
        <v>149</v>
      </c>
      <c r="F1909">
        <v>3</v>
      </c>
      <c r="G1909" t="s">
        <v>136</v>
      </c>
      <c r="H1909">
        <v>710</v>
      </c>
      <c r="I1909" t="s">
        <v>449</v>
      </c>
      <c r="J1909" t="s">
        <v>439</v>
      </c>
      <c r="K1909" t="s">
        <v>440</v>
      </c>
      <c r="L1909">
        <v>4532</v>
      </c>
      <c r="M1909" t="s">
        <v>143</v>
      </c>
      <c r="N1909">
        <v>304</v>
      </c>
      <c r="O1909">
        <v>4942959.7</v>
      </c>
      <c r="P1909">
        <v>72685454</v>
      </c>
      <c r="Q1909" t="str">
        <f t="shared" si="29"/>
        <v>E5 - Large C&amp;I</v>
      </c>
    </row>
    <row r="1910" spans="1:17" x14ac:dyDescent="0.25">
      <c r="A1910">
        <v>49</v>
      </c>
      <c r="B1910" t="s">
        <v>421</v>
      </c>
      <c r="C1910">
        <v>2020</v>
      </c>
      <c r="D1910">
        <v>4</v>
      </c>
      <c r="E1910" t="s">
        <v>149</v>
      </c>
      <c r="F1910">
        <v>3</v>
      </c>
      <c r="G1910" t="s">
        <v>136</v>
      </c>
      <c r="H1910">
        <v>954</v>
      </c>
      <c r="I1910" t="s">
        <v>437</v>
      </c>
      <c r="J1910" t="s">
        <v>434</v>
      </c>
      <c r="K1910" t="s">
        <v>435</v>
      </c>
      <c r="L1910">
        <v>4532</v>
      </c>
      <c r="M1910" t="s">
        <v>143</v>
      </c>
      <c r="N1910">
        <v>3531</v>
      </c>
      <c r="O1910">
        <v>4559354.26</v>
      </c>
      <c r="P1910">
        <v>50984979</v>
      </c>
      <c r="Q1910" t="str">
        <f t="shared" si="29"/>
        <v>E4 - Medium C&amp;I</v>
      </c>
    </row>
    <row r="1911" spans="1:17" x14ac:dyDescent="0.25">
      <c r="A1911">
        <v>49</v>
      </c>
      <c r="B1911" t="s">
        <v>421</v>
      </c>
      <c r="C1911">
        <v>2020</v>
      </c>
      <c r="D1911">
        <v>4</v>
      </c>
      <c r="E1911" t="s">
        <v>149</v>
      </c>
      <c r="F1911">
        <v>5</v>
      </c>
      <c r="G1911" t="s">
        <v>141</v>
      </c>
      <c r="H1911">
        <v>53</v>
      </c>
      <c r="I1911" t="s">
        <v>436</v>
      </c>
      <c r="J1911" t="s">
        <v>434</v>
      </c>
      <c r="K1911" t="s">
        <v>435</v>
      </c>
      <c r="L1911">
        <v>460</v>
      </c>
      <c r="M1911" t="s">
        <v>142</v>
      </c>
      <c r="N1911">
        <v>9</v>
      </c>
      <c r="O1911">
        <v>18624.39</v>
      </c>
      <c r="P1911">
        <v>87237</v>
      </c>
      <c r="Q1911" t="str">
        <f t="shared" si="29"/>
        <v>E4 - Medium C&amp;I</v>
      </c>
    </row>
    <row r="1912" spans="1:17" x14ac:dyDescent="0.25">
      <c r="A1912">
        <v>49</v>
      </c>
      <c r="B1912" t="s">
        <v>421</v>
      </c>
      <c r="C1912">
        <v>2020</v>
      </c>
      <c r="D1912">
        <v>4</v>
      </c>
      <c r="E1912" t="s">
        <v>149</v>
      </c>
      <c r="F1912">
        <v>10</v>
      </c>
      <c r="G1912" t="s">
        <v>150</v>
      </c>
      <c r="H1912">
        <v>903</v>
      </c>
      <c r="I1912" t="s">
        <v>454</v>
      </c>
      <c r="J1912" t="s">
        <v>451</v>
      </c>
      <c r="K1912" t="s">
        <v>452</v>
      </c>
      <c r="L1912">
        <v>4513</v>
      </c>
      <c r="M1912" t="s">
        <v>151</v>
      </c>
      <c r="N1912">
        <v>1647</v>
      </c>
      <c r="O1912">
        <v>169324.23</v>
      </c>
      <c r="P1912">
        <v>1491736</v>
      </c>
      <c r="Q1912" t="str">
        <f t="shared" si="29"/>
        <v>E1 - Residential</v>
      </c>
    </row>
    <row r="1913" spans="1:17" x14ac:dyDescent="0.25">
      <c r="A1913">
        <v>49</v>
      </c>
      <c r="B1913" t="s">
        <v>421</v>
      </c>
      <c r="C1913">
        <v>2020</v>
      </c>
      <c r="D1913">
        <v>4</v>
      </c>
      <c r="E1913" t="s">
        <v>149</v>
      </c>
      <c r="F1913">
        <v>3</v>
      </c>
      <c r="G1913" t="s">
        <v>136</v>
      </c>
      <c r="H1913">
        <v>1</v>
      </c>
      <c r="I1913" t="s">
        <v>450</v>
      </c>
      <c r="J1913" t="s">
        <v>451</v>
      </c>
      <c r="K1913" t="s">
        <v>452</v>
      </c>
      <c r="L1913">
        <v>300</v>
      </c>
      <c r="M1913" t="s">
        <v>137</v>
      </c>
      <c r="N1913">
        <v>792</v>
      </c>
      <c r="O1913">
        <v>176567.02</v>
      </c>
      <c r="P1913">
        <v>809012</v>
      </c>
      <c r="Q1913" t="str">
        <f t="shared" si="29"/>
        <v>E1 - Residential</v>
      </c>
    </row>
    <row r="1914" spans="1:17" x14ac:dyDescent="0.25">
      <c r="A1914">
        <v>49</v>
      </c>
      <c r="B1914" t="s">
        <v>421</v>
      </c>
      <c r="C1914">
        <v>2020</v>
      </c>
      <c r="D1914">
        <v>4</v>
      </c>
      <c r="E1914" t="s">
        <v>149</v>
      </c>
      <c r="F1914">
        <v>1</v>
      </c>
      <c r="G1914" t="s">
        <v>133</v>
      </c>
      <c r="H1914">
        <v>903</v>
      </c>
      <c r="I1914" t="s">
        <v>454</v>
      </c>
      <c r="J1914" t="s">
        <v>451</v>
      </c>
      <c r="K1914" t="s">
        <v>452</v>
      </c>
      <c r="L1914">
        <v>4512</v>
      </c>
      <c r="M1914" t="s">
        <v>134</v>
      </c>
      <c r="N1914">
        <v>37872</v>
      </c>
      <c r="O1914">
        <v>2147747.08</v>
      </c>
      <c r="P1914">
        <v>17847410</v>
      </c>
      <c r="Q1914" t="str">
        <f t="shared" si="29"/>
        <v>E1 - Residential</v>
      </c>
    </row>
    <row r="1915" spans="1:17" x14ac:dyDescent="0.25">
      <c r="A1915">
        <v>49</v>
      </c>
      <c r="B1915" t="s">
        <v>421</v>
      </c>
      <c r="C1915">
        <v>2020</v>
      </c>
      <c r="D1915">
        <v>4</v>
      </c>
      <c r="E1915" t="s">
        <v>149</v>
      </c>
      <c r="F1915">
        <v>1</v>
      </c>
      <c r="G1915" t="s">
        <v>133</v>
      </c>
      <c r="H1915">
        <v>950</v>
      </c>
      <c r="I1915" t="s">
        <v>429</v>
      </c>
      <c r="J1915" t="s">
        <v>426</v>
      </c>
      <c r="K1915" t="s">
        <v>427</v>
      </c>
      <c r="L1915">
        <v>4512</v>
      </c>
      <c r="M1915" t="s">
        <v>134</v>
      </c>
      <c r="N1915">
        <v>75</v>
      </c>
      <c r="O1915">
        <v>8307.5300000000007</v>
      </c>
      <c r="P1915">
        <v>72367</v>
      </c>
      <c r="Q1915" t="str">
        <f t="shared" si="29"/>
        <v>E3 - Small C&amp;I</v>
      </c>
    </row>
    <row r="1916" spans="1:17" x14ac:dyDescent="0.25">
      <c r="A1916">
        <v>49</v>
      </c>
      <c r="B1916" t="s">
        <v>421</v>
      </c>
      <c r="C1916">
        <v>2020</v>
      </c>
      <c r="D1916">
        <v>4</v>
      </c>
      <c r="E1916" t="s">
        <v>149</v>
      </c>
      <c r="F1916">
        <v>10</v>
      </c>
      <c r="G1916" t="s">
        <v>150</v>
      </c>
      <c r="H1916">
        <v>5</v>
      </c>
      <c r="I1916" t="s">
        <v>537</v>
      </c>
      <c r="J1916" t="s">
        <v>426</v>
      </c>
      <c r="K1916" t="s">
        <v>427</v>
      </c>
      <c r="L1916">
        <v>207</v>
      </c>
      <c r="M1916" t="s">
        <v>152</v>
      </c>
      <c r="N1916">
        <v>1</v>
      </c>
      <c r="O1916">
        <v>19.670000000000002</v>
      </c>
      <c r="P1916">
        <v>31</v>
      </c>
      <c r="Q1916" t="str">
        <f t="shared" si="29"/>
        <v>E3 - Small C&amp;I</v>
      </c>
    </row>
    <row r="1917" spans="1:17" x14ac:dyDescent="0.25">
      <c r="A1917">
        <v>49</v>
      </c>
      <c r="B1917" t="s">
        <v>421</v>
      </c>
      <c r="C1917">
        <v>2020</v>
      </c>
      <c r="D1917">
        <v>4</v>
      </c>
      <c r="E1917" t="s">
        <v>149</v>
      </c>
      <c r="F1917">
        <v>10</v>
      </c>
      <c r="G1917" t="s">
        <v>150</v>
      </c>
      <c r="H1917">
        <v>905</v>
      </c>
      <c r="I1917" t="s">
        <v>455</v>
      </c>
      <c r="J1917" t="s">
        <v>423</v>
      </c>
      <c r="K1917" t="s">
        <v>424</v>
      </c>
      <c r="L1917">
        <v>4513</v>
      </c>
      <c r="M1917" t="s">
        <v>151</v>
      </c>
      <c r="N1917">
        <v>129</v>
      </c>
      <c r="O1917">
        <v>4125.1499999999996</v>
      </c>
      <c r="P1917">
        <v>86042</v>
      </c>
      <c r="Q1917" t="str">
        <f t="shared" si="29"/>
        <v>E2 - Low Income Residential</v>
      </c>
    </row>
    <row r="1918" spans="1:17" x14ac:dyDescent="0.25">
      <c r="A1918">
        <v>49</v>
      </c>
      <c r="B1918" t="s">
        <v>421</v>
      </c>
      <c r="C1918">
        <v>2020</v>
      </c>
      <c r="D1918">
        <v>4</v>
      </c>
      <c r="E1918" t="s">
        <v>149</v>
      </c>
      <c r="F1918">
        <v>5</v>
      </c>
      <c r="G1918" t="s">
        <v>141</v>
      </c>
      <c r="H1918">
        <v>122</v>
      </c>
      <c r="I1918" t="s">
        <v>461</v>
      </c>
      <c r="J1918" t="s">
        <v>462</v>
      </c>
      <c r="K1918" t="s">
        <v>463</v>
      </c>
      <c r="L1918">
        <v>460</v>
      </c>
      <c r="M1918" t="s">
        <v>142</v>
      </c>
      <c r="N1918">
        <v>1</v>
      </c>
      <c r="O1918">
        <v>24028.720000000001</v>
      </c>
      <c r="P1918">
        <v>355753</v>
      </c>
      <c r="Q1918" t="str">
        <f t="shared" si="29"/>
        <v>E5 - Large C&amp;I</v>
      </c>
    </row>
    <row r="1919" spans="1:17" x14ac:dyDescent="0.25">
      <c r="A1919">
        <v>49</v>
      </c>
      <c r="B1919" t="s">
        <v>421</v>
      </c>
      <c r="C1919">
        <v>2020</v>
      </c>
      <c r="D1919">
        <v>4</v>
      </c>
      <c r="E1919" t="s">
        <v>149</v>
      </c>
      <c r="F1919">
        <v>6</v>
      </c>
      <c r="G1919" t="s">
        <v>138</v>
      </c>
      <c r="H1919">
        <v>610</v>
      </c>
      <c r="I1919" t="s">
        <v>430</v>
      </c>
      <c r="J1919" t="s">
        <v>431</v>
      </c>
      <c r="K1919" t="s">
        <v>432</v>
      </c>
      <c r="L1919">
        <v>700</v>
      </c>
      <c r="M1919" t="s">
        <v>139</v>
      </c>
      <c r="N1919">
        <v>9</v>
      </c>
      <c r="O1919">
        <v>10258.99</v>
      </c>
      <c r="P1919">
        <v>16871</v>
      </c>
      <c r="Q1919" t="str">
        <f t="shared" si="29"/>
        <v>E6 - OTHER</v>
      </c>
    </row>
    <row r="1920" spans="1:17" x14ac:dyDescent="0.25">
      <c r="A1920">
        <v>49</v>
      </c>
      <c r="B1920" t="s">
        <v>421</v>
      </c>
      <c r="C1920">
        <v>2020</v>
      </c>
      <c r="D1920">
        <v>4</v>
      </c>
      <c r="E1920" t="s">
        <v>149</v>
      </c>
      <c r="F1920">
        <v>3</v>
      </c>
      <c r="G1920" t="s">
        <v>136</v>
      </c>
      <c r="H1920">
        <v>924</v>
      </c>
      <c r="I1920" t="s">
        <v>444</v>
      </c>
      <c r="J1920" t="s">
        <v>445</v>
      </c>
      <c r="K1920" t="s">
        <v>446</v>
      </c>
      <c r="L1920">
        <v>4532</v>
      </c>
      <c r="M1920" t="s">
        <v>143</v>
      </c>
      <c r="N1920">
        <v>1</v>
      </c>
      <c r="O1920">
        <v>138937.35999999999</v>
      </c>
      <c r="P1920">
        <v>1382797</v>
      </c>
      <c r="Q1920" t="str">
        <f t="shared" si="29"/>
        <v>E5 - Large C&amp;I</v>
      </c>
    </row>
    <row r="1921" spans="1:17" x14ac:dyDescent="0.25">
      <c r="A1921">
        <v>49</v>
      </c>
      <c r="B1921" t="s">
        <v>421</v>
      </c>
      <c r="C1921">
        <v>2020</v>
      </c>
      <c r="D1921">
        <v>4</v>
      </c>
      <c r="E1921" t="s">
        <v>149</v>
      </c>
      <c r="F1921">
        <v>3</v>
      </c>
      <c r="G1921" t="s">
        <v>136</v>
      </c>
      <c r="H1921">
        <v>700</v>
      </c>
      <c r="I1921" t="s">
        <v>448</v>
      </c>
      <c r="J1921" t="s">
        <v>439</v>
      </c>
      <c r="K1921" t="s">
        <v>440</v>
      </c>
      <c r="L1921">
        <v>300</v>
      </c>
      <c r="M1921" t="s">
        <v>137</v>
      </c>
      <c r="N1921">
        <v>59</v>
      </c>
      <c r="O1921">
        <v>840548.67</v>
      </c>
      <c r="P1921">
        <v>4583577</v>
      </c>
      <c r="Q1921" t="str">
        <f t="shared" si="29"/>
        <v>E5 - Large C&amp;I</v>
      </c>
    </row>
    <row r="1922" spans="1:17" x14ac:dyDescent="0.25">
      <c r="A1922">
        <v>49</v>
      </c>
      <c r="B1922" t="s">
        <v>421</v>
      </c>
      <c r="C1922">
        <v>2020</v>
      </c>
      <c r="D1922">
        <v>4</v>
      </c>
      <c r="E1922" t="s">
        <v>149</v>
      </c>
      <c r="F1922">
        <v>3</v>
      </c>
      <c r="G1922" t="s">
        <v>136</v>
      </c>
      <c r="H1922">
        <v>705</v>
      </c>
      <c r="I1922" t="s">
        <v>438</v>
      </c>
      <c r="J1922" t="s">
        <v>439</v>
      </c>
      <c r="K1922" t="s">
        <v>440</v>
      </c>
      <c r="L1922">
        <v>300</v>
      </c>
      <c r="M1922" t="s">
        <v>137</v>
      </c>
      <c r="N1922">
        <v>93</v>
      </c>
      <c r="O1922">
        <v>2492368.5099999998</v>
      </c>
      <c r="P1922">
        <v>10438542</v>
      </c>
      <c r="Q1922" t="str">
        <f t="shared" ref="Q1922:Q1985" si="30">VLOOKUP(J1922,S:T,2,FALSE)</f>
        <v>E5 - Large C&amp;I</v>
      </c>
    </row>
    <row r="1923" spans="1:17" x14ac:dyDescent="0.25">
      <c r="A1923">
        <v>49</v>
      </c>
      <c r="B1923" t="s">
        <v>421</v>
      </c>
      <c r="C1923">
        <v>2020</v>
      </c>
      <c r="D1923">
        <v>4</v>
      </c>
      <c r="E1923" t="s">
        <v>149</v>
      </c>
      <c r="F1923">
        <v>5</v>
      </c>
      <c r="G1923" t="s">
        <v>141</v>
      </c>
      <c r="H1923">
        <v>954</v>
      </c>
      <c r="I1923" t="s">
        <v>437</v>
      </c>
      <c r="J1923" t="s">
        <v>434</v>
      </c>
      <c r="K1923" t="s">
        <v>435</v>
      </c>
      <c r="L1923">
        <v>4552</v>
      </c>
      <c r="M1923" t="s">
        <v>157</v>
      </c>
      <c r="N1923">
        <v>180</v>
      </c>
      <c r="O1923">
        <v>324930.56</v>
      </c>
      <c r="P1923">
        <v>3520426</v>
      </c>
      <c r="Q1923" t="str">
        <f t="shared" si="30"/>
        <v>E4 - Medium C&amp;I</v>
      </c>
    </row>
    <row r="1924" spans="1:17" x14ac:dyDescent="0.25">
      <c r="A1924">
        <v>49</v>
      </c>
      <c r="B1924" t="s">
        <v>421</v>
      </c>
      <c r="C1924">
        <v>2020</v>
      </c>
      <c r="D1924">
        <v>4</v>
      </c>
      <c r="E1924" t="s">
        <v>149</v>
      </c>
      <c r="F1924">
        <v>3</v>
      </c>
      <c r="G1924" t="s">
        <v>136</v>
      </c>
      <c r="H1924">
        <v>13</v>
      </c>
      <c r="I1924" t="s">
        <v>433</v>
      </c>
      <c r="J1924" t="s">
        <v>434</v>
      </c>
      <c r="K1924" t="s">
        <v>435</v>
      </c>
      <c r="L1924">
        <v>300</v>
      </c>
      <c r="M1924" t="s">
        <v>137</v>
      </c>
      <c r="N1924">
        <v>3862</v>
      </c>
      <c r="O1924">
        <v>6203020.9500000002</v>
      </c>
      <c r="P1924">
        <v>30599400</v>
      </c>
      <c r="Q1924" t="str">
        <f t="shared" si="30"/>
        <v>E4 - Medium C&amp;I</v>
      </c>
    </row>
    <row r="1925" spans="1:17" x14ac:dyDescent="0.25">
      <c r="A1925">
        <v>49</v>
      </c>
      <c r="B1925" t="s">
        <v>421</v>
      </c>
      <c r="C1925">
        <v>2020</v>
      </c>
      <c r="D1925">
        <v>4</v>
      </c>
      <c r="E1925" t="s">
        <v>149</v>
      </c>
      <c r="F1925">
        <v>3</v>
      </c>
      <c r="G1925" t="s">
        <v>136</v>
      </c>
      <c r="H1925">
        <v>53</v>
      </c>
      <c r="I1925" t="s">
        <v>436</v>
      </c>
      <c r="J1925" t="s">
        <v>434</v>
      </c>
      <c r="K1925" t="s">
        <v>435</v>
      </c>
      <c r="L1925">
        <v>300</v>
      </c>
      <c r="M1925" t="s">
        <v>137</v>
      </c>
      <c r="N1925">
        <v>161</v>
      </c>
      <c r="O1925">
        <v>362972.39</v>
      </c>
      <c r="P1925">
        <v>1838806</v>
      </c>
      <c r="Q1925" t="str">
        <f t="shared" si="30"/>
        <v>E4 - Medium C&amp;I</v>
      </c>
    </row>
    <row r="1926" spans="1:17" x14ac:dyDescent="0.25">
      <c r="A1926">
        <v>49</v>
      </c>
      <c r="B1926" t="s">
        <v>421</v>
      </c>
      <c r="C1926">
        <v>2020</v>
      </c>
      <c r="D1926">
        <v>4</v>
      </c>
      <c r="E1926" t="s">
        <v>149</v>
      </c>
      <c r="F1926">
        <v>1</v>
      </c>
      <c r="G1926" t="s">
        <v>133</v>
      </c>
      <c r="H1926">
        <v>905</v>
      </c>
      <c r="I1926" t="s">
        <v>455</v>
      </c>
      <c r="J1926" t="s">
        <v>423</v>
      </c>
      <c r="K1926" t="s">
        <v>424</v>
      </c>
      <c r="L1926">
        <v>4512</v>
      </c>
      <c r="M1926" t="s">
        <v>134</v>
      </c>
      <c r="N1926">
        <v>4920</v>
      </c>
      <c r="O1926">
        <v>105485.33</v>
      </c>
      <c r="P1926">
        <v>1992165</v>
      </c>
      <c r="Q1926" t="str">
        <f t="shared" si="30"/>
        <v>E2 - Low Income Residential</v>
      </c>
    </row>
    <row r="1927" spans="1:17" x14ac:dyDescent="0.25">
      <c r="A1927">
        <v>49</v>
      </c>
      <c r="B1927" t="s">
        <v>421</v>
      </c>
      <c r="C1927">
        <v>2020</v>
      </c>
      <c r="D1927">
        <v>4</v>
      </c>
      <c r="E1927" t="s">
        <v>149</v>
      </c>
      <c r="F1927">
        <v>10</v>
      </c>
      <c r="G1927" t="s">
        <v>150</v>
      </c>
      <c r="H1927">
        <v>1</v>
      </c>
      <c r="I1927" t="s">
        <v>450</v>
      </c>
      <c r="J1927" t="s">
        <v>451</v>
      </c>
      <c r="K1927" t="s">
        <v>452</v>
      </c>
      <c r="L1927">
        <v>207</v>
      </c>
      <c r="M1927" t="s">
        <v>152</v>
      </c>
      <c r="N1927">
        <v>14706</v>
      </c>
      <c r="O1927">
        <v>2607210.15</v>
      </c>
      <c r="P1927">
        <v>12016839</v>
      </c>
      <c r="Q1927" t="str">
        <f t="shared" si="30"/>
        <v>E1 - Residential</v>
      </c>
    </row>
    <row r="1928" spans="1:17" x14ac:dyDescent="0.25">
      <c r="A1928">
        <v>49</v>
      </c>
      <c r="B1928" t="s">
        <v>421</v>
      </c>
      <c r="C1928">
        <v>2020</v>
      </c>
      <c r="D1928">
        <v>4</v>
      </c>
      <c r="E1928" t="s">
        <v>149</v>
      </c>
      <c r="F1928">
        <v>6</v>
      </c>
      <c r="G1928" t="s">
        <v>138</v>
      </c>
      <c r="H1928">
        <v>619</v>
      </c>
      <c r="I1928" t="s">
        <v>475</v>
      </c>
      <c r="J1928" t="s">
        <v>158</v>
      </c>
      <c r="K1928" t="s">
        <v>146</v>
      </c>
      <c r="L1928">
        <v>4562</v>
      </c>
      <c r="M1928" t="s">
        <v>145</v>
      </c>
      <c r="N1928">
        <v>120</v>
      </c>
      <c r="O1928">
        <v>362344.62</v>
      </c>
      <c r="P1928">
        <v>3465305</v>
      </c>
      <c r="Q1928" t="str">
        <f t="shared" si="30"/>
        <v>E6 - OTHER</v>
      </c>
    </row>
    <row r="1929" spans="1:17" x14ac:dyDescent="0.25">
      <c r="A1929">
        <v>49</v>
      </c>
      <c r="B1929" t="s">
        <v>421</v>
      </c>
      <c r="C1929">
        <v>2020</v>
      </c>
      <c r="D1929">
        <v>4</v>
      </c>
      <c r="E1929" t="s">
        <v>149</v>
      </c>
      <c r="F1929">
        <v>6</v>
      </c>
      <c r="G1929" t="s">
        <v>138</v>
      </c>
      <c r="H1929">
        <v>630</v>
      </c>
      <c r="I1929" t="s">
        <v>456</v>
      </c>
      <c r="J1929" t="s">
        <v>158</v>
      </c>
      <c r="K1929" t="s">
        <v>146</v>
      </c>
      <c r="L1929">
        <v>700</v>
      </c>
      <c r="M1929" t="s">
        <v>139</v>
      </c>
      <c r="N1929">
        <v>1</v>
      </c>
      <c r="O1929">
        <v>606.76</v>
      </c>
      <c r="P1929">
        <v>3228</v>
      </c>
      <c r="Q1929" t="str">
        <f t="shared" si="30"/>
        <v>E6 - OTHER</v>
      </c>
    </row>
    <row r="1930" spans="1:17" x14ac:dyDescent="0.25">
      <c r="A1930">
        <v>49</v>
      </c>
      <c r="B1930" t="s">
        <v>421</v>
      </c>
      <c r="C1930">
        <v>2020</v>
      </c>
      <c r="D1930">
        <v>4</v>
      </c>
      <c r="E1930" t="s">
        <v>149</v>
      </c>
      <c r="F1930">
        <v>5</v>
      </c>
      <c r="G1930" t="s">
        <v>141</v>
      </c>
      <c r="H1930">
        <v>711</v>
      </c>
      <c r="I1930" t="s">
        <v>453</v>
      </c>
      <c r="J1930" t="s">
        <v>439</v>
      </c>
      <c r="K1930" t="s">
        <v>440</v>
      </c>
      <c r="L1930">
        <v>4552</v>
      </c>
      <c r="M1930" t="s">
        <v>157</v>
      </c>
      <c r="N1930">
        <v>75</v>
      </c>
      <c r="O1930">
        <v>959996.1</v>
      </c>
      <c r="P1930">
        <v>13549480</v>
      </c>
      <c r="Q1930" t="str">
        <f t="shared" si="30"/>
        <v>E5 - Large C&amp;I</v>
      </c>
    </row>
    <row r="1931" spans="1:17" x14ac:dyDescent="0.25">
      <c r="A1931">
        <v>49</v>
      </c>
      <c r="B1931" t="s">
        <v>421</v>
      </c>
      <c r="C1931">
        <v>2020</v>
      </c>
      <c r="D1931">
        <v>4</v>
      </c>
      <c r="E1931" t="s">
        <v>149</v>
      </c>
      <c r="F1931">
        <v>5</v>
      </c>
      <c r="G1931" t="s">
        <v>141</v>
      </c>
      <c r="H1931">
        <v>1</v>
      </c>
      <c r="I1931" t="s">
        <v>450</v>
      </c>
      <c r="J1931" t="s">
        <v>451</v>
      </c>
      <c r="K1931" t="s">
        <v>452</v>
      </c>
      <c r="L1931">
        <v>460</v>
      </c>
      <c r="M1931" t="s">
        <v>142</v>
      </c>
      <c r="N1931">
        <v>5</v>
      </c>
      <c r="O1931">
        <v>380.79</v>
      </c>
      <c r="P1931">
        <v>1625</v>
      </c>
      <c r="Q1931" t="str">
        <f t="shared" si="30"/>
        <v>E1 - Residential</v>
      </c>
    </row>
    <row r="1932" spans="1:17" x14ac:dyDescent="0.25">
      <c r="A1932">
        <v>49</v>
      </c>
      <c r="B1932" t="s">
        <v>421</v>
      </c>
      <c r="C1932">
        <v>2020</v>
      </c>
      <c r="D1932">
        <v>4</v>
      </c>
      <c r="E1932" t="s">
        <v>149</v>
      </c>
      <c r="F1932">
        <v>1</v>
      </c>
      <c r="G1932" t="s">
        <v>133</v>
      </c>
      <c r="H1932">
        <v>55</v>
      </c>
      <c r="I1932" t="s">
        <v>428</v>
      </c>
      <c r="J1932" t="s">
        <v>426</v>
      </c>
      <c r="K1932" t="s">
        <v>427</v>
      </c>
      <c r="L1932">
        <v>200</v>
      </c>
      <c r="M1932" t="s">
        <v>144</v>
      </c>
      <c r="N1932">
        <v>2</v>
      </c>
      <c r="O1932">
        <v>655.24</v>
      </c>
      <c r="P1932">
        <v>3151</v>
      </c>
      <c r="Q1932" t="str">
        <f t="shared" si="30"/>
        <v>E3 - Small C&amp;I</v>
      </c>
    </row>
    <row r="1933" spans="1:17" x14ac:dyDescent="0.25">
      <c r="A1933">
        <v>49</v>
      </c>
      <c r="B1933" t="s">
        <v>421</v>
      </c>
      <c r="C1933">
        <v>2020</v>
      </c>
      <c r="D1933">
        <v>4</v>
      </c>
      <c r="E1933" t="s">
        <v>149</v>
      </c>
      <c r="F1933">
        <v>3</v>
      </c>
      <c r="G1933" t="s">
        <v>136</v>
      </c>
      <c r="H1933">
        <v>117</v>
      </c>
      <c r="I1933" t="s">
        <v>478</v>
      </c>
      <c r="J1933" t="s">
        <v>462</v>
      </c>
      <c r="K1933" t="s">
        <v>463</v>
      </c>
      <c r="L1933">
        <v>300</v>
      </c>
      <c r="M1933" t="s">
        <v>137</v>
      </c>
      <c r="N1933">
        <v>2</v>
      </c>
      <c r="O1933">
        <v>6087.54</v>
      </c>
      <c r="P1933">
        <v>13976</v>
      </c>
      <c r="Q1933" t="str">
        <f t="shared" si="30"/>
        <v>E5 - Large C&amp;I</v>
      </c>
    </row>
    <row r="1934" spans="1:17" x14ac:dyDescent="0.25">
      <c r="A1934">
        <v>49</v>
      </c>
      <c r="B1934" t="s">
        <v>421</v>
      </c>
      <c r="C1934">
        <v>2020</v>
      </c>
      <c r="D1934">
        <v>4</v>
      </c>
      <c r="E1934" t="s">
        <v>149</v>
      </c>
      <c r="F1934">
        <v>3</v>
      </c>
      <c r="G1934" t="s">
        <v>136</v>
      </c>
      <c r="H1934">
        <v>122</v>
      </c>
      <c r="I1934" t="s">
        <v>461</v>
      </c>
      <c r="J1934" t="s">
        <v>462</v>
      </c>
      <c r="K1934" t="s">
        <v>463</v>
      </c>
      <c r="L1934">
        <v>300</v>
      </c>
      <c r="M1934" t="s">
        <v>137</v>
      </c>
      <c r="N1934">
        <v>1</v>
      </c>
      <c r="O1934">
        <v>31466.48</v>
      </c>
      <c r="P1934">
        <v>176214</v>
      </c>
      <c r="Q1934" t="str">
        <f t="shared" si="30"/>
        <v>E5 - Large C&amp;I</v>
      </c>
    </row>
    <row r="1935" spans="1:17" x14ac:dyDescent="0.25">
      <c r="A1935">
        <v>49</v>
      </c>
      <c r="B1935" t="s">
        <v>421</v>
      </c>
      <c r="C1935">
        <v>2020</v>
      </c>
      <c r="D1935">
        <v>4</v>
      </c>
      <c r="E1935" t="s">
        <v>149</v>
      </c>
      <c r="F1935">
        <v>6</v>
      </c>
      <c r="G1935" t="s">
        <v>138</v>
      </c>
      <c r="H1935">
        <v>951</v>
      </c>
      <c r="I1935" t="s">
        <v>458</v>
      </c>
      <c r="J1935" t="s">
        <v>459</v>
      </c>
      <c r="K1935" t="s">
        <v>460</v>
      </c>
      <c r="L1935">
        <v>4562</v>
      </c>
      <c r="M1935" t="s">
        <v>145</v>
      </c>
      <c r="N1935">
        <v>206</v>
      </c>
      <c r="O1935">
        <v>8690.1</v>
      </c>
      <c r="P1935">
        <v>60016</v>
      </c>
      <c r="Q1935" t="str">
        <f t="shared" si="30"/>
        <v>E3 - Small C&amp;I</v>
      </c>
    </row>
    <row r="1936" spans="1:17" x14ac:dyDescent="0.25">
      <c r="A1936">
        <v>49</v>
      </c>
      <c r="B1936" t="s">
        <v>421</v>
      </c>
      <c r="C1936">
        <v>2020</v>
      </c>
      <c r="D1936">
        <v>4</v>
      </c>
      <c r="E1936" t="s">
        <v>149</v>
      </c>
      <c r="F1936">
        <v>5</v>
      </c>
      <c r="G1936" t="s">
        <v>141</v>
      </c>
      <c r="H1936">
        <v>628</v>
      </c>
      <c r="I1936" t="s">
        <v>441</v>
      </c>
      <c r="J1936" t="s">
        <v>442</v>
      </c>
      <c r="K1936" t="s">
        <v>443</v>
      </c>
      <c r="L1936">
        <v>460</v>
      </c>
      <c r="M1936" t="s">
        <v>142</v>
      </c>
      <c r="N1936">
        <v>55</v>
      </c>
      <c r="O1936">
        <v>8264.16</v>
      </c>
      <c r="P1936">
        <v>29621</v>
      </c>
      <c r="Q1936" t="str">
        <f t="shared" si="30"/>
        <v>E6 - OTHER</v>
      </c>
    </row>
    <row r="1937" spans="1:17" x14ac:dyDescent="0.25">
      <c r="A1937">
        <v>49</v>
      </c>
      <c r="B1937" t="s">
        <v>421</v>
      </c>
      <c r="C1937">
        <v>2020</v>
      </c>
      <c r="D1937">
        <v>4</v>
      </c>
      <c r="E1937" t="s">
        <v>149</v>
      </c>
      <c r="F1937">
        <v>6</v>
      </c>
      <c r="G1937" t="s">
        <v>138</v>
      </c>
      <c r="H1937">
        <v>628</v>
      </c>
      <c r="I1937" t="s">
        <v>441</v>
      </c>
      <c r="J1937" t="s">
        <v>442</v>
      </c>
      <c r="K1937" t="s">
        <v>443</v>
      </c>
      <c r="L1937">
        <v>700</v>
      </c>
      <c r="M1937" t="s">
        <v>139</v>
      </c>
      <c r="N1937">
        <v>209</v>
      </c>
      <c r="O1937">
        <v>14825.75</v>
      </c>
      <c r="P1937">
        <v>52447</v>
      </c>
      <c r="Q1937" t="str">
        <f t="shared" si="30"/>
        <v>E6 - OTHER</v>
      </c>
    </row>
    <row r="1938" spans="1:17" x14ac:dyDescent="0.25">
      <c r="A1938">
        <v>49</v>
      </c>
      <c r="B1938" t="s">
        <v>421</v>
      </c>
      <c r="C1938">
        <v>2020</v>
      </c>
      <c r="D1938">
        <v>4</v>
      </c>
      <c r="E1938" t="s">
        <v>149</v>
      </c>
      <c r="F1938">
        <v>5</v>
      </c>
      <c r="G1938" t="s">
        <v>141</v>
      </c>
      <c r="H1938">
        <v>616</v>
      </c>
      <c r="I1938" t="s">
        <v>447</v>
      </c>
      <c r="J1938" t="s">
        <v>442</v>
      </c>
      <c r="K1938" t="s">
        <v>443</v>
      </c>
      <c r="L1938">
        <v>4552</v>
      </c>
      <c r="M1938" t="s">
        <v>157</v>
      </c>
      <c r="N1938">
        <v>20</v>
      </c>
      <c r="O1938">
        <v>2373.87</v>
      </c>
      <c r="P1938">
        <v>12252</v>
      </c>
      <c r="Q1938" t="str">
        <f t="shared" si="30"/>
        <v>E6 - OTHER</v>
      </c>
    </row>
    <row r="1939" spans="1:17" x14ac:dyDescent="0.25">
      <c r="A1939">
        <v>49</v>
      </c>
      <c r="B1939" t="s">
        <v>421</v>
      </c>
      <c r="C1939">
        <v>2020</v>
      </c>
      <c r="D1939">
        <v>4</v>
      </c>
      <c r="E1939" t="s">
        <v>149</v>
      </c>
      <c r="F1939">
        <v>6</v>
      </c>
      <c r="G1939" t="s">
        <v>138</v>
      </c>
      <c r="H1939">
        <v>631</v>
      </c>
      <c r="I1939" t="s">
        <v>476</v>
      </c>
      <c r="J1939" t="s">
        <v>158</v>
      </c>
      <c r="K1939" t="s">
        <v>146</v>
      </c>
      <c r="L1939">
        <v>700</v>
      </c>
      <c r="M1939" t="s">
        <v>139</v>
      </c>
      <c r="N1939">
        <v>21</v>
      </c>
      <c r="O1939">
        <v>12983.21</v>
      </c>
      <c r="P1939">
        <v>65796</v>
      </c>
      <c r="Q1939" t="str">
        <f t="shared" si="30"/>
        <v>E6 - OTHER</v>
      </c>
    </row>
    <row r="1940" spans="1:17" x14ac:dyDescent="0.25">
      <c r="A1940">
        <v>49</v>
      </c>
      <c r="B1940" t="s">
        <v>421</v>
      </c>
      <c r="C1940">
        <v>2020</v>
      </c>
      <c r="D1940">
        <v>4</v>
      </c>
      <c r="E1940" t="s">
        <v>149</v>
      </c>
      <c r="F1940">
        <v>5</v>
      </c>
      <c r="G1940" t="s">
        <v>141</v>
      </c>
      <c r="H1940">
        <v>700</v>
      </c>
      <c r="I1940" t="s">
        <v>448</v>
      </c>
      <c r="J1940" t="s">
        <v>439</v>
      </c>
      <c r="K1940" t="s">
        <v>440</v>
      </c>
      <c r="L1940">
        <v>460</v>
      </c>
      <c r="M1940" t="s">
        <v>142</v>
      </c>
      <c r="N1940">
        <v>43</v>
      </c>
      <c r="O1940">
        <v>506156.04</v>
      </c>
      <c r="P1940">
        <v>2674937</v>
      </c>
      <c r="Q1940" t="str">
        <f t="shared" si="30"/>
        <v>E5 - Large C&amp;I</v>
      </c>
    </row>
    <row r="1941" spans="1:17" x14ac:dyDescent="0.25">
      <c r="A1941">
        <v>49</v>
      </c>
      <c r="B1941" t="s">
        <v>421</v>
      </c>
      <c r="C1941">
        <v>2020</v>
      </c>
      <c r="D1941">
        <v>4</v>
      </c>
      <c r="E1941" t="s">
        <v>149</v>
      </c>
      <c r="F1941">
        <v>3</v>
      </c>
      <c r="G1941" t="s">
        <v>136</v>
      </c>
      <c r="H1941">
        <v>950</v>
      </c>
      <c r="I1941" t="s">
        <v>429</v>
      </c>
      <c r="J1941" t="s">
        <v>426</v>
      </c>
      <c r="K1941" t="s">
        <v>427</v>
      </c>
      <c r="L1941">
        <v>4532</v>
      </c>
      <c r="M1941" t="s">
        <v>143</v>
      </c>
      <c r="N1941">
        <v>10245</v>
      </c>
      <c r="O1941">
        <v>1333813.58</v>
      </c>
      <c r="P1941">
        <v>11760539</v>
      </c>
      <c r="Q1941" t="str">
        <f t="shared" si="30"/>
        <v>E3 - Small C&amp;I</v>
      </c>
    </row>
    <row r="1942" spans="1:17" x14ac:dyDescent="0.25">
      <c r="A1942">
        <v>49</v>
      </c>
      <c r="B1942" t="s">
        <v>421</v>
      </c>
      <c r="C1942">
        <v>2020</v>
      </c>
      <c r="D1942">
        <v>4</v>
      </c>
      <c r="E1942" t="s">
        <v>149</v>
      </c>
      <c r="F1942">
        <v>5</v>
      </c>
      <c r="G1942" t="s">
        <v>141</v>
      </c>
      <c r="H1942">
        <v>950</v>
      </c>
      <c r="I1942" t="s">
        <v>429</v>
      </c>
      <c r="J1942" t="s">
        <v>426</v>
      </c>
      <c r="K1942" t="s">
        <v>427</v>
      </c>
      <c r="L1942">
        <v>4552</v>
      </c>
      <c r="M1942" t="s">
        <v>157</v>
      </c>
      <c r="N1942">
        <v>137</v>
      </c>
      <c r="O1942">
        <v>38924.129999999997</v>
      </c>
      <c r="P1942">
        <v>366745</v>
      </c>
      <c r="Q1942" t="str">
        <f t="shared" si="30"/>
        <v>E3 - Small C&amp;I</v>
      </c>
    </row>
    <row r="1943" spans="1:17" x14ac:dyDescent="0.25">
      <c r="A1943">
        <v>49</v>
      </c>
      <c r="B1943" t="s">
        <v>421</v>
      </c>
      <c r="C1943">
        <v>2020</v>
      </c>
      <c r="D1943">
        <v>4</v>
      </c>
      <c r="E1943" t="s">
        <v>149</v>
      </c>
      <c r="F1943">
        <v>3</v>
      </c>
      <c r="G1943" t="s">
        <v>136</v>
      </c>
      <c r="H1943">
        <v>951</v>
      </c>
      <c r="I1943" t="s">
        <v>458</v>
      </c>
      <c r="J1943" t="s">
        <v>459</v>
      </c>
      <c r="K1943" t="s">
        <v>460</v>
      </c>
      <c r="L1943">
        <v>4532</v>
      </c>
      <c r="M1943" t="s">
        <v>143</v>
      </c>
      <c r="N1943">
        <v>113</v>
      </c>
      <c r="O1943">
        <v>9258.6299999999992</v>
      </c>
      <c r="P1943">
        <v>74032</v>
      </c>
      <c r="Q1943" t="str">
        <f t="shared" si="30"/>
        <v>E3 - Small C&amp;I</v>
      </c>
    </row>
    <row r="1944" spans="1:17" x14ac:dyDescent="0.25">
      <c r="A1944">
        <v>49</v>
      </c>
      <c r="B1944" t="s">
        <v>421</v>
      </c>
      <c r="C1944">
        <v>2020</v>
      </c>
      <c r="D1944">
        <v>4</v>
      </c>
      <c r="E1944" t="s">
        <v>149</v>
      </c>
      <c r="F1944">
        <v>10</v>
      </c>
      <c r="G1944" t="s">
        <v>150</v>
      </c>
      <c r="H1944">
        <v>628</v>
      </c>
      <c r="I1944" t="s">
        <v>441</v>
      </c>
      <c r="J1944" t="s">
        <v>442</v>
      </c>
      <c r="K1944" t="s">
        <v>443</v>
      </c>
      <c r="L1944">
        <v>207</v>
      </c>
      <c r="M1944" t="s">
        <v>152</v>
      </c>
      <c r="N1944">
        <v>7</v>
      </c>
      <c r="O1944">
        <v>167.66</v>
      </c>
      <c r="P1944">
        <v>540</v>
      </c>
      <c r="Q1944" t="str">
        <f t="shared" si="30"/>
        <v>E6 - OTHER</v>
      </c>
    </row>
    <row r="1945" spans="1:17" x14ac:dyDescent="0.25">
      <c r="A1945">
        <v>49</v>
      </c>
      <c r="B1945" t="s">
        <v>421</v>
      </c>
      <c r="C1945">
        <v>2020</v>
      </c>
      <c r="D1945">
        <v>4</v>
      </c>
      <c r="E1945" t="s">
        <v>149</v>
      </c>
      <c r="F1945">
        <v>3</v>
      </c>
      <c r="G1945" t="s">
        <v>136</v>
      </c>
      <c r="H1945">
        <v>628</v>
      </c>
      <c r="I1945" t="s">
        <v>441</v>
      </c>
      <c r="J1945" t="s">
        <v>442</v>
      </c>
      <c r="K1945" t="s">
        <v>443</v>
      </c>
      <c r="L1945">
        <v>300</v>
      </c>
      <c r="M1945" t="s">
        <v>137</v>
      </c>
      <c r="N1945">
        <v>1116</v>
      </c>
      <c r="O1945">
        <v>79740.92</v>
      </c>
      <c r="P1945">
        <v>274293</v>
      </c>
      <c r="Q1945" t="str">
        <f t="shared" si="30"/>
        <v>E6 - OTHER</v>
      </c>
    </row>
    <row r="1946" spans="1:17" x14ac:dyDescent="0.25">
      <c r="A1946">
        <v>49</v>
      </c>
      <c r="B1946" t="s">
        <v>421</v>
      </c>
      <c r="C1946">
        <v>2020</v>
      </c>
      <c r="D1946">
        <v>4</v>
      </c>
      <c r="E1946" t="s">
        <v>149</v>
      </c>
      <c r="F1946">
        <v>3</v>
      </c>
      <c r="G1946" t="s">
        <v>136</v>
      </c>
      <c r="H1946">
        <v>616</v>
      </c>
      <c r="I1946" t="s">
        <v>447</v>
      </c>
      <c r="J1946" t="s">
        <v>442</v>
      </c>
      <c r="K1946" t="s">
        <v>443</v>
      </c>
      <c r="L1946">
        <v>4532</v>
      </c>
      <c r="M1946" t="s">
        <v>143</v>
      </c>
      <c r="N1946">
        <v>301</v>
      </c>
      <c r="O1946">
        <v>16672.169999999998</v>
      </c>
      <c r="P1946">
        <v>90189</v>
      </c>
      <c r="Q1946" t="str">
        <f t="shared" si="30"/>
        <v>E6 - OTHER</v>
      </c>
    </row>
    <row r="1947" spans="1:17" x14ac:dyDescent="0.25">
      <c r="A1947">
        <v>49</v>
      </c>
      <c r="B1947" t="s">
        <v>421</v>
      </c>
      <c r="C1947">
        <v>2020</v>
      </c>
      <c r="D1947">
        <v>4</v>
      </c>
      <c r="E1947" t="s">
        <v>149</v>
      </c>
      <c r="F1947">
        <v>3</v>
      </c>
      <c r="G1947" t="s">
        <v>136</v>
      </c>
      <c r="H1947">
        <v>711</v>
      </c>
      <c r="I1947" t="s">
        <v>453</v>
      </c>
      <c r="J1947" t="s">
        <v>439</v>
      </c>
      <c r="K1947" t="s">
        <v>440</v>
      </c>
      <c r="L1947">
        <v>4532</v>
      </c>
      <c r="M1947" t="s">
        <v>143</v>
      </c>
      <c r="N1947">
        <v>327</v>
      </c>
      <c r="O1947">
        <v>4224904.21</v>
      </c>
      <c r="P1947">
        <v>60160981</v>
      </c>
      <c r="Q1947" t="str">
        <f t="shared" si="30"/>
        <v>E5 - Large C&amp;I</v>
      </c>
    </row>
    <row r="1948" spans="1:17" x14ac:dyDescent="0.25">
      <c r="A1948">
        <v>49</v>
      </c>
      <c r="B1948" t="s">
        <v>421</v>
      </c>
      <c r="C1948">
        <v>2020</v>
      </c>
      <c r="D1948">
        <v>4</v>
      </c>
      <c r="E1948" t="s">
        <v>149</v>
      </c>
      <c r="F1948">
        <v>5</v>
      </c>
      <c r="G1948" t="s">
        <v>141</v>
      </c>
      <c r="H1948">
        <v>943</v>
      </c>
      <c r="I1948" t="s">
        <v>465</v>
      </c>
      <c r="J1948" t="s">
        <v>466</v>
      </c>
      <c r="K1948" t="s">
        <v>467</v>
      </c>
      <c r="L1948">
        <v>4552</v>
      </c>
      <c r="M1948" t="s">
        <v>157</v>
      </c>
      <c r="N1948">
        <v>1</v>
      </c>
      <c r="O1948">
        <v>8786.49</v>
      </c>
      <c r="P1948">
        <v>0</v>
      </c>
      <c r="Q1948" t="str">
        <f t="shared" si="30"/>
        <v>E6 - OTHER</v>
      </c>
    </row>
    <row r="1949" spans="1:17" x14ac:dyDescent="0.25">
      <c r="A1949">
        <v>49</v>
      </c>
      <c r="B1949" t="s">
        <v>421</v>
      </c>
      <c r="C1949">
        <v>2020</v>
      </c>
      <c r="D1949">
        <v>4</v>
      </c>
      <c r="E1949" t="s">
        <v>149</v>
      </c>
      <c r="F1949">
        <v>5</v>
      </c>
      <c r="G1949" t="s">
        <v>141</v>
      </c>
      <c r="H1949">
        <v>13</v>
      </c>
      <c r="I1949" t="s">
        <v>433</v>
      </c>
      <c r="J1949" t="s">
        <v>434</v>
      </c>
      <c r="K1949" t="s">
        <v>435</v>
      </c>
      <c r="L1949">
        <v>460</v>
      </c>
      <c r="M1949" t="s">
        <v>142</v>
      </c>
      <c r="N1949">
        <v>299</v>
      </c>
      <c r="O1949">
        <v>651957.43999999994</v>
      </c>
      <c r="P1949">
        <v>3215607</v>
      </c>
      <c r="Q1949" t="str">
        <f t="shared" si="30"/>
        <v>E4 - Medium C&amp;I</v>
      </c>
    </row>
    <row r="1950" spans="1:17" x14ac:dyDescent="0.25">
      <c r="A1950">
        <v>49</v>
      </c>
      <c r="B1950" t="s">
        <v>421</v>
      </c>
      <c r="C1950">
        <v>2020</v>
      </c>
      <c r="D1950">
        <v>4</v>
      </c>
      <c r="E1950" t="s">
        <v>149</v>
      </c>
      <c r="F1950">
        <v>3</v>
      </c>
      <c r="G1950" t="s">
        <v>136</v>
      </c>
      <c r="H1950">
        <v>6</v>
      </c>
      <c r="I1950" t="s">
        <v>422</v>
      </c>
      <c r="J1950" t="s">
        <v>423</v>
      </c>
      <c r="K1950" t="s">
        <v>424</v>
      </c>
      <c r="L1950">
        <v>300</v>
      </c>
      <c r="M1950" t="s">
        <v>137</v>
      </c>
      <c r="N1950">
        <v>1</v>
      </c>
      <c r="O1950">
        <v>66.75</v>
      </c>
      <c r="P1950">
        <v>395</v>
      </c>
      <c r="Q1950" t="str">
        <f t="shared" si="30"/>
        <v>E2 - Low Income Residential</v>
      </c>
    </row>
    <row r="1951" spans="1:17" x14ac:dyDescent="0.25">
      <c r="A1951">
        <v>49</v>
      </c>
      <c r="B1951" t="s">
        <v>421</v>
      </c>
      <c r="C1951">
        <v>2020</v>
      </c>
      <c r="D1951">
        <v>4</v>
      </c>
      <c r="E1951" t="s">
        <v>149</v>
      </c>
      <c r="F1951">
        <v>3</v>
      </c>
      <c r="G1951" t="s">
        <v>136</v>
      </c>
      <c r="H1951">
        <v>5</v>
      </c>
      <c r="I1951" t="s">
        <v>425</v>
      </c>
      <c r="J1951" t="s">
        <v>426</v>
      </c>
      <c r="K1951" t="s">
        <v>427</v>
      </c>
      <c r="L1951">
        <v>300</v>
      </c>
      <c r="M1951" t="s">
        <v>137</v>
      </c>
      <c r="N1951">
        <v>39026</v>
      </c>
      <c r="O1951">
        <v>3448004.89</v>
      </c>
      <c r="P1951">
        <v>36329144</v>
      </c>
      <c r="Q1951" t="str">
        <f t="shared" si="30"/>
        <v>E3 - Small C&amp;I</v>
      </c>
    </row>
    <row r="1952" spans="1:17" x14ac:dyDescent="0.25">
      <c r="A1952">
        <v>49</v>
      </c>
      <c r="B1952" t="s">
        <v>421</v>
      </c>
      <c r="C1952">
        <v>2020</v>
      </c>
      <c r="D1952">
        <v>4</v>
      </c>
      <c r="E1952" t="s">
        <v>149</v>
      </c>
      <c r="F1952">
        <v>3</v>
      </c>
      <c r="G1952" t="s">
        <v>136</v>
      </c>
      <c r="H1952">
        <v>55</v>
      </c>
      <c r="I1952" t="s">
        <v>428</v>
      </c>
      <c r="J1952" t="s">
        <v>426</v>
      </c>
      <c r="K1952" t="s">
        <v>427</v>
      </c>
      <c r="L1952">
        <v>300</v>
      </c>
      <c r="M1952" t="s">
        <v>137</v>
      </c>
      <c r="N1952">
        <v>54</v>
      </c>
      <c r="O1952">
        <v>-71715.22</v>
      </c>
      <c r="P1952">
        <v>55205</v>
      </c>
      <c r="Q1952" t="str">
        <f t="shared" si="30"/>
        <v>E3 - Small C&amp;I</v>
      </c>
    </row>
    <row r="1953" spans="1:17" x14ac:dyDescent="0.25">
      <c r="A1953">
        <v>49</v>
      </c>
      <c r="B1953" t="s">
        <v>421</v>
      </c>
      <c r="C1953">
        <v>2020</v>
      </c>
      <c r="D1953">
        <v>4</v>
      </c>
      <c r="E1953" t="s">
        <v>149</v>
      </c>
      <c r="F1953">
        <v>1</v>
      </c>
      <c r="G1953" t="s">
        <v>133</v>
      </c>
      <c r="H1953">
        <v>1</v>
      </c>
      <c r="I1953" t="s">
        <v>450</v>
      </c>
      <c r="J1953" t="s">
        <v>451</v>
      </c>
      <c r="K1953" t="s">
        <v>452</v>
      </c>
      <c r="L1953">
        <v>200</v>
      </c>
      <c r="M1953" t="s">
        <v>144</v>
      </c>
      <c r="N1953">
        <v>346087</v>
      </c>
      <c r="O1953">
        <v>38742011.619999997</v>
      </c>
      <c r="P1953">
        <v>173242011</v>
      </c>
      <c r="Q1953" t="str">
        <f t="shared" si="30"/>
        <v>E1 - Residential</v>
      </c>
    </row>
    <row r="1954" spans="1:17" x14ac:dyDescent="0.25">
      <c r="A1954">
        <v>49</v>
      </c>
      <c r="B1954" t="s">
        <v>421</v>
      </c>
      <c r="C1954">
        <v>2020</v>
      </c>
      <c r="D1954">
        <v>4</v>
      </c>
      <c r="E1954" t="s">
        <v>149</v>
      </c>
      <c r="F1954">
        <v>3</v>
      </c>
      <c r="G1954" t="s">
        <v>136</v>
      </c>
      <c r="H1954">
        <v>404</v>
      </c>
      <c r="I1954" t="s">
        <v>507</v>
      </c>
      <c r="J1954">
        <v>2107</v>
      </c>
      <c r="K1954" t="s">
        <v>146</v>
      </c>
      <c r="L1954">
        <v>300</v>
      </c>
      <c r="M1954" t="s">
        <v>137</v>
      </c>
      <c r="N1954">
        <v>17972</v>
      </c>
      <c r="O1954">
        <v>3033277.14</v>
      </c>
      <c r="P1954">
        <v>2208440.2400000002</v>
      </c>
      <c r="Q1954" t="str">
        <f t="shared" si="30"/>
        <v>G3 - Small C&amp;I</v>
      </c>
    </row>
    <row r="1955" spans="1:17" x14ac:dyDescent="0.25">
      <c r="A1955">
        <v>49</v>
      </c>
      <c r="B1955" t="s">
        <v>421</v>
      </c>
      <c r="C1955">
        <v>2020</v>
      </c>
      <c r="D1955">
        <v>4</v>
      </c>
      <c r="E1955" t="s">
        <v>149</v>
      </c>
      <c r="F1955">
        <v>3</v>
      </c>
      <c r="G1955" t="s">
        <v>136</v>
      </c>
      <c r="H1955">
        <v>428</v>
      </c>
      <c r="I1955" t="s">
        <v>530</v>
      </c>
      <c r="J1955" t="s">
        <v>531</v>
      </c>
      <c r="K1955" t="s">
        <v>146</v>
      </c>
      <c r="L1955">
        <v>1675</v>
      </c>
      <c r="M1955" t="s">
        <v>482</v>
      </c>
      <c r="N1955">
        <v>1</v>
      </c>
      <c r="O1955">
        <v>26503.58</v>
      </c>
      <c r="P1955">
        <v>34148.620000000003</v>
      </c>
      <c r="Q1955" t="str">
        <f t="shared" si="30"/>
        <v>G5 - Large C&amp;I</v>
      </c>
    </row>
    <row r="1956" spans="1:17" x14ac:dyDescent="0.25">
      <c r="A1956">
        <v>49</v>
      </c>
      <c r="B1956" t="s">
        <v>421</v>
      </c>
      <c r="C1956">
        <v>2020</v>
      </c>
      <c r="D1956">
        <v>4</v>
      </c>
      <c r="E1956" t="s">
        <v>149</v>
      </c>
      <c r="F1956">
        <v>10</v>
      </c>
      <c r="G1956" t="s">
        <v>150</v>
      </c>
      <c r="H1956">
        <v>401</v>
      </c>
      <c r="I1956" t="s">
        <v>526</v>
      </c>
      <c r="J1956">
        <v>1012</v>
      </c>
      <c r="K1956" t="s">
        <v>146</v>
      </c>
      <c r="L1956">
        <v>200</v>
      </c>
      <c r="M1956" t="s">
        <v>144</v>
      </c>
      <c r="N1956">
        <v>9</v>
      </c>
      <c r="O1956">
        <v>1824.63</v>
      </c>
      <c r="P1956">
        <v>1287.5</v>
      </c>
      <c r="Q1956" t="str">
        <f t="shared" si="30"/>
        <v>G1 - Residential</v>
      </c>
    </row>
    <row r="1957" spans="1:17" x14ac:dyDescent="0.25">
      <c r="A1957">
        <v>49</v>
      </c>
      <c r="B1957" t="s">
        <v>421</v>
      </c>
      <c r="C1957">
        <v>2020</v>
      </c>
      <c r="D1957">
        <v>4</v>
      </c>
      <c r="E1957" t="s">
        <v>149</v>
      </c>
      <c r="F1957">
        <v>3</v>
      </c>
      <c r="G1957" t="s">
        <v>136</v>
      </c>
      <c r="H1957">
        <v>407</v>
      </c>
      <c r="I1957" t="s">
        <v>497</v>
      </c>
      <c r="J1957" t="s">
        <v>498</v>
      </c>
      <c r="K1957" t="s">
        <v>146</v>
      </c>
      <c r="L1957">
        <v>1670</v>
      </c>
      <c r="M1957" t="s">
        <v>492</v>
      </c>
      <c r="N1957">
        <v>326</v>
      </c>
      <c r="O1957">
        <v>259998.53</v>
      </c>
      <c r="P1957">
        <v>561745.12</v>
      </c>
      <c r="Q1957" t="str">
        <f t="shared" si="30"/>
        <v>G4 - Medium C&amp;I</v>
      </c>
    </row>
    <row r="1958" spans="1:17" x14ac:dyDescent="0.25">
      <c r="A1958">
        <v>49</v>
      </c>
      <c r="B1958" t="s">
        <v>421</v>
      </c>
      <c r="C1958">
        <v>2020</v>
      </c>
      <c r="D1958">
        <v>4</v>
      </c>
      <c r="E1958" t="s">
        <v>149</v>
      </c>
      <c r="F1958">
        <v>5</v>
      </c>
      <c r="G1958" t="s">
        <v>141</v>
      </c>
      <c r="H1958">
        <v>406</v>
      </c>
      <c r="I1958" t="s">
        <v>504</v>
      </c>
      <c r="J1958">
        <v>2221</v>
      </c>
      <c r="K1958" t="s">
        <v>146</v>
      </c>
      <c r="L1958">
        <v>1670</v>
      </c>
      <c r="M1958" t="s">
        <v>492</v>
      </c>
      <c r="N1958">
        <v>23</v>
      </c>
      <c r="O1958">
        <v>20706.419999999998</v>
      </c>
      <c r="P1958">
        <v>42958.879999999997</v>
      </c>
      <c r="Q1958" t="str">
        <f t="shared" si="30"/>
        <v>G4 - Medium C&amp;I</v>
      </c>
    </row>
    <row r="1959" spans="1:17" x14ac:dyDescent="0.25">
      <c r="A1959">
        <v>49</v>
      </c>
      <c r="B1959" t="s">
        <v>421</v>
      </c>
      <c r="C1959">
        <v>2020</v>
      </c>
      <c r="D1959">
        <v>4</v>
      </c>
      <c r="E1959" t="s">
        <v>149</v>
      </c>
      <c r="F1959">
        <v>5</v>
      </c>
      <c r="G1959" t="s">
        <v>141</v>
      </c>
      <c r="H1959">
        <v>405</v>
      </c>
      <c r="I1959" t="s">
        <v>505</v>
      </c>
      <c r="J1959">
        <v>2237</v>
      </c>
      <c r="K1959" t="s">
        <v>146</v>
      </c>
      <c r="L1959">
        <v>400</v>
      </c>
      <c r="M1959" t="s">
        <v>141</v>
      </c>
      <c r="N1959">
        <v>21</v>
      </c>
      <c r="O1959">
        <v>37663.47</v>
      </c>
      <c r="P1959">
        <v>35635.71</v>
      </c>
      <c r="Q1959" t="str">
        <f t="shared" si="30"/>
        <v>G4 - Medium C&amp;I</v>
      </c>
    </row>
    <row r="1960" spans="1:17" x14ac:dyDescent="0.25">
      <c r="A1960">
        <v>49</v>
      </c>
      <c r="B1960" t="s">
        <v>421</v>
      </c>
      <c r="C1960">
        <v>2020</v>
      </c>
      <c r="D1960">
        <v>4</v>
      </c>
      <c r="E1960" t="s">
        <v>149</v>
      </c>
      <c r="F1960">
        <v>3</v>
      </c>
      <c r="G1960" t="s">
        <v>136</v>
      </c>
      <c r="H1960">
        <v>418</v>
      </c>
      <c r="I1960" t="s">
        <v>529</v>
      </c>
      <c r="J1960">
        <v>2321</v>
      </c>
      <c r="K1960" t="s">
        <v>146</v>
      </c>
      <c r="L1960">
        <v>1671</v>
      </c>
      <c r="M1960" t="s">
        <v>485</v>
      </c>
      <c r="N1960">
        <v>41</v>
      </c>
      <c r="O1960">
        <v>104299.93</v>
      </c>
      <c r="P1960">
        <v>262263.26</v>
      </c>
      <c r="Q1960" t="str">
        <f t="shared" si="30"/>
        <v>G5 - Large C&amp;I</v>
      </c>
    </row>
    <row r="1961" spans="1:17" x14ac:dyDescent="0.25">
      <c r="A1961">
        <v>49</v>
      </c>
      <c r="B1961" t="s">
        <v>421</v>
      </c>
      <c r="C1961">
        <v>2020</v>
      </c>
      <c r="D1961">
        <v>4</v>
      </c>
      <c r="E1961" t="s">
        <v>149</v>
      </c>
      <c r="F1961">
        <v>3</v>
      </c>
      <c r="G1961" t="s">
        <v>136</v>
      </c>
      <c r="H1961">
        <v>417</v>
      </c>
      <c r="I1961" t="s">
        <v>500</v>
      </c>
      <c r="J1961">
        <v>2367</v>
      </c>
      <c r="K1961" t="s">
        <v>146</v>
      </c>
      <c r="L1961">
        <v>300</v>
      </c>
      <c r="M1961" t="s">
        <v>137</v>
      </c>
      <c r="N1961">
        <v>22</v>
      </c>
      <c r="O1961">
        <v>95255.13</v>
      </c>
      <c r="P1961">
        <v>106355.2</v>
      </c>
      <c r="Q1961" t="str">
        <f t="shared" si="30"/>
        <v>G5 - Large C&amp;I</v>
      </c>
    </row>
    <row r="1962" spans="1:17" x14ac:dyDescent="0.25">
      <c r="A1962">
        <v>49</v>
      </c>
      <c r="B1962" t="s">
        <v>421</v>
      </c>
      <c r="C1962">
        <v>2020</v>
      </c>
      <c r="D1962">
        <v>4</v>
      </c>
      <c r="E1962" t="s">
        <v>149</v>
      </c>
      <c r="F1962">
        <v>5</v>
      </c>
      <c r="G1962" t="s">
        <v>141</v>
      </c>
      <c r="H1962">
        <v>423</v>
      </c>
      <c r="I1962" t="s">
        <v>483</v>
      </c>
      <c r="J1962" t="s">
        <v>484</v>
      </c>
      <c r="K1962" t="s">
        <v>146</v>
      </c>
      <c r="L1962">
        <v>1671</v>
      </c>
      <c r="M1962" t="s">
        <v>485</v>
      </c>
      <c r="N1962">
        <v>50</v>
      </c>
      <c r="O1962">
        <v>769729.91</v>
      </c>
      <c r="P1962">
        <v>3886271.37</v>
      </c>
      <c r="Q1962" t="str">
        <f t="shared" si="30"/>
        <v>G5 - Large C&amp;I</v>
      </c>
    </row>
    <row r="1963" spans="1:17" x14ac:dyDescent="0.25">
      <c r="A1963">
        <v>49</v>
      </c>
      <c r="B1963" t="s">
        <v>421</v>
      </c>
      <c r="C1963">
        <v>2020</v>
      </c>
      <c r="D1963">
        <v>4</v>
      </c>
      <c r="E1963" t="s">
        <v>149</v>
      </c>
      <c r="F1963">
        <v>5</v>
      </c>
      <c r="G1963" t="s">
        <v>141</v>
      </c>
      <c r="H1963">
        <v>421</v>
      </c>
      <c r="I1963" t="s">
        <v>486</v>
      </c>
      <c r="J1963">
        <v>2496</v>
      </c>
      <c r="K1963" t="s">
        <v>146</v>
      </c>
      <c r="L1963">
        <v>400</v>
      </c>
      <c r="M1963" t="s">
        <v>141</v>
      </c>
      <c r="N1963">
        <v>1</v>
      </c>
      <c r="O1963">
        <v>13266.86</v>
      </c>
      <c r="P1963">
        <v>17957.02</v>
      </c>
      <c r="Q1963" t="str">
        <f t="shared" si="30"/>
        <v>G5 - Large C&amp;I</v>
      </c>
    </row>
    <row r="1964" spans="1:17" x14ac:dyDescent="0.25">
      <c r="A1964">
        <v>49</v>
      </c>
      <c r="B1964" t="s">
        <v>421</v>
      </c>
      <c r="C1964">
        <v>2020</v>
      </c>
      <c r="D1964">
        <v>4</v>
      </c>
      <c r="E1964" t="s">
        <v>149</v>
      </c>
      <c r="F1964">
        <v>5</v>
      </c>
      <c r="G1964" t="s">
        <v>141</v>
      </c>
      <c r="H1964">
        <v>404</v>
      </c>
      <c r="I1964" t="s">
        <v>507</v>
      </c>
      <c r="J1964">
        <v>2107</v>
      </c>
      <c r="K1964" t="s">
        <v>146</v>
      </c>
      <c r="L1964">
        <v>400</v>
      </c>
      <c r="M1964" t="s">
        <v>141</v>
      </c>
      <c r="N1964">
        <v>7</v>
      </c>
      <c r="O1964">
        <v>3719.53</v>
      </c>
      <c r="P1964">
        <v>3048.8</v>
      </c>
      <c r="Q1964" t="str">
        <f t="shared" si="30"/>
        <v>G3 - Small C&amp;I</v>
      </c>
    </row>
    <row r="1965" spans="1:17" x14ac:dyDescent="0.25">
      <c r="A1965">
        <v>49</v>
      </c>
      <c r="B1965" t="s">
        <v>421</v>
      </c>
      <c r="C1965">
        <v>2020</v>
      </c>
      <c r="D1965">
        <v>4</v>
      </c>
      <c r="E1965" t="s">
        <v>149</v>
      </c>
      <c r="F1965">
        <v>3</v>
      </c>
      <c r="G1965" t="s">
        <v>136</v>
      </c>
      <c r="H1965">
        <v>440</v>
      </c>
      <c r="I1965" t="s">
        <v>523</v>
      </c>
      <c r="J1965" t="s">
        <v>524</v>
      </c>
      <c r="K1965" t="s">
        <v>146</v>
      </c>
      <c r="L1965">
        <v>1672</v>
      </c>
      <c r="M1965" t="s">
        <v>525</v>
      </c>
      <c r="N1965">
        <v>1</v>
      </c>
      <c r="O1965">
        <v>66012.12</v>
      </c>
      <c r="P1965">
        <v>402880.38</v>
      </c>
      <c r="Q1965" t="str">
        <f t="shared" si="30"/>
        <v>G5 - Large C&amp;I</v>
      </c>
    </row>
    <row r="1966" spans="1:17" x14ac:dyDescent="0.25">
      <c r="A1966">
        <v>49</v>
      </c>
      <c r="B1966" t="s">
        <v>421</v>
      </c>
      <c r="C1966">
        <v>2020</v>
      </c>
      <c r="D1966">
        <v>4</v>
      </c>
      <c r="E1966" t="s">
        <v>149</v>
      </c>
      <c r="F1966">
        <v>5</v>
      </c>
      <c r="G1966" t="s">
        <v>141</v>
      </c>
      <c r="H1966">
        <v>418</v>
      </c>
      <c r="I1966" t="s">
        <v>529</v>
      </c>
      <c r="J1966">
        <v>2321</v>
      </c>
      <c r="K1966" t="s">
        <v>146</v>
      </c>
      <c r="L1966">
        <v>1671</v>
      </c>
      <c r="M1966" t="s">
        <v>485</v>
      </c>
      <c r="N1966">
        <v>51</v>
      </c>
      <c r="O1966">
        <v>124365.87</v>
      </c>
      <c r="P1966">
        <v>309775.51</v>
      </c>
      <c r="Q1966" t="str">
        <f t="shared" si="30"/>
        <v>G5 - Large C&amp;I</v>
      </c>
    </row>
    <row r="1967" spans="1:17" x14ac:dyDescent="0.25">
      <c r="A1967">
        <v>49</v>
      </c>
      <c r="B1967" t="s">
        <v>421</v>
      </c>
      <c r="C1967">
        <v>2020</v>
      </c>
      <c r="D1967">
        <v>4</v>
      </c>
      <c r="E1967" t="s">
        <v>149</v>
      </c>
      <c r="F1967">
        <v>3</v>
      </c>
      <c r="G1967" t="s">
        <v>136</v>
      </c>
      <c r="H1967">
        <v>423</v>
      </c>
      <c r="I1967" t="s">
        <v>483</v>
      </c>
      <c r="J1967" t="s">
        <v>484</v>
      </c>
      <c r="K1967" t="s">
        <v>146</v>
      </c>
      <c r="L1967">
        <v>1671</v>
      </c>
      <c r="M1967" t="s">
        <v>485</v>
      </c>
      <c r="N1967">
        <v>13</v>
      </c>
      <c r="O1967">
        <v>169496.35</v>
      </c>
      <c r="P1967">
        <v>1040306.18</v>
      </c>
      <c r="Q1967" t="str">
        <f t="shared" si="30"/>
        <v>G5 - Large C&amp;I</v>
      </c>
    </row>
    <row r="1968" spans="1:17" x14ac:dyDescent="0.25">
      <c r="A1968">
        <v>49</v>
      </c>
      <c r="B1968" t="s">
        <v>421</v>
      </c>
      <c r="C1968">
        <v>2020</v>
      </c>
      <c r="D1968">
        <v>4</v>
      </c>
      <c r="E1968" t="s">
        <v>149</v>
      </c>
      <c r="F1968">
        <v>3</v>
      </c>
      <c r="G1968" t="s">
        <v>136</v>
      </c>
      <c r="H1968">
        <v>414</v>
      </c>
      <c r="I1968" t="s">
        <v>506</v>
      </c>
      <c r="J1968">
        <v>3421</v>
      </c>
      <c r="K1968" t="s">
        <v>146</v>
      </c>
      <c r="L1968">
        <v>1670</v>
      </c>
      <c r="M1968" t="s">
        <v>492</v>
      </c>
      <c r="N1968">
        <v>3</v>
      </c>
      <c r="O1968">
        <v>14467.1</v>
      </c>
      <c r="P1968">
        <v>53369.45</v>
      </c>
      <c r="Q1968" t="str">
        <f t="shared" si="30"/>
        <v>G5 - Large C&amp;I</v>
      </c>
    </row>
    <row r="1969" spans="1:17" x14ac:dyDescent="0.25">
      <c r="A1969">
        <v>49</v>
      </c>
      <c r="B1969" t="s">
        <v>421</v>
      </c>
      <c r="C1969">
        <v>2020</v>
      </c>
      <c r="D1969">
        <v>4</v>
      </c>
      <c r="E1969" t="s">
        <v>149</v>
      </c>
      <c r="F1969">
        <v>3</v>
      </c>
      <c r="G1969" t="s">
        <v>136</v>
      </c>
      <c r="H1969">
        <v>446</v>
      </c>
      <c r="I1969" t="s">
        <v>522</v>
      </c>
      <c r="J1969">
        <v>8011</v>
      </c>
      <c r="K1969" t="s">
        <v>146</v>
      </c>
      <c r="L1969">
        <v>300</v>
      </c>
      <c r="M1969" t="s">
        <v>137</v>
      </c>
      <c r="N1969">
        <v>23</v>
      </c>
      <c r="O1969">
        <v>1845.69</v>
      </c>
      <c r="P1969">
        <v>0</v>
      </c>
      <c r="Q1969" t="str">
        <f t="shared" si="30"/>
        <v>G6 - OTHER</v>
      </c>
    </row>
    <row r="1970" spans="1:17" x14ac:dyDescent="0.25">
      <c r="A1970">
        <v>49</v>
      </c>
      <c r="B1970" t="s">
        <v>421</v>
      </c>
      <c r="C1970">
        <v>2020</v>
      </c>
      <c r="D1970">
        <v>4</v>
      </c>
      <c r="E1970" t="s">
        <v>149</v>
      </c>
      <c r="F1970">
        <v>5</v>
      </c>
      <c r="G1970" t="s">
        <v>141</v>
      </c>
      <c r="H1970">
        <v>407</v>
      </c>
      <c r="I1970" t="s">
        <v>497</v>
      </c>
      <c r="J1970" t="s">
        <v>498</v>
      </c>
      <c r="K1970" t="s">
        <v>146</v>
      </c>
      <c r="L1970">
        <v>1670</v>
      </c>
      <c r="M1970" t="s">
        <v>492</v>
      </c>
      <c r="N1970">
        <v>8</v>
      </c>
      <c r="O1970">
        <v>6683.6</v>
      </c>
      <c r="P1970">
        <v>13907.06</v>
      </c>
      <c r="Q1970" t="str">
        <f t="shared" si="30"/>
        <v>G4 - Medium C&amp;I</v>
      </c>
    </row>
    <row r="1971" spans="1:17" x14ac:dyDescent="0.25">
      <c r="A1971">
        <v>49</v>
      </c>
      <c r="B1971" t="s">
        <v>421</v>
      </c>
      <c r="C1971">
        <v>2020</v>
      </c>
      <c r="D1971">
        <v>4</v>
      </c>
      <c r="E1971" t="s">
        <v>149</v>
      </c>
      <c r="F1971">
        <v>3</v>
      </c>
      <c r="G1971" t="s">
        <v>136</v>
      </c>
      <c r="H1971">
        <v>406</v>
      </c>
      <c r="I1971" t="s">
        <v>504</v>
      </c>
      <c r="J1971">
        <v>2221</v>
      </c>
      <c r="K1971" t="s">
        <v>146</v>
      </c>
      <c r="L1971">
        <v>1670</v>
      </c>
      <c r="M1971" t="s">
        <v>492</v>
      </c>
      <c r="N1971">
        <v>1449</v>
      </c>
      <c r="O1971">
        <v>923397.66</v>
      </c>
      <c r="P1971">
        <v>1858872.61</v>
      </c>
      <c r="Q1971" t="str">
        <f t="shared" si="30"/>
        <v>G4 - Medium C&amp;I</v>
      </c>
    </row>
    <row r="1972" spans="1:17" x14ac:dyDescent="0.25">
      <c r="A1972">
        <v>49</v>
      </c>
      <c r="B1972" t="s">
        <v>421</v>
      </c>
      <c r="C1972">
        <v>2020</v>
      </c>
      <c r="D1972">
        <v>4</v>
      </c>
      <c r="E1972" t="s">
        <v>149</v>
      </c>
      <c r="F1972">
        <v>5</v>
      </c>
      <c r="G1972" t="s">
        <v>141</v>
      </c>
      <c r="H1972">
        <v>419</v>
      </c>
      <c r="I1972" t="s">
        <v>520</v>
      </c>
      <c r="J1972" t="s">
        <v>521</v>
      </c>
      <c r="K1972" t="s">
        <v>146</v>
      </c>
      <c r="L1972">
        <v>1671</v>
      </c>
      <c r="M1972" t="s">
        <v>485</v>
      </c>
      <c r="N1972">
        <v>48</v>
      </c>
      <c r="O1972">
        <v>139300.47</v>
      </c>
      <c r="P1972">
        <v>367275.34</v>
      </c>
      <c r="Q1972" t="str">
        <f t="shared" si="30"/>
        <v>G5 - Large C&amp;I</v>
      </c>
    </row>
    <row r="1973" spans="1:17" x14ac:dyDescent="0.25">
      <c r="A1973">
        <v>49</v>
      </c>
      <c r="B1973" t="s">
        <v>421</v>
      </c>
      <c r="C1973">
        <v>2020</v>
      </c>
      <c r="D1973">
        <v>4</v>
      </c>
      <c r="E1973" t="s">
        <v>149</v>
      </c>
      <c r="F1973">
        <v>3</v>
      </c>
      <c r="G1973" t="s">
        <v>136</v>
      </c>
      <c r="H1973">
        <v>431</v>
      </c>
      <c r="I1973" t="s">
        <v>515</v>
      </c>
      <c r="J1973" t="s">
        <v>516</v>
      </c>
      <c r="K1973" t="s">
        <v>146</v>
      </c>
      <c r="L1973">
        <v>1673</v>
      </c>
      <c r="M1973" t="s">
        <v>517</v>
      </c>
      <c r="N1973">
        <v>3</v>
      </c>
      <c r="O1973">
        <v>-25631.95</v>
      </c>
      <c r="P1973">
        <v>0</v>
      </c>
      <c r="Q1973" t="str">
        <f t="shared" si="30"/>
        <v>G6 - OTHER</v>
      </c>
    </row>
    <row r="1974" spans="1:17" x14ac:dyDescent="0.25">
      <c r="A1974">
        <v>49</v>
      </c>
      <c r="B1974" t="s">
        <v>421</v>
      </c>
      <c r="C1974">
        <v>2020</v>
      </c>
      <c r="D1974">
        <v>4</v>
      </c>
      <c r="E1974" t="s">
        <v>149</v>
      </c>
      <c r="F1974">
        <v>3</v>
      </c>
      <c r="G1974" t="s">
        <v>136</v>
      </c>
      <c r="H1974">
        <v>443</v>
      </c>
      <c r="I1974" t="s">
        <v>495</v>
      </c>
      <c r="J1974">
        <v>2121</v>
      </c>
      <c r="K1974" t="s">
        <v>146</v>
      </c>
      <c r="L1974">
        <v>1670</v>
      </c>
      <c r="M1974" t="s">
        <v>492</v>
      </c>
      <c r="N1974">
        <v>803</v>
      </c>
      <c r="O1974">
        <v>139717.79</v>
      </c>
      <c r="P1974">
        <v>192884.1</v>
      </c>
      <c r="Q1974" t="str">
        <f t="shared" si="30"/>
        <v>G3 - Small C&amp;I</v>
      </c>
    </row>
    <row r="1975" spans="1:17" x14ac:dyDescent="0.25">
      <c r="A1975">
        <v>49</v>
      </c>
      <c r="B1975" t="s">
        <v>421</v>
      </c>
      <c r="C1975">
        <v>2020</v>
      </c>
      <c r="D1975">
        <v>4</v>
      </c>
      <c r="E1975" t="s">
        <v>149</v>
      </c>
      <c r="F1975">
        <v>10</v>
      </c>
      <c r="G1975" t="s">
        <v>150</v>
      </c>
      <c r="H1975">
        <v>400</v>
      </c>
      <c r="I1975" t="s">
        <v>511</v>
      </c>
      <c r="J1975">
        <v>1247</v>
      </c>
      <c r="K1975" t="s">
        <v>146</v>
      </c>
      <c r="L1975">
        <v>207</v>
      </c>
      <c r="M1975" t="s">
        <v>152</v>
      </c>
      <c r="N1975">
        <v>205933</v>
      </c>
      <c r="O1975">
        <v>27364309.449999999</v>
      </c>
      <c r="P1975">
        <v>19258049.260000002</v>
      </c>
      <c r="Q1975" t="str">
        <f t="shared" si="30"/>
        <v>G1 - Residential</v>
      </c>
    </row>
    <row r="1976" spans="1:17" x14ac:dyDescent="0.25">
      <c r="A1976">
        <v>49</v>
      </c>
      <c r="B1976" t="s">
        <v>421</v>
      </c>
      <c r="C1976">
        <v>2020</v>
      </c>
      <c r="D1976">
        <v>4</v>
      </c>
      <c r="E1976" t="s">
        <v>149</v>
      </c>
      <c r="F1976">
        <v>1</v>
      </c>
      <c r="G1976" t="s">
        <v>133</v>
      </c>
      <c r="H1976">
        <v>404</v>
      </c>
      <c r="I1976" t="s">
        <v>507</v>
      </c>
      <c r="J1976">
        <v>0</v>
      </c>
      <c r="K1976" t="s">
        <v>146</v>
      </c>
      <c r="L1976">
        <v>0</v>
      </c>
      <c r="M1976" t="s">
        <v>146</v>
      </c>
      <c r="N1976">
        <v>1</v>
      </c>
      <c r="O1976">
        <v>41.67</v>
      </c>
      <c r="P1976">
        <v>13.39</v>
      </c>
      <c r="Q1976" t="str">
        <f t="shared" si="30"/>
        <v>G6 - OTHER</v>
      </c>
    </row>
    <row r="1977" spans="1:17" x14ac:dyDescent="0.25">
      <c r="A1977">
        <v>49</v>
      </c>
      <c r="B1977" t="s">
        <v>421</v>
      </c>
      <c r="C1977">
        <v>2020</v>
      </c>
      <c r="D1977">
        <v>4</v>
      </c>
      <c r="E1977" t="s">
        <v>149</v>
      </c>
      <c r="F1977">
        <v>10</v>
      </c>
      <c r="G1977" t="s">
        <v>150</v>
      </c>
      <c r="H1977">
        <v>404</v>
      </c>
      <c r="I1977" t="s">
        <v>507</v>
      </c>
      <c r="J1977">
        <v>0</v>
      </c>
      <c r="K1977" t="s">
        <v>146</v>
      </c>
      <c r="L1977">
        <v>0</v>
      </c>
      <c r="M1977" t="s">
        <v>146</v>
      </c>
      <c r="N1977">
        <v>1</v>
      </c>
      <c r="O1977">
        <v>39.07</v>
      </c>
      <c r="P1977">
        <v>11.33</v>
      </c>
      <c r="Q1977" t="str">
        <f t="shared" si="30"/>
        <v>G6 - OTHER</v>
      </c>
    </row>
    <row r="1978" spans="1:17" x14ac:dyDescent="0.25">
      <c r="A1978">
        <v>49</v>
      </c>
      <c r="B1978" t="s">
        <v>421</v>
      </c>
      <c r="C1978">
        <v>2020</v>
      </c>
      <c r="D1978">
        <v>4</v>
      </c>
      <c r="E1978" t="s">
        <v>149</v>
      </c>
      <c r="F1978">
        <v>5</v>
      </c>
      <c r="G1978" t="s">
        <v>141</v>
      </c>
      <c r="H1978">
        <v>414</v>
      </c>
      <c r="I1978" t="s">
        <v>506</v>
      </c>
      <c r="J1978">
        <v>3421</v>
      </c>
      <c r="K1978" t="s">
        <v>146</v>
      </c>
      <c r="L1978">
        <v>1670</v>
      </c>
      <c r="M1978" t="s">
        <v>492</v>
      </c>
      <c r="N1978">
        <v>1</v>
      </c>
      <c r="O1978">
        <v>4431.1899999999996</v>
      </c>
      <c r="P1978">
        <v>14686.77</v>
      </c>
      <c r="Q1978" t="str">
        <f t="shared" si="30"/>
        <v>G5 - Large C&amp;I</v>
      </c>
    </row>
    <row r="1979" spans="1:17" x14ac:dyDescent="0.25">
      <c r="A1979">
        <v>49</v>
      </c>
      <c r="B1979" t="s">
        <v>421</v>
      </c>
      <c r="C1979">
        <v>2020</v>
      </c>
      <c r="D1979">
        <v>4</v>
      </c>
      <c r="E1979" t="s">
        <v>149</v>
      </c>
      <c r="F1979">
        <v>3</v>
      </c>
      <c r="G1979" t="s">
        <v>136</v>
      </c>
      <c r="H1979">
        <v>413</v>
      </c>
      <c r="I1979" t="s">
        <v>512</v>
      </c>
      <c r="J1979">
        <v>3496</v>
      </c>
      <c r="K1979" t="s">
        <v>146</v>
      </c>
      <c r="L1979">
        <v>300</v>
      </c>
      <c r="M1979" t="s">
        <v>137</v>
      </c>
      <c r="N1979">
        <v>6</v>
      </c>
      <c r="O1979">
        <v>43161.26</v>
      </c>
      <c r="P1979">
        <v>50262.57</v>
      </c>
      <c r="Q1979" t="str">
        <f t="shared" si="30"/>
        <v>G5 - Large C&amp;I</v>
      </c>
    </row>
    <row r="1980" spans="1:17" x14ac:dyDescent="0.25">
      <c r="A1980">
        <v>49</v>
      </c>
      <c r="B1980" t="s">
        <v>421</v>
      </c>
      <c r="C1980">
        <v>2020</v>
      </c>
      <c r="D1980">
        <v>4</v>
      </c>
      <c r="E1980" t="s">
        <v>149</v>
      </c>
      <c r="F1980">
        <v>3</v>
      </c>
      <c r="G1980" t="s">
        <v>136</v>
      </c>
      <c r="H1980">
        <v>411</v>
      </c>
      <c r="I1980" t="s">
        <v>490</v>
      </c>
      <c r="J1980" t="s">
        <v>491</v>
      </c>
      <c r="K1980" t="s">
        <v>146</v>
      </c>
      <c r="L1980">
        <v>1670</v>
      </c>
      <c r="M1980" t="s">
        <v>492</v>
      </c>
      <c r="N1980">
        <v>108</v>
      </c>
      <c r="O1980">
        <v>409013.18</v>
      </c>
      <c r="P1980">
        <v>881258.2</v>
      </c>
      <c r="Q1980" t="str">
        <f t="shared" si="30"/>
        <v>G5 - Large C&amp;I</v>
      </c>
    </row>
    <row r="1981" spans="1:17" x14ac:dyDescent="0.25">
      <c r="A1981">
        <v>49</v>
      </c>
      <c r="B1981" t="s">
        <v>421</v>
      </c>
      <c r="C1981">
        <v>2020</v>
      </c>
      <c r="D1981">
        <v>4</v>
      </c>
      <c r="E1981" t="s">
        <v>149</v>
      </c>
      <c r="F1981">
        <v>5</v>
      </c>
      <c r="G1981" t="s">
        <v>141</v>
      </c>
      <c r="H1981">
        <v>411</v>
      </c>
      <c r="I1981" t="s">
        <v>490</v>
      </c>
      <c r="J1981" t="s">
        <v>491</v>
      </c>
      <c r="K1981" t="s">
        <v>146</v>
      </c>
      <c r="L1981">
        <v>1670</v>
      </c>
      <c r="M1981" t="s">
        <v>492</v>
      </c>
      <c r="N1981">
        <v>9</v>
      </c>
      <c r="O1981">
        <v>32358.17</v>
      </c>
      <c r="P1981">
        <v>68514.570000000007</v>
      </c>
      <c r="Q1981" t="str">
        <f t="shared" si="30"/>
        <v>G5 - Large C&amp;I</v>
      </c>
    </row>
    <row r="1982" spans="1:17" x14ac:dyDescent="0.25">
      <c r="A1982">
        <v>49</v>
      </c>
      <c r="B1982" t="s">
        <v>421</v>
      </c>
      <c r="C1982">
        <v>2020</v>
      </c>
      <c r="D1982">
        <v>4</v>
      </c>
      <c r="E1982" t="s">
        <v>149</v>
      </c>
      <c r="F1982">
        <v>1</v>
      </c>
      <c r="G1982" t="s">
        <v>133</v>
      </c>
      <c r="H1982">
        <v>403</v>
      </c>
      <c r="I1982" t="s">
        <v>513</v>
      </c>
      <c r="J1982">
        <v>1101</v>
      </c>
      <c r="K1982" t="s">
        <v>146</v>
      </c>
      <c r="L1982">
        <v>200</v>
      </c>
      <c r="M1982" t="s">
        <v>144</v>
      </c>
      <c r="N1982">
        <v>590</v>
      </c>
      <c r="O1982">
        <v>26311.93</v>
      </c>
      <c r="P1982">
        <v>20888.400000000001</v>
      </c>
      <c r="Q1982" t="str">
        <f t="shared" si="30"/>
        <v>G2 - Low Income Residential</v>
      </c>
    </row>
    <row r="1983" spans="1:17" x14ac:dyDescent="0.25">
      <c r="A1983">
        <v>49</v>
      </c>
      <c r="B1983" t="s">
        <v>421</v>
      </c>
      <c r="C1983">
        <v>2020</v>
      </c>
      <c r="D1983">
        <v>4</v>
      </c>
      <c r="E1983" t="s">
        <v>149</v>
      </c>
      <c r="F1983">
        <v>3</v>
      </c>
      <c r="G1983" t="s">
        <v>136</v>
      </c>
      <c r="H1983">
        <v>422</v>
      </c>
      <c r="I1983" t="s">
        <v>501</v>
      </c>
      <c r="J1983">
        <v>2421</v>
      </c>
      <c r="K1983" t="s">
        <v>146</v>
      </c>
      <c r="L1983">
        <v>1671</v>
      </c>
      <c r="M1983" t="s">
        <v>485</v>
      </c>
      <c r="N1983">
        <v>2</v>
      </c>
      <c r="O1983">
        <v>8297.5</v>
      </c>
      <c r="P1983">
        <v>31300.67</v>
      </c>
      <c r="Q1983" t="str">
        <f t="shared" si="30"/>
        <v>G5 - Large C&amp;I</v>
      </c>
    </row>
    <row r="1984" spans="1:17" x14ac:dyDescent="0.25">
      <c r="A1984">
        <v>49</v>
      </c>
      <c r="B1984" t="s">
        <v>421</v>
      </c>
      <c r="C1984">
        <v>2020</v>
      </c>
      <c r="D1984">
        <v>4</v>
      </c>
      <c r="E1984" t="s">
        <v>149</v>
      </c>
      <c r="F1984">
        <v>5</v>
      </c>
      <c r="G1984" t="s">
        <v>141</v>
      </c>
      <c r="H1984">
        <v>422</v>
      </c>
      <c r="I1984" t="s">
        <v>501</v>
      </c>
      <c r="J1984">
        <v>2421</v>
      </c>
      <c r="K1984" t="s">
        <v>146</v>
      </c>
      <c r="L1984">
        <v>1671</v>
      </c>
      <c r="M1984" t="s">
        <v>485</v>
      </c>
      <c r="N1984">
        <v>13</v>
      </c>
      <c r="O1984">
        <v>83860.509999999995</v>
      </c>
      <c r="P1984">
        <v>308880.39</v>
      </c>
      <c r="Q1984" t="str">
        <f t="shared" si="30"/>
        <v>G5 - Large C&amp;I</v>
      </c>
    </row>
    <row r="1985" spans="1:17" x14ac:dyDescent="0.25">
      <c r="A1985">
        <v>49</v>
      </c>
      <c r="B1985" t="s">
        <v>421</v>
      </c>
      <c r="C1985">
        <v>2020</v>
      </c>
      <c r="D1985">
        <v>4</v>
      </c>
      <c r="E1985" t="s">
        <v>149</v>
      </c>
      <c r="F1985">
        <v>3</v>
      </c>
      <c r="G1985" t="s">
        <v>136</v>
      </c>
      <c r="H1985">
        <v>400</v>
      </c>
      <c r="I1985" t="s">
        <v>511</v>
      </c>
      <c r="J1985">
        <v>0</v>
      </c>
      <c r="K1985" t="s">
        <v>146</v>
      </c>
      <c r="L1985">
        <v>0</v>
      </c>
      <c r="M1985" t="s">
        <v>146</v>
      </c>
      <c r="N1985">
        <v>1</v>
      </c>
      <c r="O1985">
        <v>877.16</v>
      </c>
      <c r="P1985">
        <v>677.74</v>
      </c>
      <c r="Q1985" t="str">
        <f t="shared" si="30"/>
        <v>G6 - OTHER</v>
      </c>
    </row>
    <row r="1986" spans="1:17" x14ac:dyDescent="0.25">
      <c r="A1986">
        <v>49</v>
      </c>
      <c r="B1986" t="s">
        <v>421</v>
      </c>
      <c r="C1986">
        <v>2020</v>
      </c>
      <c r="D1986">
        <v>4</v>
      </c>
      <c r="E1986" t="s">
        <v>149</v>
      </c>
      <c r="F1986">
        <v>3</v>
      </c>
      <c r="G1986" t="s">
        <v>136</v>
      </c>
      <c r="H1986">
        <v>409</v>
      </c>
      <c r="I1986" t="s">
        <v>518</v>
      </c>
      <c r="J1986">
        <v>3367</v>
      </c>
      <c r="K1986" t="s">
        <v>146</v>
      </c>
      <c r="L1986">
        <v>300</v>
      </c>
      <c r="M1986" t="s">
        <v>137</v>
      </c>
      <c r="N1986">
        <v>87</v>
      </c>
      <c r="O1986">
        <v>545911.09</v>
      </c>
      <c r="P1986">
        <v>521173.61</v>
      </c>
      <c r="Q1986" t="str">
        <f t="shared" ref="Q1986:Q2049" si="31">VLOOKUP(J1986,S:T,2,FALSE)</f>
        <v>G5 - Large C&amp;I</v>
      </c>
    </row>
    <row r="1987" spans="1:17" x14ac:dyDescent="0.25">
      <c r="A1987">
        <v>49</v>
      </c>
      <c r="B1987" t="s">
        <v>421</v>
      </c>
      <c r="C1987">
        <v>2020</v>
      </c>
      <c r="D1987">
        <v>4</v>
      </c>
      <c r="E1987" t="s">
        <v>149</v>
      </c>
      <c r="F1987">
        <v>3</v>
      </c>
      <c r="G1987" t="s">
        <v>136</v>
      </c>
      <c r="H1987">
        <v>415</v>
      </c>
      <c r="I1987" t="s">
        <v>502</v>
      </c>
      <c r="J1987" t="s">
        <v>503</v>
      </c>
      <c r="K1987" t="s">
        <v>146</v>
      </c>
      <c r="L1987">
        <v>1670</v>
      </c>
      <c r="M1987" t="s">
        <v>492</v>
      </c>
      <c r="N1987">
        <v>23</v>
      </c>
      <c r="O1987">
        <v>261027</v>
      </c>
      <c r="P1987">
        <v>1221892.0900000001</v>
      </c>
      <c r="Q1987" t="str">
        <f t="shared" si="31"/>
        <v>G5 - Large C&amp;I</v>
      </c>
    </row>
    <row r="1988" spans="1:17" x14ac:dyDescent="0.25">
      <c r="A1988">
        <v>49</v>
      </c>
      <c r="B1988" t="s">
        <v>421</v>
      </c>
      <c r="C1988">
        <v>2020</v>
      </c>
      <c r="D1988">
        <v>4</v>
      </c>
      <c r="E1988" t="s">
        <v>149</v>
      </c>
      <c r="F1988">
        <v>5</v>
      </c>
      <c r="G1988" t="s">
        <v>141</v>
      </c>
      <c r="H1988">
        <v>410</v>
      </c>
      <c r="I1988" t="s">
        <v>514</v>
      </c>
      <c r="J1988">
        <v>3321</v>
      </c>
      <c r="K1988" t="s">
        <v>146</v>
      </c>
      <c r="L1988">
        <v>1670</v>
      </c>
      <c r="M1988" t="s">
        <v>492</v>
      </c>
      <c r="N1988">
        <v>23</v>
      </c>
      <c r="O1988">
        <v>76052.12</v>
      </c>
      <c r="P1988">
        <v>152788.25</v>
      </c>
      <c r="Q1988" t="str">
        <f t="shared" si="31"/>
        <v>G5 - Large C&amp;I</v>
      </c>
    </row>
    <row r="1989" spans="1:17" x14ac:dyDescent="0.25">
      <c r="A1989">
        <v>49</v>
      </c>
      <c r="B1989" t="s">
        <v>421</v>
      </c>
      <c r="C1989">
        <v>2020</v>
      </c>
      <c r="D1989">
        <v>4</v>
      </c>
      <c r="E1989" t="s">
        <v>149</v>
      </c>
      <c r="F1989">
        <v>3</v>
      </c>
      <c r="G1989" t="s">
        <v>136</v>
      </c>
      <c r="H1989">
        <v>439</v>
      </c>
      <c r="I1989" t="s">
        <v>488</v>
      </c>
      <c r="J1989" t="s">
        <v>489</v>
      </c>
      <c r="K1989" t="s">
        <v>146</v>
      </c>
      <c r="L1989">
        <v>300</v>
      </c>
      <c r="M1989" t="s">
        <v>137</v>
      </c>
      <c r="N1989">
        <v>1</v>
      </c>
      <c r="O1989">
        <v>117415.91</v>
      </c>
      <c r="P1989">
        <v>300351.09000000003</v>
      </c>
      <c r="Q1989" t="str">
        <f t="shared" si="31"/>
        <v>G5 - Large C&amp;I</v>
      </c>
    </row>
    <row r="1990" spans="1:17" x14ac:dyDescent="0.25">
      <c r="A1990">
        <v>49</v>
      </c>
      <c r="B1990" t="s">
        <v>421</v>
      </c>
      <c r="C1990">
        <v>2020</v>
      </c>
      <c r="D1990">
        <v>4</v>
      </c>
      <c r="E1990" t="s">
        <v>149</v>
      </c>
      <c r="F1990">
        <v>3</v>
      </c>
      <c r="G1990" t="s">
        <v>136</v>
      </c>
      <c r="H1990">
        <v>408</v>
      </c>
      <c r="I1990" t="s">
        <v>479</v>
      </c>
      <c r="J1990">
        <v>2231</v>
      </c>
      <c r="K1990" t="s">
        <v>146</v>
      </c>
      <c r="L1990">
        <v>300</v>
      </c>
      <c r="M1990" t="s">
        <v>137</v>
      </c>
      <c r="N1990">
        <v>106</v>
      </c>
      <c r="O1990">
        <v>100535.01</v>
      </c>
      <c r="P1990">
        <v>93083.21</v>
      </c>
      <c r="Q1990" t="str">
        <f t="shared" si="31"/>
        <v>G4 - Medium C&amp;I</v>
      </c>
    </row>
    <row r="1991" spans="1:17" x14ac:dyDescent="0.25">
      <c r="A1991">
        <v>49</v>
      </c>
      <c r="B1991" t="s">
        <v>421</v>
      </c>
      <c r="C1991">
        <v>2020</v>
      </c>
      <c r="D1991">
        <v>4</v>
      </c>
      <c r="E1991" t="s">
        <v>149</v>
      </c>
      <c r="F1991">
        <v>3</v>
      </c>
      <c r="G1991" t="s">
        <v>136</v>
      </c>
      <c r="H1991">
        <v>405</v>
      </c>
      <c r="I1991" t="s">
        <v>505</v>
      </c>
      <c r="J1991">
        <v>2237</v>
      </c>
      <c r="K1991" t="s">
        <v>146</v>
      </c>
      <c r="L1991">
        <v>300</v>
      </c>
      <c r="M1991" t="s">
        <v>137</v>
      </c>
      <c r="N1991">
        <v>3166</v>
      </c>
      <c r="O1991">
        <v>3165698.27</v>
      </c>
      <c r="P1991">
        <v>2926557.92</v>
      </c>
      <c r="Q1991" t="str">
        <f t="shared" si="31"/>
        <v>G4 - Medium C&amp;I</v>
      </c>
    </row>
    <row r="1992" spans="1:17" x14ac:dyDescent="0.25">
      <c r="A1992">
        <v>49</v>
      </c>
      <c r="B1992" t="s">
        <v>421</v>
      </c>
      <c r="C1992">
        <v>2020</v>
      </c>
      <c r="D1992">
        <v>4</v>
      </c>
      <c r="E1992" t="s">
        <v>149</v>
      </c>
      <c r="F1992">
        <v>5</v>
      </c>
      <c r="G1992" t="s">
        <v>141</v>
      </c>
      <c r="H1992">
        <v>420</v>
      </c>
      <c r="I1992" t="s">
        <v>499</v>
      </c>
      <c r="J1992">
        <v>2331</v>
      </c>
      <c r="K1992" t="s">
        <v>146</v>
      </c>
      <c r="L1992">
        <v>400</v>
      </c>
      <c r="M1992" t="s">
        <v>141</v>
      </c>
      <c r="N1992">
        <v>2</v>
      </c>
      <c r="O1992">
        <v>4892.68</v>
      </c>
      <c r="P1992">
        <v>5120.13</v>
      </c>
      <c r="Q1992" t="str">
        <f t="shared" si="31"/>
        <v>G5 - Large C&amp;I</v>
      </c>
    </row>
    <row r="1993" spans="1:17" x14ac:dyDescent="0.25">
      <c r="A1993">
        <v>49</v>
      </c>
      <c r="B1993" t="s">
        <v>421</v>
      </c>
      <c r="C1993">
        <v>2020</v>
      </c>
      <c r="D1993">
        <v>4</v>
      </c>
      <c r="E1993" t="s">
        <v>149</v>
      </c>
      <c r="F1993">
        <v>5</v>
      </c>
      <c r="G1993" t="s">
        <v>141</v>
      </c>
      <c r="H1993">
        <v>417</v>
      </c>
      <c r="I1993" t="s">
        <v>500</v>
      </c>
      <c r="J1993">
        <v>2367</v>
      </c>
      <c r="K1993" t="s">
        <v>146</v>
      </c>
      <c r="L1993">
        <v>400</v>
      </c>
      <c r="M1993" t="s">
        <v>141</v>
      </c>
      <c r="N1993">
        <v>23</v>
      </c>
      <c r="O1993">
        <v>87744.94</v>
      </c>
      <c r="P1993">
        <v>96231.14</v>
      </c>
      <c r="Q1993" t="str">
        <f t="shared" si="31"/>
        <v>G5 - Large C&amp;I</v>
      </c>
    </row>
    <row r="1994" spans="1:17" x14ac:dyDescent="0.25">
      <c r="A1994">
        <v>49</v>
      </c>
      <c r="B1994" t="s">
        <v>421</v>
      </c>
      <c r="C1994">
        <v>2020</v>
      </c>
      <c r="D1994">
        <v>4</v>
      </c>
      <c r="E1994" t="s">
        <v>149</v>
      </c>
      <c r="F1994">
        <v>3</v>
      </c>
      <c r="G1994" t="s">
        <v>136</v>
      </c>
      <c r="H1994">
        <v>430</v>
      </c>
      <c r="I1994" t="s">
        <v>493</v>
      </c>
      <c r="J1994" t="s">
        <v>494</v>
      </c>
      <c r="K1994" t="s">
        <v>146</v>
      </c>
      <c r="L1994">
        <v>300</v>
      </c>
      <c r="M1994" t="s">
        <v>137</v>
      </c>
      <c r="N1994">
        <v>1</v>
      </c>
      <c r="O1994">
        <v>18749.63</v>
      </c>
      <c r="P1994">
        <v>1</v>
      </c>
      <c r="Q1994" t="str">
        <f t="shared" si="31"/>
        <v>E6 - OTHER</v>
      </c>
    </row>
    <row r="1995" spans="1:17" x14ac:dyDescent="0.25">
      <c r="A1995">
        <v>49</v>
      </c>
      <c r="B1995" t="s">
        <v>421</v>
      </c>
      <c r="C1995">
        <v>2020</v>
      </c>
      <c r="D1995">
        <v>4</v>
      </c>
      <c r="E1995" t="s">
        <v>149</v>
      </c>
      <c r="F1995">
        <v>3</v>
      </c>
      <c r="G1995" t="s">
        <v>136</v>
      </c>
      <c r="H1995">
        <v>412</v>
      </c>
      <c r="I1995" t="s">
        <v>534</v>
      </c>
      <c r="J1995">
        <v>3331</v>
      </c>
      <c r="K1995" t="s">
        <v>146</v>
      </c>
      <c r="L1995">
        <v>300</v>
      </c>
      <c r="M1995" t="s">
        <v>137</v>
      </c>
      <c r="N1995">
        <v>4</v>
      </c>
      <c r="O1995">
        <v>40129.39</v>
      </c>
      <c r="P1995">
        <v>39464.36</v>
      </c>
      <c r="Q1995" t="str">
        <f t="shared" si="31"/>
        <v>G5 - Large C&amp;I</v>
      </c>
    </row>
    <row r="1996" spans="1:17" x14ac:dyDescent="0.25">
      <c r="A1996">
        <v>49</v>
      </c>
      <c r="B1996" t="s">
        <v>421</v>
      </c>
      <c r="C1996">
        <v>2020</v>
      </c>
      <c r="D1996">
        <v>4</v>
      </c>
      <c r="E1996" t="s">
        <v>149</v>
      </c>
      <c r="F1996">
        <v>5</v>
      </c>
      <c r="G1996" t="s">
        <v>141</v>
      </c>
      <c r="H1996">
        <v>443</v>
      </c>
      <c r="I1996" t="s">
        <v>495</v>
      </c>
      <c r="J1996">
        <v>2121</v>
      </c>
      <c r="K1996" t="s">
        <v>146</v>
      </c>
      <c r="L1996">
        <v>1670</v>
      </c>
      <c r="M1996" t="s">
        <v>492</v>
      </c>
      <c r="N1996">
        <v>2</v>
      </c>
      <c r="O1996">
        <v>422</v>
      </c>
      <c r="P1996">
        <v>589.16</v>
      </c>
      <c r="Q1996" t="str">
        <f t="shared" si="31"/>
        <v>G3 - Small C&amp;I</v>
      </c>
    </row>
    <row r="1997" spans="1:17" x14ac:dyDescent="0.25">
      <c r="A1997">
        <v>49</v>
      </c>
      <c r="B1997" t="s">
        <v>421</v>
      </c>
      <c r="C1997">
        <v>2020</v>
      </c>
      <c r="D1997">
        <v>4</v>
      </c>
      <c r="E1997" t="s">
        <v>149</v>
      </c>
      <c r="F1997">
        <v>1</v>
      </c>
      <c r="G1997" t="s">
        <v>133</v>
      </c>
      <c r="H1997">
        <v>400</v>
      </c>
      <c r="I1997" t="s">
        <v>511</v>
      </c>
      <c r="J1997">
        <v>1247</v>
      </c>
      <c r="K1997" t="s">
        <v>146</v>
      </c>
      <c r="L1997">
        <v>207</v>
      </c>
      <c r="M1997" t="s">
        <v>152</v>
      </c>
      <c r="N1997">
        <v>11</v>
      </c>
      <c r="O1997">
        <v>1052.1500000000001</v>
      </c>
      <c r="P1997">
        <v>723.06</v>
      </c>
      <c r="Q1997" t="str">
        <f t="shared" si="31"/>
        <v>G1 - Residential</v>
      </c>
    </row>
    <row r="1998" spans="1:17" x14ac:dyDescent="0.25">
      <c r="A1998">
        <v>49</v>
      </c>
      <c r="B1998" t="s">
        <v>421</v>
      </c>
      <c r="C1998">
        <v>2020</v>
      </c>
      <c r="D1998">
        <v>4</v>
      </c>
      <c r="E1998" t="s">
        <v>149</v>
      </c>
      <c r="F1998">
        <v>3</v>
      </c>
      <c r="G1998" t="s">
        <v>136</v>
      </c>
      <c r="H1998">
        <v>442</v>
      </c>
      <c r="I1998" t="s">
        <v>532</v>
      </c>
      <c r="J1998" t="s">
        <v>533</v>
      </c>
      <c r="K1998" t="s">
        <v>146</v>
      </c>
      <c r="L1998">
        <v>1672</v>
      </c>
      <c r="M1998" t="s">
        <v>525</v>
      </c>
      <c r="N1998">
        <v>8</v>
      </c>
      <c r="O1998">
        <v>121639.77</v>
      </c>
      <c r="P1998">
        <v>789609.33</v>
      </c>
      <c r="Q1998" t="str">
        <f t="shared" si="31"/>
        <v>G5 - Large C&amp;I</v>
      </c>
    </row>
    <row r="1999" spans="1:17" x14ac:dyDescent="0.25">
      <c r="A1999">
        <v>49</v>
      </c>
      <c r="B1999" t="s">
        <v>421</v>
      </c>
      <c r="C1999">
        <v>2020</v>
      </c>
      <c r="D1999">
        <v>4</v>
      </c>
      <c r="E1999" t="s">
        <v>149</v>
      </c>
      <c r="F1999">
        <v>5</v>
      </c>
      <c r="G1999" t="s">
        <v>141</v>
      </c>
      <c r="H1999">
        <v>408</v>
      </c>
      <c r="I1999" t="s">
        <v>479</v>
      </c>
      <c r="J1999">
        <v>2231</v>
      </c>
      <c r="K1999" t="s">
        <v>146</v>
      </c>
      <c r="L1999">
        <v>400</v>
      </c>
      <c r="M1999" t="s">
        <v>141</v>
      </c>
      <c r="N1999">
        <v>2</v>
      </c>
      <c r="O1999">
        <v>3317.48</v>
      </c>
      <c r="P1999">
        <v>3052.77</v>
      </c>
      <c r="Q1999" t="str">
        <f t="shared" si="31"/>
        <v>G4 - Medium C&amp;I</v>
      </c>
    </row>
    <row r="2000" spans="1:17" x14ac:dyDescent="0.25">
      <c r="A2000">
        <v>49</v>
      </c>
      <c r="B2000" t="s">
        <v>421</v>
      </c>
      <c r="C2000">
        <v>2020</v>
      </c>
      <c r="D2000">
        <v>4</v>
      </c>
      <c r="E2000" t="s">
        <v>149</v>
      </c>
      <c r="F2000">
        <v>5</v>
      </c>
      <c r="G2000" t="s">
        <v>141</v>
      </c>
      <c r="H2000">
        <v>424</v>
      </c>
      <c r="I2000" t="s">
        <v>519</v>
      </c>
      <c r="J2000">
        <v>2431</v>
      </c>
      <c r="K2000" t="s">
        <v>146</v>
      </c>
      <c r="L2000">
        <v>400</v>
      </c>
      <c r="M2000" t="s">
        <v>141</v>
      </c>
      <c r="N2000">
        <v>2</v>
      </c>
      <c r="O2000">
        <v>14651.75</v>
      </c>
      <c r="P2000">
        <v>16684.97</v>
      </c>
      <c r="Q2000" t="str">
        <f t="shared" si="31"/>
        <v>G5 - Large C&amp;I</v>
      </c>
    </row>
    <row r="2001" spans="1:17" x14ac:dyDescent="0.25">
      <c r="A2001">
        <v>49</v>
      </c>
      <c r="B2001" t="s">
        <v>421</v>
      </c>
      <c r="C2001">
        <v>2020</v>
      </c>
      <c r="D2001">
        <v>4</v>
      </c>
      <c r="E2001" t="s">
        <v>149</v>
      </c>
      <c r="F2001">
        <v>3</v>
      </c>
      <c r="G2001" t="s">
        <v>136</v>
      </c>
      <c r="H2001">
        <v>441</v>
      </c>
      <c r="I2001" t="s">
        <v>527</v>
      </c>
      <c r="J2001" t="s">
        <v>528</v>
      </c>
      <c r="K2001" t="s">
        <v>146</v>
      </c>
      <c r="L2001">
        <v>300</v>
      </c>
      <c r="M2001" t="s">
        <v>137</v>
      </c>
      <c r="N2001">
        <v>1</v>
      </c>
      <c r="O2001">
        <v>625</v>
      </c>
      <c r="P2001">
        <v>0</v>
      </c>
      <c r="Q2001" t="str">
        <f t="shared" si="31"/>
        <v>G5 - Large C&amp;I</v>
      </c>
    </row>
    <row r="2002" spans="1:17" x14ac:dyDescent="0.25">
      <c r="A2002">
        <v>49</v>
      </c>
      <c r="B2002" t="s">
        <v>421</v>
      </c>
      <c r="C2002">
        <v>2020</v>
      </c>
      <c r="D2002">
        <v>4</v>
      </c>
      <c r="E2002" t="s">
        <v>149</v>
      </c>
      <c r="F2002">
        <v>3</v>
      </c>
      <c r="G2002" t="s">
        <v>136</v>
      </c>
      <c r="H2002">
        <v>425</v>
      </c>
      <c r="I2002" t="s">
        <v>480</v>
      </c>
      <c r="J2002" t="s">
        <v>481</v>
      </c>
      <c r="K2002" t="s">
        <v>146</v>
      </c>
      <c r="L2002">
        <v>1675</v>
      </c>
      <c r="M2002" t="s">
        <v>482</v>
      </c>
      <c r="N2002">
        <v>3</v>
      </c>
      <c r="O2002">
        <v>26800.03</v>
      </c>
      <c r="P2002">
        <v>26648.16</v>
      </c>
      <c r="Q2002" t="str">
        <f t="shared" si="31"/>
        <v>G5 - Large C&amp;I</v>
      </c>
    </row>
    <row r="2003" spans="1:17" x14ac:dyDescent="0.25">
      <c r="A2003">
        <v>49</v>
      </c>
      <c r="B2003" t="s">
        <v>421</v>
      </c>
      <c r="C2003">
        <v>2020</v>
      </c>
      <c r="D2003">
        <v>4</v>
      </c>
      <c r="E2003" t="s">
        <v>149</v>
      </c>
      <c r="F2003">
        <v>10</v>
      </c>
      <c r="G2003" t="s">
        <v>150</v>
      </c>
      <c r="H2003">
        <v>402</v>
      </c>
      <c r="I2003" t="s">
        <v>487</v>
      </c>
      <c r="J2003">
        <v>1301</v>
      </c>
      <c r="K2003" t="s">
        <v>146</v>
      </c>
      <c r="L2003">
        <v>207</v>
      </c>
      <c r="M2003" t="s">
        <v>152</v>
      </c>
      <c r="N2003">
        <v>19608</v>
      </c>
      <c r="O2003">
        <v>1961419.05</v>
      </c>
      <c r="P2003">
        <v>1884770.12</v>
      </c>
      <c r="Q2003" t="str">
        <f t="shared" si="31"/>
        <v>G2 - Low Income Residential</v>
      </c>
    </row>
    <row r="2004" spans="1:17" x14ac:dyDescent="0.25">
      <c r="A2004">
        <v>49</v>
      </c>
      <c r="B2004" t="s">
        <v>421</v>
      </c>
      <c r="C2004">
        <v>2020</v>
      </c>
      <c r="D2004">
        <v>4</v>
      </c>
      <c r="E2004" t="s">
        <v>149</v>
      </c>
      <c r="F2004">
        <v>1</v>
      </c>
      <c r="G2004" t="s">
        <v>133</v>
      </c>
      <c r="H2004">
        <v>401</v>
      </c>
      <c r="I2004" t="s">
        <v>526</v>
      </c>
      <c r="J2004">
        <v>1012</v>
      </c>
      <c r="K2004" t="s">
        <v>146</v>
      </c>
      <c r="L2004">
        <v>200</v>
      </c>
      <c r="M2004" t="s">
        <v>144</v>
      </c>
      <c r="N2004">
        <v>16373</v>
      </c>
      <c r="O2004">
        <v>701842.5</v>
      </c>
      <c r="P2004">
        <v>355724.49</v>
      </c>
      <c r="Q2004" t="str">
        <f t="shared" si="31"/>
        <v>G1 - Residential</v>
      </c>
    </row>
    <row r="2005" spans="1:17" x14ac:dyDescent="0.25">
      <c r="A2005">
        <v>49</v>
      </c>
      <c r="B2005" t="s">
        <v>421</v>
      </c>
      <c r="C2005">
        <v>2020</v>
      </c>
      <c r="D2005">
        <v>4</v>
      </c>
      <c r="E2005" t="s">
        <v>149</v>
      </c>
      <c r="F2005">
        <v>3</v>
      </c>
      <c r="G2005" t="s">
        <v>136</v>
      </c>
      <c r="H2005">
        <v>444</v>
      </c>
      <c r="I2005" t="s">
        <v>496</v>
      </c>
      <c r="J2005">
        <v>2131</v>
      </c>
      <c r="K2005" t="s">
        <v>146</v>
      </c>
      <c r="L2005">
        <v>300</v>
      </c>
      <c r="M2005" t="s">
        <v>137</v>
      </c>
      <c r="N2005">
        <v>72</v>
      </c>
      <c r="O2005">
        <v>19759.580000000002</v>
      </c>
      <c r="P2005">
        <v>15403.65</v>
      </c>
      <c r="Q2005" t="str">
        <f t="shared" si="31"/>
        <v>G3 - Small C&amp;I</v>
      </c>
    </row>
    <row r="2006" spans="1:17" x14ac:dyDescent="0.25">
      <c r="A2006">
        <v>49</v>
      </c>
      <c r="B2006" t="s">
        <v>421</v>
      </c>
      <c r="C2006">
        <v>2020</v>
      </c>
      <c r="D2006">
        <v>4</v>
      </c>
      <c r="E2006" t="s">
        <v>149</v>
      </c>
      <c r="F2006">
        <v>3</v>
      </c>
      <c r="G2006" t="s">
        <v>136</v>
      </c>
      <c r="H2006">
        <v>419</v>
      </c>
      <c r="I2006" t="s">
        <v>520</v>
      </c>
      <c r="J2006" t="s">
        <v>521</v>
      </c>
      <c r="K2006" t="s">
        <v>146</v>
      </c>
      <c r="L2006">
        <v>1671</v>
      </c>
      <c r="M2006" t="s">
        <v>485</v>
      </c>
      <c r="N2006">
        <v>4</v>
      </c>
      <c r="O2006">
        <v>10264.9</v>
      </c>
      <c r="P2006">
        <v>27961.41</v>
      </c>
      <c r="Q2006" t="str">
        <f t="shared" si="31"/>
        <v>G5 - Large C&amp;I</v>
      </c>
    </row>
    <row r="2007" spans="1:17" x14ac:dyDescent="0.25">
      <c r="A2007">
        <v>49</v>
      </c>
      <c r="B2007" t="s">
        <v>421</v>
      </c>
      <c r="C2007">
        <v>2020</v>
      </c>
      <c r="D2007">
        <v>4</v>
      </c>
      <c r="E2007" t="s">
        <v>149</v>
      </c>
      <c r="F2007">
        <v>3</v>
      </c>
      <c r="G2007" t="s">
        <v>136</v>
      </c>
      <c r="H2007">
        <v>420</v>
      </c>
      <c r="I2007" t="s">
        <v>499</v>
      </c>
      <c r="J2007">
        <v>2331</v>
      </c>
      <c r="K2007" t="s">
        <v>146</v>
      </c>
      <c r="L2007">
        <v>300</v>
      </c>
      <c r="M2007" t="s">
        <v>137</v>
      </c>
      <c r="N2007">
        <v>2</v>
      </c>
      <c r="O2007">
        <v>6893.34</v>
      </c>
      <c r="P2007">
        <v>7488.26</v>
      </c>
      <c r="Q2007" t="str">
        <f t="shared" si="31"/>
        <v>G5 - Large C&amp;I</v>
      </c>
    </row>
    <row r="2008" spans="1:17" x14ac:dyDescent="0.25">
      <c r="A2008">
        <v>49</v>
      </c>
      <c r="B2008" t="s">
        <v>421</v>
      </c>
      <c r="C2008">
        <v>2020</v>
      </c>
      <c r="D2008">
        <v>4</v>
      </c>
      <c r="E2008" t="s">
        <v>149</v>
      </c>
      <c r="F2008">
        <v>3</v>
      </c>
      <c r="G2008" t="s">
        <v>136</v>
      </c>
      <c r="H2008">
        <v>421</v>
      </c>
      <c r="I2008" t="s">
        <v>486</v>
      </c>
      <c r="J2008">
        <v>2496</v>
      </c>
      <c r="K2008" t="s">
        <v>146</v>
      </c>
      <c r="L2008">
        <v>300</v>
      </c>
      <c r="M2008" t="s">
        <v>137</v>
      </c>
      <c r="N2008">
        <v>1</v>
      </c>
      <c r="O2008">
        <v>11205.23</v>
      </c>
      <c r="P2008">
        <v>7360.38</v>
      </c>
      <c r="Q2008" t="str">
        <f t="shared" si="31"/>
        <v>G5 - Large C&amp;I</v>
      </c>
    </row>
    <row r="2009" spans="1:17" x14ac:dyDescent="0.25">
      <c r="A2009">
        <v>49</v>
      </c>
      <c r="B2009" t="s">
        <v>421</v>
      </c>
      <c r="C2009">
        <v>2020</v>
      </c>
      <c r="D2009">
        <v>4</v>
      </c>
      <c r="E2009" t="s">
        <v>149</v>
      </c>
      <c r="F2009">
        <v>3</v>
      </c>
      <c r="G2009" t="s">
        <v>136</v>
      </c>
      <c r="H2009">
        <v>432</v>
      </c>
      <c r="I2009" t="s">
        <v>508</v>
      </c>
      <c r="J2009" t="s">
        <v>509</v>
      </c>
      <c r="K2009" t="s">
        <v>146</v>
      </c>
      <c r="L2009">
        <v>1674</v>
      </c>
      <c r="M2009" t="s">
        <v>510</v>
      </c>
      <c r="N2009">
        <v>3</v>
      </c>
      <c r="O2009">
        <v>271667.28999999998</v>
      </c>
      <c r="P2009">
        <v>0</v>
      </c>
      <c r="Q2009" t="str">
        <f t="shared" si="31"/>
        <v>G6 - OTHER</v>
      </c>
    </row>
    <row r="2010" spans="1:17" x14ac:dyDescent="0.25">
      <c r="A2010">
        <v>49</v>
      </c>
      <c r="B2010" t="s">
        <v>421</v>
      </c>
      <c r="C2010">
        <v>2020</v>
      </c>
      <c r="D2010">
        <v>4</v>
      </c>
      <c r="E2010" t="s">
        <v>149</v>
      </c>
      <c r="F2010">
        <v>5</v>
      </c>
      <c r="G2010" t="s">
        <v>141</v>
      </c>
      <c r="H2010">
        <v>409</v>
      </c>
      <c r="I2010" t="s">
        <v>518</v>
      </c>
      <c r="J2010">
        <v>3367</v>
      </c>
      <c r="K2010" t="s">
        <v>146</v>
      </c>
      <c r="L2010">
        <v>400</v>
      </c>
      <c r="M2010" t="s">
        <v>141</v>
      </c>
      <c r="N2010">
        <v>5</v>
      </c>
      <c r="O2010">
        <v>31820.63</v>
      </c>
      <c r="P2010">
        <v>31393.37</v>
      </c>
      <c r="Q2010" t="str">
        <f t="shared" si="31"/>
        <v>G5 - Large C&amp;I</v>
      </c>
    </row>
    <row r="2011" spans="1:17" x14ac:dyDescent="0.25">
      <c r="A2011">
        <v>49</v>
      </c>
      <c r="B2011" t="s">
        <v>421</v>
      </c>
      <c r="C2011">
        <v>2020</v>
      </c>
      <c r="D2011">
        <v>4</v>
      </c>
      <c r="E2011" t="s">
        <v>149</v>
      </c>
      <c r="F2011">
        <v>5</v>
      </c>
      <c r="G2011" t="s">
        <v>141</v>
      </c>
      <c r="H2011">
        <v>415</v>
      </c>
      <c r="I2011" t="s">
        <v>502</v>
      </c>
      <c r="J2011" t="s">
        <v>503</v>
      </c>
      <c r="K2011" t="s">
        <v>146</v>
      </c>
      <c r="L2011">
        <v>1670</v>
      </c>
      <c r="M2011" t="s">
        <v>492</v>
      </c>
      <c r="N2011">
        <v>3</v>
      </c>
      <c r="O2011">
        <v>15762.81</v>
      </c>
      <c r="P2011">
        <v>63204.92</v>
      </c>
      <c r="Q2011" t="str">
        <f t="shared" si="31"/>
        <v>G5 - Large C&amp;I</v>
      </c>
    </row>
    <row r="2012" spans="1:17" x14ac:dyDescent="0.25">
      <c r="A2012">
        <v>49</v>
      </c>
      <c r="B2012" t="s">
        <v>421</v>
      </c>
      <c r="C2012">
        <v>2020</v>
      </c>
      <c r="D2012">
        <v>4</v>
      </c>
      <c r="E2012" t="s">
        <v>149</v>
      </c>
      <c r="F2012">
        <v>3</v>
      </c>
      <c r="G2012" t="s">
        <v>136</v>
      </c>
      <c r="H2012">
        <v>410</v>
      </c>
      <c r="I2012" t="s">
        <v>514</v>
      </c>
      <c r="J2012">
        <v>3321</v>
      </c>
      <c r="K2012" t="s">
        <v>146</v>
      </c>
      <c r="L2012">
        <v>1670</v>
      </c>
      <c r="M2012" t="s">
        <v>492</v>
      </c>
      <c r="N2012">
        <v>208</v>
      </c>
      <c r="O2012">
        <v>697839.69</v>
      </c>
      <c r="P2012">
        <v>1412978.06</v>
      </c>
      <c r="Q2012" t="str">
        <f t="shared" si="31"/>
        <v>G5 - Large C&amp;I</v>
      </c>
    </row>
    <row r="2013" spans="1:17" x14ac:dyDescent="0.25">
      <c r="A2013">
        <v>49</v>
      </c>
      <c r="B2013" t="s">
        <v>421</v>
      </c>
      <c r="C2013">
        <v>2020</v>
      </c>
      <c r="D2013">
        <v>5</v>
      </c>
      <c r="E2013" t="s">
        <v>148</v>
      </c>
      <c r="F2013">
        <v>6</v>
      </c>
      <c r="G2013" t="s">
        <v>138</v>
      </c>
      <c r="H2013">
        <v>610</v>
      </c>
      <c r="I2013" t="s">
        <v>430</v>
      </c>
      <c r="J2013" t="s">
        <v>431</v>
      </c>
      <c r="K2013" t="s">
        <v>432</v>
      </c>
      <c r="L2013">
        <v>700</v>
      </c>
      <c r="M2013" t="s">
        <v>139</v>
      </c>
      <c r="N2013">
        <v>10</v>
      </c>
      <c r="O2013">
        <v>9317.92</v>
      </c>
      <c r="P2013">
        <v>14219</v>
      </c>
      <c r="Q2013" t="str">
        <f t="shared" si="31"/>
        <v>E6 - OTHER</v>
      </c>
    </row>
    <row r="2014" spans="1:17" x14ac:dyDescent="0.25">
      <c r="A2014">
        <v>49</v>
      </c>
      <c r="B2014" t="s">
        <v>421</v>
      </c>
      <c r="C2014">
        <v>2020</v>
      </c>
      <c r="D2014">
        <v>5</v>
      </c>
      <c r="E2014" t="s">
        <v>148</v>
      </c>
      <c r="F2014">
        <v>5</v>
      </c>
      <c r="G2014" t="s">
        <v>141</v>
      </c>
      <c r="H2014">
        <v>616</v>
      </c>
      <c r="I2014" t="s">
        <v>447</v>
      </c>
      <c r="J2014" t="s">
        <v>442</v>
      </c>
      <c r="K2014" t="s">
        <v>443</v>
      </c>
      <c r="L2014">
        <v>4552</v>
      </c>
      <c r="M2014" t="s">
        <v>157</v>
      </c>
      <c r="N2014">
        <v>20</v>
      </c>
      <c r="O2014">
        <v>2144.2399999999998</v>
      </c>
      <c r="P2014">
        <v>10059</v>
      </c>
      <c r="Q2014" t="str">
        <f t="shared" si="31"/>
        <v>E6 - OTHER</v>
      </c>
    </row>
    <row r="2015" spans="1:17" x14ac:dyDescent="0.25">
      <c r="A2015">
        <v>49</v>
      </c>
      <c r="B2015" t="s">
        <v>421</v>
      </c>
      <c r="C2015">
        <v>2020</v>
      </c>
      <c r="D2015">
        <v>5</v>
      </c>
      <c r="E2015" t="s">
        <v>148</v>
      </c>
      <c r="F2015">
        <v>5</v>
      </c>
      <c r="G2015" t="s">
        <v>141</v>
      </c>
      <c r="H2015">
        <v>700</v>
      </c>
      <c r="I2015" t="s">
        <v>448</v>
      </c>
      <c r="J2015" t="s">
        <v>439</v>
      </c>
      <c r="K2015" t="s">
        <v>440</v>
      </c>
      <c r="L2015">
        <v>460</v>
      </c>
      <c r="M2015" t="s">
        <v>142</v>
      </c>
      <c r="N2015">
        <v>35</v>
      </c>
      <c r="O2015">
        <v>368751.47</v>
      </c>
      <c r="P2015">
        <v>1903981</v>
      </c>
      <c r="Q2015" t="str">
        <f t="shared" si="31"/>
        <v>E5 - Large C&amp;I</v>
      </c>
    </row>
    <row r="2016" spans="1:17" x14ac:dyDescent="0.25">
      <c r="A2016">
        <v>49</v>
      </c>
      <c r="B2016" t="s">
        <v>421</v>
      </c>
      <c r="C2016">
        <v>2020</v>
      </c>
      <c r="D2016">
        <v>5</v>
      </c>
      <c r="E2016" t="s">
        <v>148</v>
      </c>
      <c r="F2016">
        <v>5</v>
      </c>
      <c r="G2016" t="s">
        <v>141</v>
      </c>
      <c r="H2016">
        <v>13</v>
      </c>
      <c r="I2016" t="s">
        <v>433</v>
      </c>
      <c r="J2016" t="s">
        <v>434</v>
      </c>
      <c r="K2016" t="s">
        <v>435</v>
      </c>
      <c r="L2016">
        <v>460</v>
      </c>
      <c r="M2016" t="s">
        <v>142</v>
      </c>
      <c r="N2016">
        <v>284</v>
      </c>
      <c r="O2016">
        <v>563972.88</v>
      </c>
      <c r="P2016">
        <v>2670408</v>
      </c>
      <c r="Q2016" t="str">
        <f t="shared" si="31"/>
        <v>E4 - Medium C&amp;I</v>
      </c>
    </row>
    <row r="2017" spans="1:17" x14ac:dyDescent="0.25">
      <c r="A2017">
        <v>49</v>
      </c>
      <c r="B2017" t="s">
        <v>421</v>
      </c>
      <c r="C2017">
        <v>2020</v>
      </c>
      <c r="D2017">
        <v>5</v>
      </c>
      <c r="E2017" t="s">
        <v>148</v>
      </c>
      <c r="F2017">
        <v>1</v>
      </c>
      <c r="G2017" t="s">
        <v>133</v>
      </c>
      <c r="H2017">
        <v>6</v>
      </c>
      <c r="I2017" t="s">
        <v>422</v>
      </c>
      <c r="J2017" t="s">
        <v>423</v>
      </c>
      <c r="K2017" t="s">
        <v>424</v>
      </c>
      <c r="L2017">
        <v>200</v>
      </c>
      <c r="M2017" t="s">
        <v>144</v>
      </c>
      <c r="N2017">
        <v>28192</v>
      </c>
      <c r="O2017">
        <v>2100582.2999999998</v>
      </c>
      <c r="P2017">
        <v>13588527</v>
      </c>
      <c r="Q2017" t="str">
        <f t="shared" si="31"/>
        <v>E2 - Low Income Residential</v>
      </c>
    </row>
    <row r="2018" spans="1:17" x14ac:dyDescent="0.25">
      <c r="A2018">
        <v>49</v>
      </c>
      <c r="B2018" t="s">
        <v>421</v>
      </c>
      <c r="C2018">
        <v>2020</v>
      </c>
      <c r="D2018">
        <v>5</v>
      </c>
      <c r="E2018" t="s">
        <v>148</v>
      </c>
      <c r="F2018">
        <v>3</v>
      </c>
      <c r="G2018" t="s">
        <v>136</v>
      </c>
      <c r="H2018">
        <v>6</v>
      </c>
      <c r="I2018" t="s">
        <v>422</v>
      </c>
      <c r="J2018" t="s">
        <v>423</v>
      </c>
      <c r="K2018" t="s">
        <v>424</v>
      </c>
      <c r="L2018">
        <v>300</v>
      </c>
      <c r="M2018" t="s">
        <v>137</v>
      </c>
      <c r="N2018">
        <v>1</v>
      </c>
      <c r="O2018">
        <v>55.52</v>
      </c>
      <c r="P2018">
        <v>350</v>
      </c>
      <c r="Q2018" t="str">
        <f t="shared" si="31"/>
        <v>E2 - Low Income Residential</v>
      </c>
    </row>
    <row r="2019" spans="1:17" x14ac:dyDescent="0.25">
      <c r="A2019">
        <v>49</v>
      </c>
      <c r="B2019" t="s">
        <v>421</v>
      </c>
      <c r="C2019">
        <v>2020</v>
      </c>
      <c r="D2019">
        <v>5</v>
      </c>
      <c r="E2019" t="s">
        <v>148</v>
      </c>
      <c r="F2019">
        <v>3</v>
      </c>
      <c r="G2019" t="s">
        <v>136</v>
      </c>
      <c r="H2019">
        <v>903</v>
      </c>
      <c r="I2019" t="s">
        <v>454</v>
      </c>
      <c r="J2019" t="s">
        <v>451</v>
      </c>
      <c r="K2019" t="s">
        <v>452</v>
      </c>
      <c r="L2019">
        <v>4532</v>
      </c>
      <c r="M2019" t="s">
        <v>143</v>
      </c>
      <c r="N2019">
        <v>104</v>
      </c>
      <c r="O2019">
        <v>16835.080000000002</v>
      </c>
      <c r="P2019">
        <v>144521</v>
      </c>
      <c r="Q2019" t="str">
        <f t="shared" si="31"/>
        <v>E1 - Residential</v>
      </c>
    </row>
    <row r="2020" spans="1:17" x14ac:dyDescent="0.25">
      <c r="A2020">
        <v>49</v>
      </c>
      <c r="B2020" t="s">
        <v>421</v>
      </c>
      <c r="C2020">
        <v>2020</v>
      </c>
      <c r="D2020">
        <v>5</v>
      </c>
      <c r="E2020" t="s">
        <v>148</v>
      </c>
      <c r="F2020">
        <v>5</v>
      </c>
      <c r="G2020" t="s">
        <v>141</v>
      </c>
      <c r="H2020">
        <v>1</v>
      </c>
      <c r="I2020" t="s">
        <v>450</v>
      </c>
      <c r="J2020" t="s">
        <v>451</v>
      </c>
      <c r="K2020" t="s">
        <v>452</v>
      </c>
      <c r="L2020">
        <v>460</v>
      </c>
      <c r="M2020" t="s">
        <v>142</v>
      </c>
      <c r="N2020">
        <v>6</v>
      </c>
      <c r="O2020">
        <v>422.44</v>
      </c>
      <c r="P2020">
        <v>1846</v>
      </c>
      <c r="Q2020" t="str">
        <f t="shared" si="31"/>
        <v>E1 - Residential</v>
      </c>
    </row>
    <row r="2021" spans="1:17" x14ac:dyDescent="0.25">
      <c r="A2021">
        <v>49</v>
      </c>
      <c r="B2021" t="s">
        <v>421</v>
      </c>
      <c r="C2021">
        <v>2020</v>
      </c>
      <c r="D2021">
        <v>5</v>
      </c>
      <c r="E2021" t="s">
        <v>148</v>
      </c>
      <c r="F2021">
        <v>3</v>
      </c>
      <c r="G2021" t="s">
        <v>136</v>
      </c>
      <c r="H2021">
        <v>5</v>
      </c>
      <c r="I2021" t="s">
        <v>425</v>
      </c>
      <c r="J2021" t="s">
        <v>426</v>
      </c>
      <c r="K2021" t="s">
        <v>427</v>
      </c>
      <c r="L2021">
        <v>300</v>
      </c>
      <c r="M2021" t="s">
        <v>137</v>
      </c>
      <c r="N2021">
        <v>39551</v>
      </c>
      <c r="O2021">
        <v>2166559.7999999998</v>
      </c>
      <c r="P2021">
        <v>34689004</v>
      </c>
      <c r="Q2021" t="str">
        <f t="shared" si="31"/>
        <v>E3 - Small C&amp;I</v>
      </c>
    </row>
    <row r="2022" spans="1:17" x14ac:dyDescent="0.25">
      <c r="A2022">
        <v>49</v>
      </c>
      <c r="B2022" t="s">
        <v>421</v>
      </c>
      <c r="C2022">
        <v>2020</v>
      </c>
      <c r="D2022">
        <v>5</v>
      </c>
      <c r="E2022" t="s">
        <v>148</v>
      </c>
      <c r="F2022">
        <v>3</v>
      </c>
      <c r="G2022" t="s">
        <v>136</v>
      </c>
      <c r="H2022">
        <v>55</v>
      </c>
      <c r="I2022" t="s">
        <v>428</v>
      </c>
      <c r="J2022" t="s">
        <v>426</v>
      </c>
      <c r="K2022" t="s">
        <v>427</v>
      </c>
      <c r="L2022">
        <v>300</v>
      </c>
      <c r="M2022" t="s">
        <v>137</v>
      </c>
      <c r="N2022">
        <v>54</v>
      </c>
      <c r="O2022">
        <v>-92807.93</v>
      </c>
      <c r="P2022">
        <v>43974</v>
      </c>
      <c r="Q2022" t="str">
        <f t="shared" si="31"/>
        <v>E3 - Small C&amp;I</v>
      </c>
    </row>
    <row r="2023" spans="1:17" x14ac:dyDescent="0.25">
      <c r="A2023">
        <v>49</v>
      </c>
      <c r="B2023" t="s">
        <v>421</v>
      </c>
      <c r="C2023">
        <v>2020</v>
      </c>
      <c r="D2023">
        <v>5</v>
      </c>
      <c r="E2023" t="s">
        <v>148</v>
      </c>
      <c r="F2023">
        <v>3</v>
      </c>
      <c r="G2023" t="s">
        <v>136</v>
      </c>
      <c r="H2023">
        <v>122</v>
      </c>
      <c r="I2023" t="s">
        <v>461</v>
      </c>
      <c r="J2023" t="s">
        <v>462</v>
      </c>
      <c r="K2023" t="s">
        <v>463</v>
      </c>
      <c r="L2023">
        <v>300</v>
      </c>
      <c r="M2023" t="s">
        <v>137</v>
      </c>
      <c r="N2023">
        <v>1</v>
      </c>
      <c r="O2023">
        <v>46998.1</v>
      </c>
      <c r="P2023">
        <v>471497</v>
      </c>
      <c r="Q2023" t="str">
        <f t="shared" si="31"/>
        <v>E5 - Large C&amp;I</v>
      </c>
    </row>
    <row r="2024" spans="1:17" x14ac:dyDescent="0.25">
      <c r="A2024">
        <v>49</v>
      </c>
      <c r="B2024" t="s">
        <v>421</v>
      </c>
      <c r="C2024">
        <v>2020</v>
      </c>
      <c r="D2024">
        <v>5</v>
      </c>
      <c r="E2024" t="s">
        <v>148</v>
      </c>
      <c r="F2024">
        <v>6</v>
      </c>
      <c r="G2024" t="s">
        <v>138</v>
      </c>
      <c r="H2024">
        <v>34</v>
      </c>
      <c r="I2024" t="s">
        <v>464</v>
      </c>
      <c r="J2024" t="s">
        <v>459</v>
      </c>
      <c r="K2024" t="s">
        <v>460</v>
      </c>
      <c r="L2024">
        <v>700</v>
      </c>
      <c r="M2024" t="s">
        <v>139</v>
      </c>
      <c r="N2024">
        <v>161</v>
      </c>
      <c r="O2024">
        <v>20504.240000000002</v>
      </c>
      <c r="P2024">
        <v>99027</v>
      </c>
      <c r="Q2024" t="str">
        <f t="shared" si="31"/>
        <v>E3 - Small C&amp;I</v>
      </c>
    </row>
    <row r="2025" spans="1:17" x14ac:dyDescent="0.25">
      <c r="A2025">
        <v>49</v>
      </c>
      <c r="B2025" t="s">
        <v>421</v>
      </c>
      <c r="C2025">
        <v>2020</v>
      </c>
      <c r="D2025">
        <v>5</v>
      </c>
      <c r="E2025" t="s">
        <v>148</v>
      </c>
      <c r="F2025">
        <v>3</v>
      </c>
      <c r="G2025" t="s">
        <v>136</v>
      </c>
      <c r="H2025">
        <v>605</v>
      </c>
      <c r="I2025" t="s">
        <v>468</v>
      </c>
      <c r="J2025" t="s">
        <v>442</v>
      </c>
      <c r="K2025" t="s">
        <v>443</v>
      </c>
      <c r="L2025">
        <v>300</v>
      </c>
      <c r="M2025" t="s">
        <v>137</v>
      </c>
      <c r="N2025">
        <v>15</v>
      </c>
      <c r="O2025">
        <v>614.53</v>
      </c>
      <c r="P2025">
        <v>2152</v>
      </c>
      <c r="Q2025" t="str">
        <f t="shared" si="31"/>
        <v>E6 - OTHER</v>
      </c>
    </row>
    <row r="2026" spans="1:17" x14ac:dyDescent="0.25">
      <c r="A2026">
        <v>49</v>
      </c>
      <c r="B2026" t="s">
        <v>421</v>
      </c>
      <c r="C2026">
        <v>2020</v>
      </c>
      <c r="D2026">
        <v>5</v>
      </c>
      <c r="E2026" t="s">
        <v>148</v>
      </c>
      <c r="F2026">
        <v>5</v>
      </c>
      <c r="G2026" t="s">
        <v>141</v>
      </c>
      <c r="H2026">
        <v>628</v>
      </c>
      <c r="I2026" t="s">
        <v>441</v>
      </c>
      <c r="J2026" t="s">
        <v>442</v>
      </c>
      <c r="K2026" t="s">
        <v>443</v>
      </c>
      <c r="L2026">
        <v>460</v>
      </c>
      <c r="M2026" t="s">
        <v>142</v>
      </c>
      <c r="N2026">
        <v>55</v>
      </c>
      <c r="O2026">
        <v>7073.37</v>
      </c>
      <c r="P2026">
        <v>24309</v>
      </c>
      <c r="Q2026" t="str">
        <f t="shared" si="31"/>
        <v>E6 - OTHER</v>
      </c>
    </row>
    <row r="2027" spans="1:17" x14ac:dyDescent="0.25">
      <c r="A2027">
        <v>49</v>
      </c>
      <c r="B2027" t="s">
        <v>421</v>
      </c>
      <c r="C2027">
        <v>2020</v>
      </c>
      <c r="D2027">
        <v>5</v>
      </c>
      <c r="E2027" t="s">
        <v>148</v>
      </c>
      <c r="F2027">
        <v>5</v>
      </c>
      <c r="G2027" t="s">
        <v>141</v>
      </c>
      <c r="H2027">
        <v>710</v>
      </c>
      <c r="I2027" t="s">
        <v>449</v>
      </c>
      <c r="J2027" t="s">
        <v>439</v>
      </c>
      <c r="K2027" t="s">
        <v>440</v>
      </c>
      <c r="L2027">
        <v>4552</v>
      </c>
      <c r="M2027" t="s">
        <v>157</v>
      </c>
      <c r="N2027">
        <v>96</v>
      </c>
      <c r="O2027">
        <v>1752024.83</v>
      </c>
      <c r="P2027">
        <v>22154740</v>
      </c>
      <c r="Q2027" t="str">
        <f t="shared" si="31"/>
        <v>E5 - Large C&amp;I</v>
      </c>
    </row>
    <row r="2028" spans="1:17" x14ac:dyDescent="0.25">
      <c r="A2028">
        <v>49</v>
      </c>
      <c r="B2028" t="s">
        <v>421</v>
      </c>
      <c r="C2028">
        <v>2020</v>
      </c>
      <c r="D2028">
        <v>5</v>
      </c>
      <c r="E2028" t="s">
        <v>148</v>
      </c>
      <c r="F2028">
        <v>5</v>
      </c>
      <c r="G2028" t="s">
        <v>141</v>
      </c>
      <c r="H2028">
        <v>943</v>
      </c>
      <c r="I2028" t="s">
        <v>465</v>
      </c>
      <c r="J2028" t="s">
        <v>466</v>
      </c>
      <c r="K2028" t="s">
        <v>467</v>
      </c>
      <c r="L2028">
        <v>4552</v>
      </c>
      <c r="M2028" t="s">
        <v>157</v>
      </c>
      <c r="N2028">
        <v>1</v>
      </c>
      <c r="O2028">
        <v>8786.49</v>
      </c>
      <c r="P2028">
        <v>0</v>
      </c>
      <c r="Q2028" t="str">
        <f t="shared" si="31"/>
        <v>E6 - OTHER</v>
      </c>
    </row>
    <row r="2029" spans="1:17" x14ac:dyDescent="0.25">
      <c r="A2029">
        <v>49</v>
      </c>
      <c r="B2029" t="s">
        <v>421</v>
      </c>
      <c r="C2029">
        <v>2020</v>
      </c>
      <c r="D2029">
        <v>5</v>
      </c>
      <c r="E2029" t="s">
        <v>148</v>
      </c>
      <c r="F2029">
        <v>1</v>
      </c>
      <c r="G2029" t="s">
        <v>133</v>
      </c>
      <c r="H2029">
        <v>954</v>
      </c>
      <c r="I2029" t="s">
        <v>437</v>
      </c>
      <c r="J2029" t="s">
        <v>434</v>
      </c>
      <c r="K2029" t="s">
        <v>435</v>
      </c>
      <c r="L2029">
        <v>4512</v>
      </c>
      <c r="M2029" t="s">
        <v>134</v>
      </c>
      <c r="N2029">
        <v>1</v>
      </c>
      <c r="O2029">
        <v>919.31</v>
      </c>
      <c r="P2029">
        <v>7806</v>
      </c>
      <c r="Q2029" t="str">
        <f t="shared" si="31"/>
        <v>E4 - Medium C&amp;I</v>
      </c>
    </row>
    <row r="2030" spans="1:17" x14ac:dyDescent="0.25">
      <c r="A2030">
        <v>49</v>
      </c>
      <c r="B2030" t="s">
        <v>421</v>
      </c>
      <c r="C2030">
        <v>2020</v>
      </c>
      <c r="D2030">
        <v>5</v>
      </c>
      <c r="E2030" t="s">
        <v>148</v>
      </c>
      <c r="F2030">
        <v>3</v>
      </c>
      <c r="G2030" t="s">
        <v>136</v>
      </c>
      <c r="H2030">
        <v>950</v>
      </c>
      <c r="I2030" t="s">
        <v>429</v>
      </c>
      <c r="J2030" t="s">
        <v>426</v>
      </c>
      <c r="K2030" t="s">
        <v>427</v>
      </c>
      <c r="L2030">
        <v>4532</v>
      </c>
      <c r="M2030" t="s">
        <v>143</v>
      </c>
      <c r="N2030">
        <v>10448</v>
      </c>
      <c r="O2030">
        <v>1278599.58</v>
      </c>
      <c r="P2030">
        <v>10625577</v>
      </c>
      <c r="Q2030" t="str">
        <f t="shared" si="31"/>
        <v>E3 - Small C&amp;I</v>
      </c>
    </row>
    <row r="2031" spans="1:17" x14ac:dyDescent="0.25">
      <c r="A2031">
        <v>49</v>
      </c>
      <c r="B2031" t="s">
        <v>421</v>
      </c>
      <c r="C2031">
        <v>2020</v>
      </c>
      <c r="D2031">
        <v>5</v>
      </c>
      <c r="E2031" t="s">
        <v>148</v>
      </c>
      <c r="F2031">
        <v>10</v>
      </c>
      <c r="G2031" t="s">
        <v>150</v>
      </c>
      <c r="H2031">
        <v>5</v>
      </c>
      <c r="I2031" t="s">
        <v>537</v>
      </c>
      <c r="J2031" t="s">
        <v>426</v>
      </c>
      <c r="K2031" t="s">
        <v>427</v>
      </c>
      <c r="L2031">
        <v>207</v>
      </c>
      <c r="M2031" t="s">
        <v>152</v>
      </c>
      <c r="N2031">
        <v>2</v>
      </c>
      <c r="O2031">
        <v>426.54</v>
      </c>
      <c r="P2031">
        <v>1900</v>
      </c>
      <c r="Q2031" t="str">
        <f t="shared" si="31"/>
        <v>E3 - Small C&amp;I</v>
      </c>
    </row>
    <row r="2032" spans="1:17" x14ac:dyDescent="0.25">
      <c r="A2032">
        <v>49</v>
      </c>
      <c r="B2032" t="s">
        <v>421</v>
      </c>
      <c r="C2032">
        <v>2020</v>
      </c>
      <c r="D2032">
        <v>5</v>
      </c>
      <c r="E2032" t="s">
        <v>148</v>
      </c>
      <c r="F2032">
        <v>3</v>
      </c>
      <c r="G2032" t="s">
        <v>136</v>
      </c>
      <c r="H2032">
        <v>905</v>
      </c>
      <c r="I2032" t="s">
        <v>455</v>
      </c>
      <c r="J2032" t="s">
        <v>423</v>
      </c>
      <c r="K2032" t="s">
        <v>424</v>
      </c>
      <c r="L2032">
        <v>4532</v>
      </c>
      <c r="M2032" t="s">
        <v>143</v>
      </c>
      <c r="N2032">
        <v>1</v>
      </c>
      <c r="O2032">
        <v>43.58</v>
      </c>
      <c r="P2032">
        <v>716</v>
      </c>
      <c r="Q2032" t="str">
        <f t="shared" si="31"/>
        <v>E2 - Low Income Residential</v>
      </c>
    </row>
    <row r="2033" spans="1:17" x14ac:dyDescent="0.25">
      <c r="A2033">
        <v>49</v>
      </c>
      <c r="B2033" t="s">
        <v>421</v>
      </c>
      <c r="C2033">
        <v>2020</v>
      </c>
      <c r="D2033">
        <v>5</v>
      </c>
      <c r="E2033" t="s">
        <v>148</v>
      </c>
      <c r="F2033">
        <v>1</v>
      </c>
      <c r="G2033" t="s">
        <v>133</v>
      </c>
      <c r="H2033">
        <v>34</v>
      </c>
      <c r="I2033" t="s">
        <v>464</v>
      </c>
      <c r="J2033" t="s">
        <v>459</v>
      </c>
      <c r="K2033" t="s">
        <v>460</v>
      </c>
      <c r="L2033">
        <v>200</v>
      </c>
      <c r="M2033" t="s">
        <v>144</v>
      </c>
      <c r="N2033">
        <v>2</v>
      </c>
      <c r="O2033">
        <v>47.13</v>
      </c>
      <c r="P2033">
        <v>123</v>
      </c>
      <c r="Q2033" t="str">
        <f t="shared" si="31"/>
        <v>E3 - Small C&amp;I</v>
      </c>
    </row>
    <row r="2034" spans="1:17" x14ac:dyDescent="0.25">
      <c r="A2034">
        <v>49</v>
      </c>
      <c r="B2034" t="s">
        <v>421</v>
      </c>
      <c r="C2034">
        <v>2020</v>
      </c>
      <c r="D2034">
        <v>5</v>
      </c>
      <c r="E2034" t="s">
        <v>148</v>
      </c>
      <c r="F2034">
        <v>1</v>
      </c>
      <c r="G2034" t="s">
        <v>133</v>
      </c>
      <c r="H2034">
        <v>1</v>
      </c>
      <c r="I2034" t="s">
        <v>450</v>
      </c>
      <c r="J2034" t="s">
        <v>451</v>
      </c>
      <c r="K2034" t="s">
        <v>452</v>
      </c>
      <c r="L2034">
        <v>200</v>
      </c>
      <c r="M2034" t="s">
        <v>144</v>
      </c>
      <c r="N2034">
        <v>355155</v>
      </c>
      <c r="O2034">
        <v>36473391.039999999</v>
      </c>
      <c r="P2034">
        <v>171085952</v>
      </c>
      <c r="Q2034" t="str">
        <f t="shared" si="31"/>
        <v>E1 - Residential</v>
      </c>
    </row>
    <row r="2035" spans="1:17" x14ac:dyDescent="0.25">
      <c r="A2035">
        <v>49</v>
      </c>
      <c r="B2035" t="s">
        <v>421</v>
      </c>
      <c r="C2035">
        <v>2020</v>
      </c>
      <c r="D2035">
        <v>5</v>
      </c>
      <c r="E2035" t="s">
        <v>148</v>
      </c>
      <c r="F2035">
        <v>3</v>
      </c>
      <c r="G2035" t="s">
        <v>136</v>
      </c>
      <c r="H2035">
        <v>629</v>
      </c>
      <c r="I2035" t="s">
        <v>470</v>
      </c>
      <c r="J2035" t="s">
        <v>431</v>
      </c>
      <c r="K2035" t="s">
        <v>432</v>
      </c>
      <c r="L2035">
        <v>300</v>
      </c>
      <c r="M2035" t="s">
        <v>137</v>
      </c>
      <c r="N2035">
        <v>9</v>
      </c>
      <c r="O2035">
        <v>242.43</v>
      </c>
      <c r="P2035">
        <v>804</v>
      </c>
      <c r="Q2035" t="str">
        <f t="shared" si="31"/>
        <v>E6 - OTHER</v>
      </c>
    </row>
    <row r="2036" spans="1:17" x14ac:dyDescent="0.25">
      <c r="A2036">
        <v>49</v>
      </c>
      <c r="B2036" t="s">
        <v>421</v>
      </c>
      <c r="C2036">
        <v>2020</v>
      </c>
      <c r="D2036">
        <v>5</v>
      </c>
      <c r="E2036" t="s">
        <v>148</v>
      </c>
      <c r="F2036">
        <v>3</v>
      </c>
      <c r="G2036" t="s">
        <v>136</v>
      </c>
      <c r="H2036">
        <v>617</v>
      </c>
      <c r="I2036" t="s">
        <v>471</v>
      </c>
      <c r="J2036" t="s">
        <v>431</v>
      </c>
      <c r="K2036" t="s">
        <v>432</v>
      </c>
      <c r="L2036">
        <v>4532</v>
      </c>
      <c r="M2036" t="s">
        <v>143</v>
      </c>
      <c r="N2036">
        <v>1</v>
      </c>
      <c r="O2036">
        <v>745.5</v>
      </c>
      <c r="P2036">
        <v>3453</v>
      </c>
      <c r="Q2036" t="str">
        <f t="shared" si="31"/>
        <v>E6 - OTHER</v>
      </c>
    </row>
    <row r="2037" spans="1:17" x14ac:dyDescent="0.25">
      <c r="A2037">
        <v>49</v>
      </c>
      <c r="B2037" t="s">
        <v>421</v>
      </c>
      <c r="C2037">
        <v>2020</v>
      </c>
      <c r="D2037">
        <v>5</v>
      </c>
      <c r="E2037" t="s">
        <v>148</v>
      </c>
      <c r="F2037">
        <v>6</v>
      </c>
      <c r="G2037" t="s">
        <v>138</v>
      </c>
      <c r="H2037">
        <v>617</v>
      </c>
      <c r="I2037" t="s">
        <v>471</v>
      </c>
      <c r="J2037" t="s">
        <v>431</v>
      </c>
      <c r="K2037" t="s">
        <v>432</v>
      </c>
      <c r="L2037">
        <v>4562</v>
      </c>
      <c r="M2037" t="s">
        <v>145</v>
      </c>
      <c r="N2037">
        <v>108</v>
      </c>
      <c r="O2037">
        <v>339503.83</v>
      </c>
      <c r="P2037">
        <v>809274</v>
      </c>
      <c r="Q2037" t="str">
        <f t="shared" si="31"/>
        <v>E6 - OTHER</v>
      </c>
    </row>
    <row r="2038" spans="1:17" x14ac:dyDescent="0.25">
      <c r="A2038">
        <v>49</v>
      </c>
      <c r="B2038" t="s">
        <v>421</v>
      </c>
      <c r="C2038">
        <v>2020</v>
      </c>
      <c r="D2038">
        <v>5</v>
      </c>
      <c r="E2038" t="s">
        <v>148</v>
      </c>
      <c r="F2038">
        <v>3</v>
      </c>
      <c r="G2038" t="s">
        <v>136</v>
      </c>
      <c r="H2038">
        <v>628</v>
      </c>
      <c r="I2038" t="s">
        <v>441</v>
      </c>
      <c r="J2038" t="s">
        <v>442</v>
      </c>
      <c r="K2038" t="s">
        <v>443</v>
      </c>
      <c r="L2038">
        <v>300</v>
      </c>
      <c r="M2038" t="s">
        <v>137</v>
      </c>
      <c r="N2038">
        <v>1107</v>
      </c>
      <c r="O2038">
        <v>68703.75</v>
      </c>
      <c r="P2038">
        <v>226172</v>
      </c>
      <c r="Q2038" t="str">
        <f t="shared" si="31"/>
        <v>E6 - OTHER</v>
      </c>
    </row>
    <row r="2039" spans="1:17" x14ac:dyDescent="0.25">
      <c r="A2039">
        <v>49</v>
      </c>
      <c r="B2039" t="s">
        <v>421</v>
      </c>
      <c r="C2039">
        <v>2020</v>
      </c>
      <c r="D2039">
        <v>5</v>
      </c>
      <c r="E2039" t="s">
        <v>148</v>
      </c>
      <c r="F2039">
        <v>1</v>
      </c>
      <c r="G2039" t="s">
        <v>133</v>
      </c>
      <c r="H2039">
        <v>616</v>
      </c>
      <c r="I2039" t="s">
        <v>447</v>
      </c>
      <c r="J2039" t="s">
        <v>442</v>
      </c>
      <c r="K2039" t="s">
        <v>443</v>
      </c>
      <c r="L2039">
        <v>4512</v>
      </c>
      <c r="M2039" t="s">
        <v>134</v>
      </c>
      <c r="N2039">
        <v>44</v>
      </c>
      <c r="O2039">
        <v>3628.84</v>
      </c>
      <c r="P2039">
        <v>11079</v>
      </c>
      <c r="Q2039" t="str">
        <f t="shared" si="31"/>
        <v>E6 - OTHER</v>
      </c>
    </row>
    <row r="2040" spans="1:17" x14ac:dyDescent="0.25">
      <c r="A2040">
        <v>49</v>
      </c>
      <c r="B2040" t="s">
        <v>421</v>
      </c>
      <c r="C2040">
        <v>2020</v>
      </c>
      <c r="D2040">
        <v>5</v>
      </c>
      <c r="E2040" t="s">
        <v>148</v>
      </c>
      <c r="F2040">
        <v>3</v>
      </c>
      <c r="G2040" t="s">
        <v>136</v>
      </c>
      <c r="H2040">
        <v>710</v>
      </c>
      <c r="I2040" t="s">
        <v>449</v>
      </c>
      <c r="J2040" t="s">
        <v>439</v>
      </c>
      <c r="K2040" t="s">
        <v>440</v>
      </c>
      <c r="L2040">
        <v>4532</v>
      </c>
      <c r="M2040" t="s">
        <v>143</v>
      </c>
      <c r="N2040">
        <v>305</v>
      </c>
      <c r="O2040">
        <v>5877811.1799999997</v>
      </c>
      <c r="P2040">
        <v>80167284</v>
      </c>
      <c r="Q2040" t="str">
        <f t="shared" si="31"/>
        <v>E5 - Large C&amp;I</v>
      </c>
    </row>
    <row r="2041" spans="1:17" x14ac:dyDescent="0.25">
      <c r="A2041">
        <v>49</v>
      </c>
      <c r="B2041" t="s">
        <v>421</v>
      </c>
      <c r="C2041">
        <v>2020</v>
      </c>
      <c r="D2041">
        <v>5</v>
      </c>
      <c r="E2041" t="s">
        <v>148</v>
      </c>
      <c r="F2041">
        <v>3</v>
      </c>
      <c r="G2041" t="s">
        <v>136</v>
      </c>
      <c r="H2041">
        <v>711</v>
      </c>
      <c r="I2041" t="s">
        <v>453</v>
      </c>
      <c r="J2041" t="s">
        <v>439</v>
      </c>
      <c r="K2041" t="s">
        <v>440</v>
      </c>
      <c r="L2041">
        <v>4532</v>
      </c>
      <c r="M2041" t="s">
        <v>143</v>
      </c>
      <c r="N2041">
        <v>326</v>
      </c>
      <c r="O2041">
        <v>4161335.91</v>
      </c>
      <c r="P2041">
        <v>53122533</v>
      </c>
      <c r="Q2041" t="str">
        <f t="shared" si="31"/>
        <v>E5 - Large C&amp;I</v>
      </c>
    </row>
    <row r="2042" spans="1:17" x14ac:dyDescent="0.25">
      <c r="A2042">
        <v>49</v>
      </c>
      <c r="B2042" t="s">
        <v>421</v>
      </c>
      <c r="C2042">
        <v>2020</v>
      </c>
      <c r="D2042">
        <v>5</v>
      </c>
      <c r="E2042" t="s">
        <v>148</v>
      </c>
      <c r="F2042">
        <v>3</v>
      </c>
      <c r="G2042" t="s">
        <v>136</v>
      </c>
      <c r="H2042">
        <v>954</v>
      </c>
      <c r="I2042" t="s">
        <v>437</v>
      </c>
      <c r="J2042" t="s">
        <v>434</v>
      </c>
      <c r="K2042" t="s">
        <v>435</v>
      </c>
      <c r="L2042">
        <v>4532</v>
      </c>
      <c r="M2042" t="s">
        <v>143</v>
      </c>
      <c r="N2042">
        <v>3548</v>
      </c>
      <c r="O2042">
        <v>4563652.54</v>
      </c>
      <c r="P2042">
        <v>46128880</v>
      </c>
      <c r="Q2042" t="str">
        <f t="shared" si="31"/>
        <v>E4 - Medium C&amp;I</v>
      </c>
    </row>
    <row r="2043" spans="1:17" x14ac:dyDescent="0.25">
      <c r="A2043">
        <v>49</v>
      </c>
      <c r="B2043" t="s">
        <v>421</v>
      </c>
      <c r="C2043">
        <v>2020</v>
      </c>
      <c r="D2043">
        <v>5</v>
      </c>
      <c r="E2043" t="s">
        <v>148</v>
      </c>
      <c r="F2043">
        <v>1</v>
      </c>
      <c r="G2043" t="s">
        <v>133</v>
      </c>
      <c r="H2043">
        <v>13</v>
      </c>
      <c r="I2043" t="s">
        <v>433</v>
      </c>
      <c r="J2043" t="s">
        <v>434</v>
      </c>
      <c r="K2043" t="s">
        <v>435</v>
      </c>
      <c r="L2043">
        <v>200</v>
      </c>
      <c r="M2043" t="s">
        <v>144</v>
      </c>
      <c r="N2043">
        <v>8</v>
      </c>
      <c r="O2043">
        <v>6685.02</v>
      </c>
      <c r="P2043">
        <v>28908</v>
      </c>
      <c r="Q2043" t="str">
        <f t="shared" si="31"/>
        <v>E4 - Medium C&amp;I</v>
      </c>
    </row>
    <row r="2044" spans="1:17" x14ac:dyDescent="0.25">
      <c r="A2044">
        <v>49</v>
      </c>
      <c r="B2044" t="s">
        <v>421</v>
      </c>
      <c r="C2044">
        <v>2020</v>
      </c>
      <c r="D2044">
        <v>5</v>
      </c>
      <c r="E2044" t="s">
        <v>148</v>
      </c>
      <c r="F2044">
        <v>10</v>
      </c>
      <c r="G2044" t="s">
        <v>150</v>
      </c>
      <c r="H2044">
        <v>6</v>
      </c>
      <c r="I2044" t="s">
        <v>422</v>
      </c>
      <c r="J2044" t="s">
        <v>423</v>
      </c>
      <c r="K2044" t="s">
        <v>424</v>
      </c>
      <c r="L2044">
        <v>207</v>
      </c>
      <c r="M2044" t="s">
        <v>152</v>
      </c>
      <c r="N2044">
        <v>1080</v>
      </c>
      <c r="O2044">
        <v>121228.91</v>
      </c>
      <c r="P2044">
        <v>802250</v>
      </c>
      <c r="Q2044" t="str">
        <f t="shared" si="31"/>
        <v>E2 - Low Income Residential</v>
      </c>
    </row>
    <row r="2045" spans="1:17" x14ac:dyDescent="0.25">
      <c r="A2045">
        <v>49</v>
      </c>
      <c r="B2045" t="s">
        <v>421</v>
      </c>
      <c r="C2045">
        <v>2020</v>
      </c>
      <c r="D2045">
        <v>5</v>
      </c>
      <c r="E2045" t="s">
        <v>148</v>
      </c>
      <c r="F2045">
        <v>5</v>
      </c>
      <c r="G2045" t="s">
        <v>141</v>
      </c>
      <c r="H2045">
        <v>6</v>
      </c>
      <c r="I2045" t="s">
        <v>422</v>
      </c>
      <c r="J2045" t="s">
        <v>423</v>
      </c>
      <c r="K2045" t="s">
        <v>424</v>
      </c>
      <c r="L2045">
        <v>460</v>
      </c>
      <c r="M2045" t="s">
        <v>142</v>
      </c>
      <c r="N2045">
        <v>1</v>
      </c>
      <c r="O2045">
        <v>33.53</v>
      </c>
      <c r="P2045">
        <v>198</v>
      </c>
      <c r="Q2045" t="str">
        <f t="shared" si="31"/>
        <v>E2 - Low Income Residential</v>
      </c>
    </row>
    <row r="2046" spans="1:17" x14ac:dyDescent="0.25">
      <c r="A2046">
        <v>49</v>
      </c>
      <c r="B2046" t="s">
        <v>421</v>
      </c>
      <c r="C2046">
        <v>2020</v>
      </c>
      <c r="D2046">
        <v>5</v>
      </c>
      <c r="E2046" t="s">
        <v>148</v>
      </c>
      <c r="F2046">
        <v>10</v>
      </c>
      <c r="G2046" t="s">
        <v>150</v>
      </c>
      <c r="H2046">
        <v>903</v>
      </c>
      <c r="I2046" t="s">
        <v>454</v>
      </c>
      <c r="J2046" t="s">
        <v>451</v>
      </c>
      <c r="K2046" t="s">
        <v>452</v>
      </c>
      <c r="L2046">
        <v>4513</v>
      </c>
      <c r="M2046" t="s">
        <v>151</v>
      </c>
      <c r="N2046">
        <v>1655</v>
      </c>
      <c r="O2046">
        <v>149889.57999999999</v>
      </c>
      <c r="P2046">
        <v>1253359</v>
      </c>
      <c r="Q2046" t="str">
        <f t="shared" si="31"/>
        <v>E1 - Residential</v>
      </c>
    </row>
    <row r="2047" spans="1:17" x14ac:dyDescent="0.25">
      <c r="A2047">
        <v>49</v>
      </c>
      <c r="B2047" t="s">
        <v>421</v>
      </c>
      <c r="C2047">
        <v>2020</v>
      </c>
      <c r="D2047">
        <v>5</v>
      </c>
      <c r="E2047" t="s">
        <v>148</v>
      </c>
      <c r="F2047">
        <v>5</v>
      </c>
      <c r="G2047" t="s">
        <v>141</v>
      </c>
      <c r="H2047">
        <v>5</v>
      </c>
      <c r="I2047" t="s">
        <v>425</v>
      </c>
      <c r="J2047" t="s">
        <v>426</v>
      </c>
      <c r="K2047" t="s">
        <v>427</v>
      </c>
      <c r="L2047">
        <v>460</v>
      </c>
      <c r="M2047" t="s">
        <v>142</v>
      </c>
      <c r="N2047">
        <v>792</v>
      </c>
      <c r="O2047">
        <v>217876.96</v>
      </c>
      <c r="P2047">
        <v>1127433</v>
      </c>
      <c r="Q2047" t="str">
        <f t="shared" si="31"/>
        <v>E3 - Small C&amp;I</v>
      </c>
    </row>
    <row r="2048" spans="1:17" x14ac:dyDescent="0.25">
      <c r="A2048">
        <v>49</v>
      </c>
      <c r="B2048" t="s">
        <v>421</v>
      </c>
      <c r="C2048">
        <v>2020</v>
      </c>
      <c r="D2048">
        <v>5</v>
      </c>
      <c r="E2048" t="s">
        <v>148</v>
      </c>
      <c r="F2048">
        <v>1</v>
      </c>
      <c r="G2048" t="s">
        <v>133</v>
      </c>
      <c r="H2048">
        <v>5</v>
      </c>
      <c r="I2048" t="s">
        <v>425</v>
      </c>
      <c r="J2048" t="s">
        <v>426</v>
      </c>
      <c r="K2048" t="s">
        <v>427</v>
      </c>
      <c r="L2048">
        <v>200</v>
      </c>
      <c r="M2048" t="s">
        <v>144</v>
      </c>
      <c r="N2048">
        <v>867</v>
      </c>
      <c r="O2048">
        <v>69664.850000000006</v>
      </c>
      <c r="P2048">
        <v>307307</v>
      </c>
      <c r="Q2048" t="str">
        <f t="shared" si="31"/>
        <v>E3 - Small C&amp;I</v>
      </c>
    </row>
    <row r="2049" spans="1:17" x14ac:dyDescent="0.25">
      <c r="A2049">
        <v>49</v>
      </c>
      <c r="B2049" t="s">
        <v>421</v>
      </c>
      <c r="C2049">
        <v>2020</v>
      </c>
      <c r="D2049">
        <v>5</v>
      </c>
      <c r="E2049" t="s">
        <v>148</v>
      </c>
      <c r="F2049">
        <v>1</v>
      </c>
      <c r="G2049" t="s">
        <v>133</v>
      </c>
      <c r="H2049">
        <v>55</v>
      </c>
      <c r="I2049" t="s">
        <v>428</v>
      </c>
      <c r="J2049" t="s">
        <v>426</v>
      </c>
      <c r="K2049" t="s">
        <v>427</v>
      </c>
      <c r="L2049">
        <v>200</v>
      </c>
      <c r="M2049" t="s">
        <v>144</v>
      </c>
      <c r="N2049">
        <v>2</v>
      </c>
      <c r="O2049">
        <v>774.34</v>
      </c>
      <c r="P2049">
        <v>3667</v>
      </c>
      <c r="Q2049" t="str">
        <f t="shared" si="31"/>
        <v>E3 - Small C&amp;I</v>
      </c>
    </row>
    <row r="2050" spans="1:17" x14ac:dyDescent="0.25">
      <c r="A2050">
        <v>49</v>
      </c>
      <c r="B2050" t="s">
        <v>421</v>
      </c>
      <c r="C2050">
        <v>2020</v>
      </c>
      <c r="D2050">
        <v>5</v>
      </c>
      <c r="E2050" t="s">
        <v>148</v>
      </c>
      <c r="F2050">
        <v>3</v>
      </c>
      <c r="G2050" t="s">
        <v>136</v>
      </c>
      <c r="H2050">
        <v>34</v>
      </c>
      <c r="I2050" t="s">
        <v>464</v>
      </c>
      <c r="J2050" t="s">
        <v>459</v>
      </c>
      <c r="K2050" t="s">
        <v>460</v>
      </c>
      <c r="L2050">
        <v>300</v>
      </c>
      <c r="M2050" t="s">
        <v>137</v>
      </c>
      <c r="N2050">
        <v>134</v>
      </c>
      <c r="O2050">
        <v>16366.77</v>
      </c>
      <c r="P2050">
        <v>77046</v>
      </c>
      <c r="Q2050" t="str">
        <f t="shared" ref="Q2050:Q2113" si="32">VLOOKUP(J2050,S:T,2,FALSE)</f>
        <v>E3 - Small C&amp;I</v>
      </c>
    </row>
    <row r="2051" spans="1:17" x14ac:dyDescent="0.25">
      <c r="A2051">
        <v>49</v>
      </c>
      <c r="B2051" t="s">
        <v>421</v>
      </c>
      <c r="C2051">
        <v>2020</v>
      </c>
      <c r="D2051">
        <v>5</v>
      </c>
      <c r="E2051" t="s">
        <v>148</v>
      </c>
      <c r="F2051">
        <v>6</v>
      </c>
      <c r="G2051" t="s">
        <v>138</v>
      </c>
      <c r="H2051">
        <v>631</v>
      </c>
      <c r="I2051" t="s">
        <v>476</v>
      </c>
      <c r="J2051" t="s">
        <v>158</v>
      </c>
      <c r="K2051" t="s">
        <v>146</v>
      </c>
      <c r="L2051">
        <v>700</v>
      </c>
      <c r="M2051" t="s">
        <v>139</v>
      </c>
      <c r="N2051">
        <v>20</v>
      </c>
      <c r="O2051">
        <v>7898.13</v>
      </c>
      <c r="P2051">
        <v>41474</v>
      </c>
      <c r="Q2051" t="str">
        <f t="shared" si="32"/>
        <v>E6 - OTHER</v>
      </c>
    </row>
    <row r="2052" spans="1:17" x14ac:dyDescent="0.25">
      <c r="A2052">
        <v>49</v>
      </c>
      <c r="B2052" t="s">
        <v>421</v>
      </c>
      <c r="C2052">
        <v>2020</v>
      </c>
      <c r="D2052">
        <v>5</v>
      </c>
      <c r="E2052" t="s">
        <v>148</v>
      </c>
      <c r="F2052">
        <v>3</v>
      </c>
      <c r="G2052" t="s">
        <v>136</v>
      </c>
      <c r="H2052">
        <v>53</v>
      </c>
      <c r="I2052" t="s">
        <v>436</v>
      </c>
      <c r="J2052" t="s">
        <v>434</v>
      </c>
      <c r="K2052" t="s">
        <v>435</v>
      </c>
      <c r="L2052">
        <v>300</v>
      </c>
      <c r="M2052" t="s">
        <v>137</v>
      </c>
      <c r="N2052">
        <v>161</v>
      </c>
      <c r="O2052">
        <v>329718.64</v>
      </c>
      <c r="P2052">
        <v>1752371</v>
      </c>
      <c r="Q2052" t="str">
        <f t="shared" si="32"/>
        <v>E4 - Medium C&amp;I</v>
      </c>
    </row>
    <row r="2053" spans="1:17" x14ac:dyDescent="0.25">
      <c r="A2053">
        <v>49</v>
      </c>
      <c r="B2053" t="s">
        <v>421</v>
      </c>
      <c r="C2053">
        <v>2020</v>
      </c>
      <c r="D2053">
        <v>5</v>
      </c>
      <c r="E2053" t="s">
        <v>148</v>
      </c>
      <c r="F2053">
        <v>5</v>
      </c>
      <c r="G2053" t="s">
        <v>141</v>
      </c>
      <c r="H2053">
        <v>53</v>
      </c>
      <c r="I2053" t="s">
        <v>436</v>
      </c>
      <c r="J2053" t="s">
        <v>434</v>
      </c>
      <c r="K2053" t="s">
        <v>435</v>
      </c>
      <c r="L2053">
        <v>460</v>
      </c>
      <c r="M2053" t="s">
        <v>142</v>
      </c>
      <c r="N2053">
        <v>9</v>
      </c>
      <c r="O2053">
        <v>15698.24</v>
      </c>
      <c r="P2053">
        <v>71454</v>
      </c>
      <c r="Q2053" t="str">
        <f t="shared" si="32"/>
        <v>E4 - Medium C&amp;I</v>
      </c>
    </row>
    <row r="2054" spans="1:17" x14ac:dyDescent="0.25">
      <c r="A2054">
        <v>49</v>
      </c>
      <c r="B2054" t="s">
        <v>421</v>
      </c>
      <c r="C2054">
        <v>2020</v>
      </c>
      <c r="D2054">
        <v>5</v>
      </c>
      <c r="E2054" t="s">
        <v>148</v>
      </c>
      <c r="F2054">
        <v>6</v>
      </c>
      <c r="G2054" t="s">
        <v>138</v>
      </c>
      <c r="H2054">
        <v>616</v>
      </c>
      <c r="I2054" t="s">
        <v>447</v>
      </c>
      <c r="J2054" t="s">
        <v>442</v>
      </c>
      <c r="K2054" t="s">
        <v>443</v>
      </c>
      <c r="L2054">
        <v>4562</v>
      </c>
      <c r="M2054" t="s">
        <v>145</v>
      </c>
      <c r="N2054">
        <v>72</v>
      </c>
      <c r="O2054">
        <v>4053.4</v>
      </c>
      <c r="P2054">
        <v>21158</v>
      </c>
      <c r="Q2054" t="str">
        <f t="shared" si="32"/>
        <v>E6 - OTHER</v>
      </c>
    </row>
    <row r="2055" spans="1:17" x14ac:dyDescent="0.25">
      <c r="A2055">
        <v>49</v>
      </c>
      <c r="B2055" t="s">
        <v>421</v>
      </c>
      <c r="C2055">
        <v>2020</v>
      </c>
      <c r="D2055">
        <v>5</v>
      </c>
      <c r="E2055" t="s">
        <v>148</v>
      </c>
      <c r="F2055">
        <v>1</v>
      </c>
      <c r="G2055" t="s">
        <v>133</v>
      </c>
      <c r="H2055">
        <v>628</v>
      </c>
      <c r="I2055" t="s">
        <v>441</v>
      </c>
      <c r="J2055" t="s">
        <v>442</v>
      </c>
      <c r="K2055" t="s">
        <v>443</v>
      </c>
      <c r="L2055">
        <v>200</v>
      </c>
      <c r="M2055" t="s">
        <v>144</v>
      </c>
      <c r="N2055">
        <v>241</v>
      </c>
      <c r="O2055">
        <v>12947.17</v>
      </c>
      <c r="P2055">
        <v>25572</v>
      </c>
      <c r="Q2055" t="str">
        <f t="shared" si="32"/>
        <v>E6 - OTHER</v>
      </c>
    </row>
    <row r="2056" spans="1:17" x14ac:dyDescent="0.25">
      <c r="A2056">
        <v>49</v>
      </c>
      <c r="B2056" t="s">
        <v>421</v>
      </c>
      <c r="C2056">
        <v>2020</v>
      </c>
      <c r="D2056">
        <v>5</v>
      </c>
      <c r="E2056" t="s">
        <v>148</v>
      </c>
      <c r="F2056">
        <v>6</v>
      </c>
      <c r="G2056" t="s">
        <v>138</v>
      </c>
      <c r="H2056">
        <v>628</v>
      </c>
      <c r="I2056" t="s">
        <v>441</v>
      </c>
      <c r="J2056" t="s">
        <v>442</v>
      </c>
      <c r="K2056" t="s">
        <v>443</v>
      </c>
      <c r="L2056">
        <v>700</v>
      </c>
      <c r="M2056" t="s">
        <v>139</v>
      </c>
      <c r="N2056">
        <v>205</v>
      </c>
      <c r="O2056">
        <v>12468.13</v>
      </c>
      <c r="P2056">
        <v>41949</v>
      </c>
      <c r="Q2056" t="str">
        <f t="shared" si="32"/>
        <v>E6 - OTHER</v>
      </c>
    </row>
    <row r="2057" spans="1:17" x14ac:dyDescent="0.25">
      <c r="A2057">
        <v>49</v>
      </c>
      <c r="B2057" t="s">
        <v>421</v>
      </c>
      <c r="C2057">
        <v>2020</v>
      </c>
      <c r="D2057">
        <v>5</v>
      </c>
      <c r="E2057" t="s">
        <v>148</v>
      </c>
      <c r="F2057">
        <v>3</v>
      </c>
      <c r="G2057" t="s">
        <v>136</v>
      </c>
      <c r="H2057">
        <v>924</v>
      </c>
      <c r="I2057" t="s">
        <v>444</v>
      </c>
      <c r="J2057" t="s">
        <v>445</v>
      </c>
      <c r="K2057" t="s">
        <v>446</v>
      </c>
      <c r="L2057">
        <v>4532</v>
      </c>
      <c r="M2057" t="s">
        <v>143</v>
      </c>
      <c r="N2057">
        <v>1</v>
      </c>
      <c r="O2057">
        <v>104377.07</v>
      </c>
      <c r="P2057">
        <v>473155</v>
      </c>
      <c r="Q2057" t="str">
        <f t="shared" si="32"/>
        <v>E5 - Large C&amp;I</v>
      </c>
    </row>
    <row r="2058" spans="1:17" x14ac:dyDescent="0.25">
      <c r="A2058">
        <v>49</v>
      </c>
      <c r="B2058" t="s">
        <v>421</v>
      </c>
      <c r="C2058">
        <v>2020</v>
      </c>
      <c r="D2058">
        <v>5</v>
      </c>
      <c r="E2058" t="s">
        <v>148</v>
      </c>
      <c r="F2058">
        <v>5</v>
      </c>
      <c r="G2058" t="s">
        <v>141</v>
      </c>
      <c r="H2058">
        <v>711</v>
      </c>
      <c r="I2058" t="s">
        <v>453</v>
      </c>
      <c r="J2058" t="s">
        <v>439</v>
      </c>
      <c r="K2058" t="s">
        <v>440</v>
      </c>
      <c r="L2058">
        <v>4552</v>
      </c>
      <c r="M2058" t="s">
        <v>157</v>
      </c>
      <c r="N2058">
        <v>75</v>
      </c>
      <c r="O2058">
        <v>896516.2</v>
      </c>
      <c r="P2058">
        <v>11456779</v>
      </c>
      <c r="Q2058" t="str">
        <f t="shared" si="32"/>
        <v>E5 - Large C&amp;I</v>
      </c>
    </row>
    <row r="2059" spans="1:17" x14ac:dyDescent="0.25">
      <c r="A2059">
        <v>49</v>
      </c>
      <c r="B2059" t="s">
        <v>421</v>
      </c>
      <c r="C2059">
        <v>2020</v>
      </c>
      <c r="D2059">
        <v>5</v>
      </c>
      <c r="E2059" t="s">
        <v>148</v>
      </c>
      <c r="F2059">
        <v>3</v>
      </c>
      <c r="G2059" t="s">
        <v>136</v>
      </c>
      <c r="H2059">
        <v>1</v>
      </c>
      <c r="I2059" t="s">
        <v>450</v>
      </c>
      <c r="J2059" t="s">
        <v>451</v>
      </c>
      <c r="K2059" t="s">
        <v>452</v>
      </c>
      <c r="L2059">
        <v>300</v>
      </c>
      <c r="M2059" t="s">
        <v>137</v>
      </c>
      <c r="N2059">
        <v>792</v>
      </c>
      <c r="O2059">
        <v>150899.51999999999</v>
      </c>
      <c r="P2059">
        <v>730360</v>
      </c>
      <c r="Q2059" t="str">
        <f t="shared" si="32"/>
        <v>E1 - Residential</v>
      </c>
    </row>
    <row r="2060" spans="1:17" x14ac:dyDescent="0.25">
      <c r="A2060">
        <v>49</v>
      </c>
      <c r="B2060" t="s">
        <v>421</v>
      </c>
      <c r="C2060">
        <v>2020</v>
      </c>
      <c r="D2060">
        <v>5</v>
      </c>
      <c r="E2060" t="s">
        <v>148</v>
      </c>
      <c r="F2060">
        <v>5</v>
      </c>
      <c r="G2060" t="s">
        <v>141</v>
      </c>
      <c r="H2060">
        <v>122</v>
      </c>
      <c r="I2060" t="s">
        <v>461</v>
      </c>
      <c r="J2060" t="s">
        <v>462</v>
      </c>
      <c r="K2060" t="s">
        <v>463</v>
      </c>
      <c r="L2060">
        <v>460</v>
      </c>
      <c r="M2060" t="s">
        <v>142</v>
      </c>
      <c r="N2060">
        <v>1</v>
      </c>
      <c r="O2060">
        <v>24126.05</v>
      </c>
      <c r="P2060">
        <v>326574</v>
      </c>
      <c r="Q2060" t="str">
        <f t="shared" si="32"/>
        <v>E5 - Large C&amp;I</v>
      </c>
    </row>
    <row r="2061" spans="1:17" x14ac:dyDescent="0.25">
      <c r="A2061">
        <v>49</v>
      </c>
      <c r="B2061" t="s">
        <v>421</v>
      </c>
      <c r="C2061">
        <v>2020</v>
      </c>
      <c r="D2061">
        <v>5</v>
      </c>
      <c r="E2061" t="s">
        <v>148</v>
      </c>
      <c r="F2061">
        <v>3</v>
      </c>
      <c r="G2061" t="s">
        <v>136</v>
      </c>
      <c r="H2061">
        <v>951</v>
      </c>
      <c r="I2061" t="s">
        <v>458</v>
      </c>
      <c r="J2061" t="s">
        <v>459</v>
      </c>
      <c r="K2061" t="s">
        <v>460</v>
      </c>
      <c r="L2061">
        <v>4532</v>
      </c>
      <c r="M2061" t="s">
        <v>143</v>
      </c>
      <c r="N2061">
        <v>115</v>
      </c>
      <c r="O2061">
        <v>9594.74</v>
      </c>
      <c r="P2061">
        <v>72653</v>
      </c>
      <c r="Q2061" t="str">
        <f t="shared" si="32"/>
        <v>E3 - Small C&amp;I</v>
      </c>
    </row>
    <row r="2062" spans="1:17" x14ac:dyDescent="0.25">
      <c r="A2062">
        <v>49</v>
      </c>
      <c r="B2062" t="s">
        <v>421</v>
      </c>
      <c r="C2062">
        <v>2020</v>
      </c>
      <c r="D2062">
        <v>5</v>
      </c>
      <c r="E2062" t="s">
        <v>148</v>
      </c>
      <c r="F2062">
        <v>6</v>
      </c>
      <c r="G2062" t="s">
        <v>138</v>
      </c>
      <c r="H2062">
        <v>951</v>
      </c>
      <c r="I2062" t="s">
        <v>458</v>
      </c>
      <c r="J2062" t="s">
        <v>459</v>
      </c>
      <c r="K2062" t="s">
        <v>460</v>
      </c>
      <c r="L2062">
        <v>4562</v>
      </c>
      <c r="M2062" t="s">
        <v>145</v>
      </c>
      <c r="N2062">
        <v>206</v>
      </c>
      <c r="O2062">
        <v>8874.32</v>
      </c>
      <c r="P2062">
        <v>60016</v>
      </c>
      <c r="Q2062" t="str">
        <f t="shared" si="32"/>
        <v>E3 - Small C&amp;I</v>
      </c>
    </row>
    <row r="2063" spans="1:17" x14ac:dyDescent="0.25">
      <c r="A2063">
        <v>49</v>
      </c>
      <c r="B2063" t="s">
        <v>421</v>
      </c>
      <c r="C2063">
        <v>2020</v>
      </c>
      <c r="D2063">
        <v>5</v>
      </c>
      <c r="E2063" t="s">
        <v>148</v>
      </c>
      <c r="F2063">
        <v>6</v>
      </c>
      <c r="G2063" t="s">
        <v>138</v>
      </c>
      <c r="H2063">
        <v>627</v>
      </c>
      <c r="I2063" t="s">
        <v>469</v>
      </c>
      <c r="J2063" t="s">
        <v>85</v>
      </c>
      <c r="K2063" t="s">
        <v>146</v>
      </c>
      <c r="L2063">
        <v>700</v>
      </c>
      <c r="M2063" t="s">
        <v>139</v>
      </c>
      <c r="N2063">
        <v>2</v>
      </c>
      <c r="O2063">
        <v>708.74</v>
      </c>
      <c r="P2063">
        <v>295</v>
      </c>
      <c r="Q2063" t="str">
        <f t="shared" si="32"/>
        <v>E6 - OTHER</v>
      </c>
    </row>
    <row r="2064" spans="1:17" x14ac:dyDescent="0.25">
      <c r="A2064">
        <v>49</v>
      </c>
      <c r="B2064" t="s">
        <v>421</v>
      </c>
      <c r="C2064">
        <v>2020</v>
      </c>
      <c r="D2064">
        <v>5</v>
      </c>
      <c r="E2064" t="s">
        <v>148</v>
      </c>
      <c r="F2064">
        <v>10</v>
      </c>
      <c r="G2064" t="s">
        <v>150</v>
      </c>
      <c r="H2064">
        <v>628</v>
      </c>
      <c r="I2064" t="s">
        <v>441</v>
      </c>
      <c r="J2064" t="s">
        <v>442</v>
      </c>
      <c r="K2064" t="s">
        <v>443</v>
      </c>
      <c r="L2064">
        <v>207</v>
      </c>
      <c r="M2064" t="s">
        <v>152</v>
      </c>
      <c r="N2064">
        <v>7</v>
      </c>
      <c r="O2064">
        <v>144.71</v>
      </c>
      <c r="P2064">
        <v>443</v>
      </c>
      <c r="Q2064" t="str">
        <f t="shared" si="32"/>
        <v>E6 - OTHER</v>
      </c>
    </row>
    <row r="2065" spans="1:17" x14ac:dyDescent="0.25">
      <c r="A2065">
        <v>49</v>
      </c>
      <c r="B2065" t="s">
        <v>421</v>
      </c>
      <c r="C2065">
        <v>2020</v>
      </c>
      <c r="D2065">
        <v>5</v>
      </c>
      <c r="E2065" t="s">
        <v>148</v>
      </c>
      <c r="F2065">
        <v>5</v>
      </c>
      <c r="G2065" t="s">
        <v>141</v>
      </c>
      <c r="H2065">
        <v>705</v>
      </c>
      <c r="I2065" t="s">
        <v>438</v>
      </c>
      <c r="J2065" t="s">
        <v>439</v>
      </c>
      <c r="K2065" t="s">
        <v>440</v>
      </c>
      <c r="L2065">
        <v>460</v>
      </c>
      <c r="M2065" t="s">
        <v>142</v>
      </c>
      <c r="N2065">
        <v>29</v>
      </c>
      <c r="O2065">
        <v>326562.69</v>
      </c>
      <c r="P2065">
        <v>1654954</v>
      </c>
      <c r="Q2065" t="str">
        <f t="shared" si="32"/>
        <v>E5 - Large C&amp;I</v>
      </c>
    </row>
    <row r="2066" spans="1:17" x14ac:dyDescent="0.25">
      <c r="A2066">
        <v>49</v>
      </c>
      <c r="B2066" t="s">
        <v>421</v>
      </c>
      <c r="C2066">
        <v>2020</v>
      </c>
      <c r="D2066">
        <v>5</v>
      </c>
      <c r="E2066" t="s">
        <v>148</v>
      </c>
      <c r="F2066">
        <v>1</v>
      </c>
      <c r="G2066" t="s">
        <v>133</v>
      </c>
      <c r="H2066">
        <v>903</v>
      </c>
      <c r="I2066" t="s">
        <v>454</v>
      </c>
      <c r="J2066" t="s">
        <v>451</v>
      </c>
      <c r="K2066" t="s">
        <v>452</v>
      </c>
      <c r="L2066">
        <v>4512</v>
      </c>
      <c r="M2066" t="s">
        <v>134</v>
      </c>
      <c r="N2066">
        <v>38615</v>
      </c>
      <c r="O2066">
        <v>2194729.12</v>
      </c>
      <c r="P2066">
        <v>17320689</v>
      </c>
      <c r="Q2066" t="str">
        <f t="shared" si="32"/>
        <v>E1 - Residential</v>
      </c>
    </row>
    <row r="2067" spans="1:17" x14ac:dyDescent="0.25">
      <c r="A2067">
        <v>49</v>
      </c>
      <c r="B2067" t="s">
        <v>421</v>
      </c>
      <c r="C2067">
        <v>2020</v>
      </c>
      <c r="D2067">
        <v>5</v>
      </c>
      <c r="E2067" t="s">
        <v>148</v>
      </c>
      <c r="F2067">
        <v>10</v>
      </c>
      <c r="G2067" t="s">
        <v>150</v>
      </c>
      <c r="H2067">
        <v>905</v>
      </c>
      <c r="I2067" t="s">
        <v>455</v>
      </c>
      <c r="J2067" t="s">
        <v>423</v>
      </c>
      <c r="K2067" t="s">
        <v>424</v>
      </c>
      <c r="L2067">
        <v>4513</v>
      </c>
      <c r="M2067" t="s">
        <v>151</v>
      </c>
      <c r="N2067">
        <v>130</v>
      </c>
      <c r="O2067">
        <v>3888.51</v>
      </c>
      <c r="P2067">
        <v>75791</v>
      </c>
      <c r="Q2067" t="str">
        <f t="shared" si="32"/>
        <v>E2 - Low Income Residential</v>
      </c>
    </row>
    <row r="2068" spans="1:17" x14ac:dyDescent="0.25">
      <c r="A2068">
        <v>49</v>
      </c>
      <c r="B2068" t="s">
        <v>421</v>
      </c>
      <c r="C2068">
        <v>2020</v>
      </c>
      <c r="D2068">
        <v>5</v>
      </c>
      <c r="E2068" t="s">
        <v>148</v>
      </c>
      <c r="F2068">
        <v>3</v>
      </c>
      <c r="G2068" t="s">
        <v>136</v>
      </c>
      <c r="H2068">
        <v>117</v>
      </c>
      <c r="I2068" t="s">
        <v>478</v>
      </c>
      <c r="J2068" t="s">
        <v>462</v>
      </c>
      <c r="K2068" t="s">
        <v>463</v>
      </c>
      <c r="L2068">
        <v>300</v>
      </c>
      <c r="M2068" t="s">
        <v>137</v>
      </c>
      <c r="N2068">
        <v>3</v>
      </c>
      <c r="O2068">
        <v>14212.77</v>
      </c>
      <c r="P2068">
        <v>34562</v>
      </c>
      <c r="Q2068" t="str">
        <f t="shared" si="32"/>
        <v>E5 - Large C&amp;I</v>
      </c>
    </row>
    <row r="2069" spans="1:17" x14ac:dyDescent="0.25">
      <c r="A2069">
        <v>49</v>
      </c>
      <c r="B2069" t="s">
        <v>421</v>
      </c>
      <c r="C2069">
        <v>2020</v>
      </c>
      <c r="D2069">
        <v>5</v>
      </c>
      <c r="E2069" t="s">
        <v>148</v>
      </c>
      <c r="F2069">
        <v>3</v>
      </c>
      <c r="G2069" t="s">
        <v>136</v>
      </c>
      <c r="H2069">
        <v>631</v>
      </c>
      <c r="I2069" t="s">
        <v>476</v>
      </c>
      <c r="J2069" t="s">
        <v>158</v>
      </c>
      <c r="K2069" t="s">
        <v>146</v>
      </c>
      <c r="L2069">
        <v>300</v>
      </c>
      <c r="M2069" t="s">
        <v>137</v>
      </c>
      <c r="N2069">
        <v>1</v>
      </c>
      <c r="O2069">
        <v>29.16</v>
      </c>
      <c r="P2069">
        <v>157</v>
      </c>
      <c r="Q2069" t="str">
        <f t="shared" si="32"/>
        <v>E6 - OTHER</v>
      </c>
    </row>
    <row r="2070" spans="1:17" x14ac:dyDescent="0.25">
      <c r="A2070">
        <v>49</v>
      </c>
      <c r="B2070" t="s">
        <v>421</v>
      </c>
      <c r="C2070">
        <v>2020</v>
      </c>
      <c r="D2070">
        <v>5</v>
      </c>
      <c r="E2070" t="s">
        <v>148</v>
      </c>
      <c r="F2070">
        <v>6</v>
      </c>
      <c r="G2070" t="s">
        <v>138</v>
      </c>
      <c r="H2070">
        <v>619</v>
      </c>
      <c r="I2070" t="s">
        <v>475</v>
      </c>
      <c r="J2070" t="s">
        <v>158</v>
      </c>
      <c r="K2070" t="s">
        <v>146</v>
      </c>
      <c r="L2070">
        <v>4562</v>
      </c>
      <c r="M2070" t="s">
        <v>145</v>
      </c>
      <c r="N2070">
        <v>120</v>
      </c>
      <c r="O2070">
        <v>135432.39000000001</v>
      </c>
      <c r="P2070">
        <v>1302472</v>
      </c>
      <c r="Q2070" t="str">
        <f t="shared" si="32"/>
        <v>E6 - OTHER</v>
      </c>
    </row>
    <row r="2071" spans="1:17" x14ac:dyDescent="0.25">
      <c r="A2071">
        <v>49</v>
      </c>
      <c r="B2071" t="s">
        <v>421</v>
      </c>
      <c r="C2071">
        <v>2020</v>
      </c>
      <c r="D2071">
        <v>5</v>
      </c>
      <c r="E2071" t="s">
        <v>148</v>
      </c>
      <c r="F2071">
        <v>6</v>
      </c>
      <c r="G2071" t="s">
        <v>138</v>
      </c>
      <c r="H2071">
        <v>629</v>
      </c>
      <c r="I2071" t="s">
        <v>470</v>
      </c>
      <c r="J2071" t="s">
        <v>431</v>
      </c>
      <c r="K2071" t="s">
        <v>432</v>
      </c>
      <c r="L2071">
        <v>700</v>
      </c>
      <c r="M2071" t="s">
        <v>139</v>
      </c>
      <c r="N2071">
        <v>125</v>
      </c>
      <c r="O2071">
        <v>131238.66</v>
      </c>
      <c r="P2071">
        <v>245671</v>
      </c>
      <c r="Q2071" t="str">
        <f t="shared" si="32"/>
        <v>E6 - OTHER</v>
      </c>
    </row>
    <row r="2072" spans="1:17" x14ac:dyDescent="0.25">
      <c r="A2072">
        <v>49</v>
      </c>
      <c r="B2072" t="s">
        <v>421</v>
      </c>
      <c r="C2072">
        <v>2020</v>
      </c>
      <c r="D2072">
        <v>5</v>
      </c>
      <c r="E2072" t="s">
        <v>148</v>
      </c>
      <c r="F2072">
        <v>6</v>
      </c>
      <c r="G2072" t="s">
        <v>138</v>
      </c>
      <c r="H2072">
        <v>605</v>
      </c>
      <c r="I2072" t="s">
        <v>468</v>
      </c>
      <c r="J2072" t="s">
        <v>442</v>
      </c>
      <c r="K2072" t="s">
        <v>443</v>
      </c>
      <c r="L2072">
        <v>700</v>
      </c>
      <c r="M2072" t="s">
        <v>139</v>
      </c>
      <c r="N2072">
        <v>16</v>
      </c>
      <c r="O2072">
        <v>883.56</v>
      </c>
      <c r="P2072">
        <v>3068</v>
      </c>
      <c r="Q2072" t="str">
        <f t="shared" si="32"/>
        <v>E6 - OTHER</v>
      </c>
    </row>
    <row r="2073" spans="1:17" x14ac:dyDescent="0.25">
      <c r="A2073">
        <v>49</v>
      </c>
      <c r="B2073" t="s">
        <v>421</v>
      </c>
      <c r="C2073">
        <v>2020</v>
      </c>
      <c r="D2073">
        <v>5</v>
      </c>
      <c r="E2073" t="s">
        <v>148</v>
      </c>
      <c r="F2073">
        <v>3</v>
      </c>
      <c r="G2073" t="s">
        <v>136</v>
      </c>
      <c r="H2073">
        <v>13</v>
      </c>
      <c r="I2073" t="s">
        <v>433</v>
      </c>
      <c r="J2073" t="s">
        <v>434</v>
      </c>
      <c r="K2073" t="s">
        <v>435</v>
      </c>
      <c r="L2073">
        <v>300</v>
      </c>
      <c r="M2073" t="s">
        <v>137</v>
      </c>
      <c r="N2073">
        <v>3738</v>
      </c>
      <c r="O2073">
        <v>5610395.04</v>
      </c>
      <c r="P2073">
        <v>26878522</v>
      </c>
      <c r="Q2073" t="str">
        <f t="shared" si="32"/>
        <v>E4 - Medium C&amp;I</v>
      </c>
    </row>
    <row r="2074" spans="1:17" x14ac:dyDescent="0.25">
      <c r="A2074">
        <v>49</v>
      </c>
      <c r="B2074" t="s">
        <v>421</v>
      </c>
      <c r="C2074">
        <v>2020</v>
      </c>
      <c r="D2074">
        <v>5</v>
      </c>
      <c r="E2074" t="s">
        <v>148</v>
      </c>
      <c r="F2074">
        <v>1</v>
      </c>
      <c r="G2074" t="s">
        <v>133</v>
      </c>
      <c r="H2074">
        <v>905</v>
      </c>
      <c r="I2074" t="s">
        <v>455</v>
      </c>
      <c r="J2074" t="s">
        <v>423</v>
      </c>
      <c r="K2074" t="s">
        <v>424</v>
      </c>
      <c r="L2074">
        <v>4512</v>
      </c>
      <c r="M2074" t="s">
        <v>134</v>
      </c>
      <c r="N2074">
        <v>5082</v>
      </c>
      <c r="O2074">
        <v>112459.49</v>
      </c>
      <c r="P2074">
        <v>1958891</v>
      </c>
      <c r="Q2074" t="str">
        <f t="shared" si="32"/>
        <v>E2 - Low Income Residential</v>
      </c>
    </row>
    <row r="2075" spans="1:17" x14ac:dyDescent="0.25">
      <c r="A2075">
        <v>49</v>
      </c>
      <c r="B2075" t="s">
        <v>421</v>
      </c>
      <c r="C2075">
        <v>2020</v>
      </c>
      <c r="D2075">
        <v>5</v>
      </c>
      <c r="E2075" t="s">
        <v>148</v>
      </c>
      <c r="F2075">
        <v>10</v>
      </c>
      <c r="G2075" t="s">
        <v>150</v>
      </c>
      <c r="H2075">
        <v>1</v>
      </c>
      <c r="I2075" t="s">
        <v>450</v>
      </c>
      <c r="J2075" t="s">
        <v>451</v>
      </c>
      <c r="K2075" t="s">
        <v>452</v>
      </c>
      <c r="L2075">
        <v>207</v>
      </c>
      <c r="M2075" t="s">
        <v>152</v>
      </c>
      <c r="N2075">
        <v>14872</v>
      </c>
      <c r="O2075">
        <v>2170492.38</v>
      </c>
      <c r="P2075">
        <v>10479477</v>
      </c>
      <c r="Q2075" t="str">
        <f t="shared" si="32"/>
        <v>E1 - Residential</v>
      </c>
    </row>
    <row r="2076" spans="1:17" x14ac:dyDescent="0.25">
      <c r="A2076">
        <v>49</v>
      </c>
      <c r="B2076" t="s">
        <v>421</v>
      </c>
      <c r="C2076">
        <v>2020</v>
      </c>
      <c r="D2076">
        <v>5</v>
      </c>
      <c r="E2076" t="s">
        <v>148</v>
      </c>
      <c r="F2076">
        <v>1</v>
      </c>
      <c r="G2076" t="s">
        <v>133</v>
      </c>
      <c r="H2076">
        <v>950</v>
      </c>
      <c r="I2076" t="s">
        <v>429</v>
      </c>
      <c r="J2076" t="s">
        <v>426</v>
      </c>
      <c r="K2076" t="s">
        <v>427</v>
      </c>
      <c r="L2076">
        <v>4512</v>
      </c>
      <c r="M2076" t="s">
        <v>134</v>
      </c>
      <c r="N2076">
        <v>76</v>
      </c>
      <c r="O2076">
        <v>7045.48</v>
      </c>
      <c r="P2076">
        <v>57047</v>
      </c>
      <c r="Q2076" t="str">
        <f t="shared" si="32"/>
        <v>E3 - Small C&amp;I</v>
      </c>
    </row>
    <row r="2077" spans="1:17" x14ac:dyDescent="0.25">
      <c r="A2077">
        <v>49</v>
      </c>
      <c r="B2077" t="s">
        <v>421</v>
      </c>
      <c r="C2077">
        <v>2020</v>
      </c>
      <c r="D2077">
        <v>5</v>
      </c>
      <c r="E2077" t="s">
        <v>148</v>
      </c>
      <c r="F2077">
        <v>3</v>
      </c>
      <c r="G2077" t="s">
        <v>136</v>
      </c>
      <c r="H2077">
        <v>54</v>
      </c>
      <c r="I2077" t="s">
        <v>477</v>
      </c>
      <c r="J2077" t="s">
        <v>459</v>
      </c>
      <c r="K2077" t="s">
        <v>460</v>
      </c>
      <c r="L2077">
        <v>300</v>
      </c>
      <c r="M2077" t="s">
        <v>137</v>
      </c>
      <c r="N2077">
        <v>3</v>
      </c>
      <c r="O2077">
        <v>751.44</v>
      </c>
      <c r="P2077">
        <v>3604</v>
      </c>
      <c r="Q2077" t="str">
        <f t="shared" si="32"/>
        <v>E3 - Small C&amp;I</v>
      </c>
    </row>
    <row r="2078" spans="1:17" x14ac:dyDescent="0.25">
      <c r="A2078">
        <v>49</v>
      </c>
      <c r="B2078" t="s">
        <v>421</v>
      </c>
      <c r="C2078">
        <v>2020</v>
      </c>
      <c r="D2078">
        <v>5</v>
      </c>
      <c r="E2078" t="s">
        <v>148</v>
      </c>
      <c r="F2078">
        <v>6</v>
      </c>
      <c r="G2078" t="s">
        <v>138</v>
      </c>
      <c r="H2078">
        <v>630</v>
      </c>
      <c r="I2078" t="s">
        <v>456</v>
      </c>
      <c r="J2078" t="s">
        <v>158</v>
      </c>
      <c r="K2078" t="s">
        <v>146</v>
      </c>
      <c r="L2078">
        <v>700</v>
      </c>
      <c r="M2078" t="s">
        <v>139</v>
      </c>
      <c r="N2078">
        <v>1</v>
      </c>
      <c r="O2078">
        <v>489.54</v>
      </c>
      <c r="P2078">
        <v>2648</v>
      </c>
      <c r="Q2078" t="str">
        <f t="shared" si="32"/>
        <v>E6 - OTHER</v>
      </c>
    </row>
    <row r="2079" spans="1:17" x14ac:dyDescent="0.25">
      <c r="A2079">
        <v>49</v>
      </c>
      <c r="B2079" t="s">
        <v>421</v>
      </c>
      <c r="C2079">
        <v>2020</v>
      </c>
      <c r="D2079">
        <v>5</v>
      </c>
      <c r="E2079" t="s">
        <v>148</v>
      </c>
      <c r="F2079">
        <v>3</v>
      </c>
      <c r="G2079" t="s">
        <v>136</v>
      </c>
      <c r="H2079">
        <v>616</v>
      </c>
      <c r="I2079" t="s">
        <v>447</v>
      </c>
      <c r="J2079" t="s">
        <v>442</v>
      </c>
      <c r="K2079" t="s">
        <v>443</v>
      </c>
      <c r="L2079">
        <v>4532</v>
      </c>
      <c r="M2079" t="s">
        <v>143</v>
      </c>
      <c r="N2079">
        <v>309</v>
      </c>
      <c r="O2079">
        <v>15467.02</v>
      </c>
      <c r="P2079">
        <v>76031</v>
      </c>
      <c r="Q2079" t="str">
        <f t="shared" si="32"/>
        <v>E6 - OTHER</v>
      </c>
    </row>
    <row r="2080" spans="1:17" x14ac:dyDescent="0.25">
      <c r="A2080">
        <v>49</v>
      </c>
      <c r="B2080" t="s">
        <v>421</v>
      </c>
      <c r="C2080">
        <v>2020</v>
      </c>
      <c r="D2080">
        <v>5</v>
      </c>
      <c r="E2080" t="s">
        <v>148</v>
      </c>
      <c r="F2080">
        <v>5</v>
      </c>
      <c r="G2080" t="s">
        <v>141</v>
      </c>
      <c r="H2080">
        <v>944</v>
      </c>
      <c r="I2080" t="s">
        <v>472</v>
      </c>
      <c r="J2080" t="s">
        <v>473</v>
      </c>
      <c r="K2080" t="s">
        <v>474</v>
      </c>
      <c r="L2080">
        <v>4552</v>
      </c>
      <c r="M2080" t="s">
        <v>157</v>
      </c>
      <c r="N2080">
        <v>1</v>
      </c>
      <c r="O2080">
        <v>4817.13</v>
      </c>
      <c r="P2080">
        <v>54155</v>
      </c>
      <c r="Q2080" t="str">
        <f t="shared" si="32"/>
        <v>E6 - OTHER</v>
      </c>
    </row>
    <row r="2081" spans="1:17" x14ac:dyDescent="0.25">
      <c r="A2081">
        <v>49</v>
      </c>
      <c r="B2081" t="s">
        <v>421</v>
      </c>
      <c r="C2081">
        <v>2020</v>
      </c>
      <c r="D2081">
        <v>5</v>
      </c>
      <c r="E2081" t="s">
        <v>148</v>
      </c>
      <c r="F2081">
        <v>3</v>
      </c>
      <c r="G2081" t="s">
        <v>136</v>
      </c>
      <c r="H2081">
        <v>700</v>
      </c>
      <c r="I2081" t="s">
        <v>448</v>
      </c>
      <c r="J2081" t="s">
        <v>439</v>
      </c>
      <c r="K2081" t="s">
        <v>440</v>
      </c>
      <c r="L2081">
        <v>300</v>
      </c>
      <c r="M2081" t="s">
        <v>137</v>
      </c>
      <c r="N2081">
        <v>56</v>
      </c>
      <c r="O2081">
        <v>717419.48</v>
      </c>
      <c r="P2081">
        <v>3811195</v>
      </c>
      <c r="Q2081" t="str">
        <f t="shared" si="32"/>
        <v>E5 - Large C&amp;I</v>
      </c>
    </row>
    <row r="2082" spans="1:17" x14ac:dyDescent="0.25">
      <c r="A2082">
        <v>49</v>
      </c>
      <c r="B2082" t="s">
        <v>421</v>
      </c>
      <c r="C2082">
        <v>2020</v>
      </c>
      <c r="D2082">
        <v>5</v>
      </c>
      <c r="E2082" t="s">
        <v>148</v>
      </c>
      <c r="F2082">
        <v>3</v>
      </c>
      <c r="G2082" t="s">
        <v>136</v>
      </c>
      <c r="H2082">
        <v>705</v>
      </c>
      <c r="I2082" t="s">
        <v>438</v>
      </c>
      <c r="J2082" t="s">
        <v>439</v>
      </c>
      <c r="K2082" t="s">
        <v>440</v>
      </c>
      <c r="L2082">
        <v>300</v>
      </c>
      <c r="M2082" t="s">
        <v>137</v>
      </c>
      <c r="N2082">
        <v>94</v>
      </c>
      <c r="O2082">
        <v>966668.54</v>
      </c>
      <c r="P2082">
        <v>7971530</v>
      </c>
      <c r="Q2082" t="str">
        <f t="shared" si="32"/>
        <v>E5 - Large C&amp;I</v>
      </c>
    </row>
    <row r="2083" spans="1:17" x14ac:dyDescent="0.25">
      <c r="A2083">
        <v>49</v>
      </c>
      <c r="B2083" t="s">
        <v>421</v>
      </c>
      <c r="C2083">
        <v>2020</v>
      </c>
      <c r="D2083">
        <v>5</v>
      </c>
      <c r="E2083" t="s">
        <v>148</v>
      </c>
      <c r="F2083">
        <v>5</v>
      </c>
      <c r="G2083" t="s">
        <v>141</v>
      </c>
      <c r="H2083">
        <v>954</v>
      </c>
      <c r="I2083" t="s">
        <v>437</v>
      </c>
      <c r="J2083" t="s">
        <v>434</v>
      </c>
      <c r="K2083" t="s">
        <v>435</v>
      </c>
      <c r="L2083">
        <v>4552</v>
      </c>
      <c r="M2083" t="s">
        <v>157</v>
      </c>
      <c r="N2083">
        <v>177</v>
      </c>
      <c r="O2083">
        <v>330762.57</v>
      </c>
      <c r="P2083">
        <v>3315921</v>
      </c>
      <c r="Q2083" t="str">
        <f t="shared" si="32"/>
        <v>E4 - Medium C&amp;I</v>
      </c>
    </row>
    <row r="2084" spans="1:17" x14ac:dyDescent="0.25">
      <c r="A2084">
        <v>49</v>
      </c>
      <c r="B2084" t="s">
        <v>421</v>
      </c>
      <c r="C2084">
        <v>2020</v>
      </c>
      <c r="D2084">
        <v>5</v>
      </c>
      <c r="E2084" t="s">
        <v>148</v>
      </c>
      <c r="F2084">
        <v>5</v>
      </c>
      <c r="G2084" t="s">
        <v>141</v>
      </c>
      <c r="H2084">
        <v>950</v>
      </c>
      <c r="I2084" t="s">
        <v>429</v>
      </c>
      <c r="J2084" t="s">
        <v>426</v>
      </c>
      <c r="K2084" t="s">
        <v>427</v>
      </c>
      <c r="L2084">
        <v>4552</v>
      </c>
      <c r="M2084" t="s">
        <v>157</v>
      </c>
      <c r="N2084">
        <v>147</v>
      </c>
      <c r="O2084">
        <v>39762.28</v>
      </c>
      <c r="P2084">
        <v>356689</v>
      </c>
      <c r="Q2084" t="str">
        <f t="shared" si="32"/>
        <v>E3 - Small C&amp;I</v>
      </c>
    </row>
    <row r="2085" spans="1:17" x14ac:dyDescent="0.25">
      <c r="A2085">
        <v>49</v>
      </c>
      <c r="B2085" t="s">
        <v>421</v>
      </c>
      <c r="C2085">
        <v>2020</v>
      </c>
      <c r="D2085">
        <v>5</v>
      </c>
      <c r="E2085" t="s">
        <v>148</v>
      </c>
      <c r="F2085">
        <v>3</v>
      </c>
      <c r="G2085" t="s">
        <v>136</v>
      </c>
      <c r="H2085">
        <v>419</v>
      </c>
      <c r="I2085" t="s">
        <v>520</v>
      </c>
      <c r="J2085" t="s">
        <v>521</v>
      </c>
      <c r="K2085" t="s">
        <v>146</v>
      </c>
      <c r="L2085">
        <v>1671</v>
      </c>
      <c r="M2085" t="s">
        <v>485</v>
      </c>
      <c r="N2085">
        <v>4</v>
      </c>
      <c r="O2085">
        <v>10032.65</v>
      </c>
      <c r="P2085">
        <v>25036.21</v>
      </c>
      <c r="Q2085" t="str">
        <f t="shared" si="32"/>
        <v>G5 - Large C&amp;I</v>
      </c>
    </row>
    <row r="2086" spans="1:17" x14ac:dyDescent="0.25">
      <c r="A2086">
        <v>49</v>
      </c>
      <c r="B2086" t="s">
        <v>421</v>
      </c>
      <c r="C2086">
        <v>2020</v>
      </c>
      <c r="D2086">
        <v>5</v>
      </c>
      <c r="E2086" t="s">
        <v>148</v>
      </c>
      <c r="F2086">
        <v>3</v>
      </c>
      <c r="G2086" t="s">
        <v>136</v>
      </c>
      <c r="H2086">
        <v>404</v>
      </c>
      <c r="I2086" t="s">
        <v>507</v>
      </c>
      <c r="J2086">
        <v>2107</v>
      </c>
      <c r="K2086" t="s">
        <v>146</v>
      </c>
      <c r="L2086">
        <v>300</v>
      </c>
      <c r="M2086" t="s">
        <v>137</v>
      </c>
      <c r="N2086">
        <v>18341</v>
      </c>
      <c r="O2086">
        <v>2296786.64</v>
      </c>
      <c r="P2086">
        <v>1533845.75</v>
      </c>
      <c r="Q2086" t="str">
        <f t="shared" si="32"/>
        <v>G3 - Small C&amp;I</v>
      </c>
    </row>
    <row r="2087" spans="1:17" x14ac:dyDescent="0.25">
      <c r="A2087">
        <v>49</v>
      </c>
      <c r="B2087" t="s">
        <v>421</v>
      </c>
      <c r="C2087">
        <v>2020</v>
      </c>
      <c r="D2087">
        <v>5</v>
      </c>
      <c r="E2087" t="s">
        <v>148</v>
      </c>
      <c r="F2087">
        <v>5</v>
      </c>
      <c r="G2087" t="s">
        <v>141</v>
      </c>
      <c r="H2087">
        <v>406</v>
      </c>
      <c r="I2087" t="s">
        <v>504</v>
      </c>
      <c r="J2087">
        <v>2221</v>
      </c>
      <c r="K2087" t="s">
        <v>146</v>
      </c>
      <c r="L2087">
        <v>1670</v>
      </c>
      <c r="M2087" t="s">
        <v>492</v>
      </c>
      <c r="N2087">
        <v>23</v>
      </c>
      <c r="O2087">
        <v>19385.13</v>
      </c>
      <c r="P2087">
        <v>36450.44</v>
      </c>
      <c r="Q2087" t="str">
        <f t="shared" si="32"/>
        <v>G4 - Medium C&amp;I</v>
      </c>
    </row>
    <row r="2088" spans="1:17" x14ac:dyDescent="0.25">
      <c r="A2088">
        <v>49</v>
      </c>
      <c r="B2088" t="s">
        <v>421</v>
      </c>
      <c r="C2088">
        <v>2020</v>
      </c>
      <c r="D2088">
        <v>5</v>
      </c>
      <c r="E2088" t="s">
        <v>148</v>
      </c>
      <c r="F2088">
        <v>10</v>
      </c>
      <c r="G2088" t="s">
        <v>150</v>
      </c>
      <c r="H2088">
        <v>404</v>
      </c>
      <c r="I2088" t="s">
        <v>507</v>
      </c>
      <c r="J2088">
        <v>0</v>
      </c>
      <c r="K2088" t="s">
        <v>146</v>
      </c>
      <c r="L2088">
        <v>0</v>
      </c>
      <c r="M2088" t="s">
        <v>146</v>
      </c>
      <c r="N2088">
        <v>1</v>
      </c>
      <c r="O2088">
        <v>46.98</v>
      </c>
      <c r="P2088">
        <v>12.32</v>
      </c>
      <c r="Q2088" t="str">
        <f t="shared" si="32"/>
        <v>G6 - OTHER</v>
      </c>
    </row>
    <row r="2089" spans="1:17" x14ac:dyDescent="0.25">
      <c r="A2089">
        <v>49</v>
      </c>
      <c r="B2089" t="s">
        <v>421</v>
      </c>
      <c r="C2089">
        <v>2020</v>
      </c>
      <c r="D2089">
        <v>5</v>
      </c>
      <c r="E2089" t="s">
        <v>148</v>
      </c>
      <c r="F2089">
        <v>3</v>
      </c>
      <c r="G2089" t="s">
        <v>136</v>
      </c>
      <c r="H2089">
        <v>418</v>
      </c>
      <c r="I2089" t="s">
        <v>529</v>
      </c>
      <c r="J2089">
        <v>2321</v>
      </c>
      <c r="K2089" t="s">
        <v>146</v>
      </c>
      <c r="L2089">
        <v>1671</v>
      </c>
      <c r="M2089" t="s">
        <v>485</v>
      </c>
      <c r="N2089">
        <v>42</v>
      </c>
      <c r="O2089">
        <v>96995.18</v>
      </c>
      <c r="P2089">
        <v>220251.91</v>
      </c>
      <c r="Q2089" t="str">
        <f t="shared" si="32"/>
        <v>G5 - Large C&amp;I</v>
      </c>
    </row>
    <row r="2090" spans="1:17" x14ac:dyDescent="0.25">
      <c r="A2090">
        <v>49</v>
      </c>
      <c r="B2090" t="s">
        <v>421</v>
      </c>
      <c r="C2090">
        <v>2020</v>
      </c>
      <c r="D2090">
        <v>5</v>
      </c>
      <c r="E2090" t="s">
        <v>148</v>
      </c>
      <c r="F2090">
        <v>5</v>
      </c>
      <c r="G2090" t="s">
        <v>141</v>
      </c>
      <c r="H2090">
        <v>418</v>
      </c>
      <c r="I2090" t="s">
        <v>529</v>
      </c>
      <c r="J2090">
        <v>2321</v>
      </c>
      <c r="K2090" t="s">
        <v>146</v>
      </c>
      <c r="L2090">
        <v>1671</v>
      </c>
      <c r="M2090" t="s">
        <v>485</v>
      </c>
      <c r="N2090">
        <v>51</v>
      </c>
      <c r="O2090">
        <v>118436.76</v>
      </c>
      <c r="P2090">
        <v>266527.65000000002</v>
      </c>
      <c r="Q2090" t="str">
        <f t="shared" si="32"/>
        <v>G5 - Large C&amp;I</v>
      </c>
    </row>
    <row r="2091" spans="1:17" x14ac:dyDescent="0.25">
      <c r="A2091">
        <v>49</v>
      </c>
      <c r="B2091" t="s">
        <v>421</v>
      </c>
      <c r="C2091">
        <v>2020</v>
      </c>
      <c r="D2091">
        <v>5</v>
      </c>
      <c r="E2091" t="s">
        <v>148</v>
      </c>
      <c r="F2091">
        <v>5</v>
      </c>
      <c r="G2091" t="s">
        <v>141</v>
      </c>
      <c r="H2091">
        <v>443</v>
      </c>
      <c r="I2091" t="s">
        <v>495</v>
      </c>
      <c r="J2091">
        <v>2121</v>
      </c>
      <c r="K2091" t="s">
        <v>146</v>
      </c>
      <c r="L2091">
        <v>1670</v>
      </c>
      <c r="M2091" t="s">
        <v>492</v>
      </c>
      <c r="N2091">
        <v>2</v>
      </c>
      <c r="O2091">
        <v>325.74</v>
      </c>
      <c r="P2091">
        <v>444.69</v>
      </c>
      <c r="Q2091" t="str">
        <f t="shared" si="32"/>
        <v>G3 - Small C&amp;I</v>
      </c>
    </row>
    <row r="2092" spans="1:17" x14ac:dyDescent="0.25">
      <c r="A2092">
        <v>49</v>
      </c>
      <c r="B2092" t="s">
        <v>421</v>
      </c>
      <c r="C2092">
        <v>2020</v>
      </c>
      <c r="D2092">
        <v>5</v>
      </c>
      <c r="E2092" t="s">
        <v>148</v>
      </c>
      <c r="F2092">
        <v>3</v>
      </c>
      <c r="G2092" t="s">
        <v>136</v>
      </c>
      <c r="H2092">
        <v>432</v>
      </c>
      <c r="I2092" t="s">
        <v>508</v>
      </c>
      <c r="J2092" t="s">
        <v>509</v>
      </c>
      <c r="K2092" t="s">
        <v>146</v>
      </c>
      <c r="L2092">
        <v>1674</v>
      </c>
      <c r="M2092" t="s">
        <v>510</v>
      </c>
      <c r="N2092">
        <v>3</v>
      </c>
      <c r="O2092">
        <v>290330.81</v>
      </c>
      <c r="P2092">
        <v>0</v>
      </c>
      <c r="Q2092" t="str">
        <f t="shared" si="32"/>
        <v>G6 - OTHER</v>
      </c>
    </row>
    <row r="2093" spans="1:17" x14ac:dyDescent="0.25">
      <c r="A2093">
        <v>49</v>
      </c>
      <c r="B2093" t="s">
        <v>421</v>
      </c>
      <c r="C2093">
        <v>2020</v>
      </c>
      <c r="D2093">
        <v>5</v>
      </c>
      <c r="E2093" t="s">
        <v>148</v>
      </c>
      <c r="F2093">
        <v>3</v>
      </c>
      <c r="G2093" t="s">
        <v>136</v>
      </c>
      <c r="H2093">
        <v>440</v>
      </c>
      <c r="I2093" t="s">
        <v>523</v>
      </c>
      <c r="J2093" t="s">
        <v>524</v>
      </c>
      <c r="K2093" t="s">
        <v>146</v>
      </c>
      <c r="L2093">
        <v>1672</v>
      </c>
      <c r="M2093" t="s">
        <v>525</v>
      </c>
      <c r="N2093">
        <v>1</v>
      </c>
      <c r="O2093">
        <v>58235.08</v>
      </c>
      <c r="P2093">
        <v>354962.72</v>
      </c>
      <c r="Q2093" t="str">
        <f t="shared" si="32"/>
        <v>G5 - Large C&amp;I</v>
      </c>
    </row>
    <row r="2094" spans="1:17" x14ac:dyDescent="0.25">
      <c r="A2094">
        <v>49</v>
      </c>
      <c r="B2094" t="s">
        <v>421</v>
      </c>
      <c r="C2094">
        <v>2020</v>
      </c>
      <c r="D2094">
        <v>5</v>
      </c>
      <c r="E2094" t="s">
        <v>148</v>
      </c>
      <c r="F2094">
        <v>1</v>
      </c>
      <c r="G2094" t="s">
        <v>133</v>
      </c>
      <c r="H2094">
        <v>401</v>
      </c>
      <c r="I2094" t="s">
        <v>526</v>
      </c>
      <c r="J2094">
        <v>1012</v>
      </c>
      <c r="K2094" t="s">
        <v>146</v>
      </c>
      <c r="L2094">
        <v>200</v>
      </c>
      <c r="M2094" t="s">
        <v>144</v>
      </c>
      <c r="N2094">
        <v>16668</v>
      </c>
      <c r="O2094">
        <v>694942.18</v>
      </c>
      <c r="P2094">
        <v>317901.27</v>
      </c>
      <c r="Q2094" t="str">
        <f t="shared" si="32"/>
        <v>G1 - Residential</v>
      </c>
    </row>
    <row r="2095" spans="1:17" x14ac:dyDescent="0.25">
      <c r="A2095">
        <v>49</v>
      </c>
      <c r="B2095" t="s">
        <v>421</v>
      </c>
      <c r="C2095">
        <v>2020</v>
      </c>
      <c r="D2095">
        <v>5</v>
      </c>
      <c r="E2095" t="s">
        <v>148</v>
      </c>
      <c r="F2095">
        <v>5</v>
      </c>
      <c r="G2095" t="s">
        <v>141</v>
      </c>
      <c r="H2095">
        <v>410</v>
      </c>
      <c r="I2095" t="s">
        <v>514</v>
      </c>
      <c r="J2095">
        <v>3321</v>
      </c>
      <c r="K2095" t="s">
        <v>146</v>
      </c>
      <c r="L2095">
        <v>1670</v>
      </c>
      <c r="M2095" t="s">
        <v>492</v>
      </c>
      <c r="N2095">
        <v>23</v>
      </c>
      <c r="O2095">
        <v>66529.33</v>
      </c>
      <c r="P2095">
        <v>120042.92</v>
      </c>
      <c r="Q2095" t="str">
        <f t="shared" si="32"/>
        <v>G5 - Large C&amp;I</v>
      </c>
    </row>
    <row r="2096" spans="1:17" x14ac:dyDescent="0.25">
      <c r="A2096">
        <v>49</v>
      </c>
      <c r="B2096" t="s">
        <v>421</v>
      </c>
      <c r="C2096">
        <v>2020</v>
      </c>
      <c r="D2096">
        <v>5</v>
      </c>
      <c r="E2096" t="s">
        <v>148</v>
      </c>
      <c r="F2096">
        <v>3</v>
      </c>
      <c r="G2096" t="s">
        <v>136</v>
      </c>
      <c r="H2096">
        <v>409</v>
      </c>
      <c r="I2096" t="s">
        <v>518</v>
      </c>
      <c r="J2096">
        <v>3367</v>
      </c>
      <c r="K2096" t="s">
        <v>146</v>
      </c>
      <c r="L2096">
        <v>300</v>
      </c>
      <c r="M2096" t="s">
        <v>137</v>
      </c>
      <c r="N2096">
        <v>90</v>
      </c>
      <c r="O2096">
        <v>447770.78</v>
      </c>
      <c r="P2096">
        <v>397568.49</v>
      </c>
      <c r="Q2096" t="str">
        <f t="shared" si="32"/>
        <v>G5 - Large C&amp;I</v>
      </c>
    </row>
    <row r="2097" spans="1:17" x14ac:dyDescent="0.25">
      <c r="A2097">
        <v>49</v>
      </c>
      <c r="B2097" t="s">
        <v>421</v>
      </c>
      <c r="C2097">
        <v>2020</v>
      </c>
      <c r="D2097">
        <v>5</v>
      </c>
      <c r="E2097" t="s">
        <v>148</v>
      </c>
      <c r="F2097">
        <v>5</v>
      </c>
      <c r="G2097" t="s">
        <v>141</v>
      </c>
      <c r="H2097">
        <v>409</v>
      </c>
      <c r="I2097" t="s">
        <v>518</v>
      </c>
      <c r="J2097">
        <v>3367</v>
      </c>
      <c r="K2097" t="s">
        <v>146</v>
      </c>
      <c r="L2097">
        <v>400</v>
      </c>
      <c r="M2097" t="s">
        <v>141</v>
      </c>
      <c r="N2097">
        <v>6</v>
      </c>
      <c r="O2097">
        <v>26795.72</v>
      </c>
      <c r="P2097">
        <v>24498.23</v>
      </c>
      <c r="Q2097" t="str">
        <f t="shared" si="32"/>
        <v>G5 - Large C&amp;I</v>
      </c>
    </row>
    <row r="2098" spans="1:17" x14ac:dyDescent="0.25">
      <c r="A2098">
        <v>49</v>
      </c>
      <c r="B2098" t="s">
        <v>421</v>
      </c>
      <c r="C2098">
        <v>2020</v>
      </c>
      <c r="D2098">
        <v>5</v>
      </c>
      <c r="E2098" t="s">
        <v>148</v>
      </c>
      <c r="F2098">
        <v>3</v>
      </c>
      <c r="G2098" t="s">
        <v>136</v>
      </c>
      <c r="H2098">
        <v>428</v>
      </c>
      <c r="I2098" t="s">
        <v>530</v>
      </c>
      <c r="J2098" t="s">
        <v>531</v>
      </c>
      <c r="K2098" t="s">
        <v>146</v>
      </c>
      <c r="L2098">
        <v>1675</v>
      </c>
      <c r="M2098" t="s">
        <v>482</v>
      </c>
      <c r="N2098">
        <v>1</v>
      </c>
      <c r="O2098">
        <v>25183.41</v>
      </c>
      <c r="P2098">
        <v>31671.47</v>
      </c>
      <c r="Q2098" t="str">
        <f t="shared" si="32"/>
        <v>G5 - Large C&amp;I</v>
      </c>
    </row>
    <row r="2099" spans="1:17" x14ac:dyDescent="0.25">
      <c r="A2099">
        <v>49</v>
      </c>
      <c r="B2099" t="s">
        <v>421</v>
      </c>
      <c r="C2099">
        <v>2020</v>
      </c>
      <c r="D2099">
        <v>5</v>
      </c>
      <c r="E2099" t="s">
        <v>148</v>
      </c>
      <c r="F2099">
        <v>10</v>
      </c>
      <c r="G2099" t="s">
        <v>150</v>
      </c>
      <c r="H2099">
        <v>400</v>
      </c>
      <c r="I2099" t="s">
        <v>511</v>
      </c>
      <c r="J2099">
        <v>1247</v>
      </c>
      <c r="K2099" t="s">
        <v>146</v>
      </c>
      <c r="L2099">
        <v>207</v>
      </c>
      <c r="M2099" t="s">
        <v>152</v>
      </c>
      <c r="N2099">
        <v>211382</v>
      </c>
      <c r="O2099">
        <v>22728529.870000001</v>
      </c>
      <c r="P2099">
        <v>15242318.41</v>
      </c>
      <c r="Q2099" t="str">
        <f t="shared" si="32"/>
        <v>G1 - Residential</v>
      </c>
    </row>
    <row r="2100" spans="1:17" x14ac:dyDescent="0.25">
      <c r="A2100">
        <v>49</v>
      </c>
      <c r="B2100" t="s">
        <v>421</v>
      </c>
      <c r="C2100">
        <v>2020</v>
      </c>
      <c r="D2100">
        <v>5</v>
      </c>
      <c r="E2100" t="s">
        <v>148</v>
      </c>
      <c r="F2100">
        <v>5</v>
      </c>
      <c r="G2100" t="s">
        <v>141</v>
      </c>
      <c r="H2100">
        <v>417</v>
      </c>
      <c r="I2100" t="s">
        <v>500</v>
      </c>
      <c r="J2100">
        <v>2367</v>
      </c>
      <c r="K2100" t="s">
        <v>146</v>
      </c>
      <c r="L2100">
        <v>400</v>
      </c>
      <c r="M2100" t="s">
        <v>141</v>
      </c>
      <c r="N2100">
        <v>23</v>
      </c>
      <c r="O2100">
        <v>79271.03</v>
      </c>
      <c r="P2100">
        <v>83674.929999999993</v>
      </c>
      <c r="Q2100" t="str">
        <f t="shared" si="32"/>
        <v>G5 - Large C&amp;I</v>
      </c>
    </row>
    <row r="2101" spans="1:17" x14ac:dyDescent="0.25">
      <c r="A2101">
        <v>49</v>
      </c>
      <c r="B2101" t="s">
        <v>421</v>
      </c>
      <c r="C2101">
        <v>2020</v>
      </c>
      <c r="D2101">
        <v>5</v>
      </c>
      <c r="E2101" t="s">
        <v>148</v>
      </c>
      <c r="F2101">
        <v>5</v>
      </c>
      <c r="G2101" t="s">
        <v>141</v>
      </c>
      <c r="H2101">
        <v>422</v>
      </c>
      <c r="I2101" t="s">
        <v>501</v>
      </c>
      <c r="J2101">
        <v>2421</v>
      </c>
      <c r="K2101" t="s">
        <v>146</v>
      </c>
      <c r="L2101">
        <v>1671</v>
      </c>
      <c r="M2101" t="s">
        <v>485</v>
      </c>
      <c r="N2101">
        <v>13</v>
      </c>
      <c r="O2101">
        <v>76536.02</v>
      </c>
      <c r="P2101">
        <v>239990.92</v>
      </c>
      <c r="Q2101" t="str">
        <f t="shared" si="32"/>
        <v>G5 - Large C&amp;I</v>
      </c>
    </row>
    <row r="2102" spans="1:17" x14ac:dyDescent="0.25">
      <c r="A2102">
        <v>49</v>
      </c>
      <c r="B2102" t="s">
        <v>421</v>
      </c>
      <c r="C2102">
        <v>2020</v>
      </c>
      <c r="D2102">
        <v>5</v>
      </c>
      <c r="E2102" t="s">
        <v>148</v>
      </c>
      <c r="F2102">
        <v>3</v>
      </c>
      <c r="G2102" t="s">
        <v>136</v>
      </c>
      <c r="H2102">
        <v>443</v>
      </c>
      <c r="I2102" t="s">
        <v>495</v>
      </c>
      <c r="J2102">
        <v>2121</v>
      </c>
      <c r="K2102" t="s">
        <v>146</v>
      </c>
      <c r="L2102">
        <v>1670</v>
      </c>
      <c r="M2102" t="s">
        <v>492</v>
      </c>
      <c r="N2102">
        <v>824</v>
      </c>
      <c r="O2102">
        <v>112811.59</v>
      </c>
      <c r="P2102">
        <v>144066.32</v>
      </c>
      <c r="Q2102" t="str">
        <f t="shared" si="32"/>
        <v>G3 - Small C&amp;I</v>
      </c>
    </row>
    <row r="2103" spans="1:17" x14ac:dyDescent="0.25">
      <c r="A2103">
        <v>49</v>
      </c>
      <c r="B2103" t="s">
        <v>421</v>
      </c>
      <c r="C2103">
        <v>2020</v>
      </c>
      <c r="D2103">
        <v>5</v>
      </c>
      <c r="E2103" t="s">
        <v>148</v>
      </c>
      <c r="F2103">
        <v>3</v>
      </c>
      <c r="G2103" t="s">
        <v>136</v>
      </c>
      <c r="H2103">
        <v>400</v>
      </c>
      <c r="I2103" t="s">
        <v>511</v>
      </c>
      <c r="J2103">
        <v>0</v>
      </c>
      <c r="K2103" t="s">
        <v>146</v>
      </c>
      <c r="L2103">
        <v>0</v>
      </c>
      <c r="M2103" t="s">
        <v>146</v>
      </c>
      <c r="N2103">
        <v>1</v>
      </c>
      <c r="O2103">
        <v>545.05999999999995</v>
      </c>
      <c r="P2103">
        <v>415.93</v>
      </c>
      <c r="Q2103" t="str">
        <f t="shared" si="32"/>
        <v>G6 - OTHER</v>
      </c>
    </row>
    <row r="2104" spans="1:17" x14ac:dyDescent="0.25">
      <c r="A2104">
        <v>49</v>
      </c>
      <c r="B2104" t="s">
        <v>421</v>
      </c>
      <c r="C2104">
        <v>2020</v>
      </c>
      <c r="D2104">
        <v>5</v>
      </c>
      <c r="E2104" t="s">
        <v>148</v>
      </c>
      <c r="F2104">
        <v>3</v>
      </c>
      <c r="G2104" t="s">
        <v>136</v>
      </c>
      <c r="H2104">
        <v>412</v>
      </c>
      <c r="I2104" t="s">
        <v>534</v>
      </c>
      <c r="J2104">
        <v>3331</v>
      </c>
      <c r="K2104" t="s">
        <v>146</v>
      </c>
      <c r="L2104">
        <v>300</v>
      </c>
      <c r="M2104" t="s">
        <v>137</v>
      </c>
      <c r="N2104">
        <v>4</v>
      </c>
      <c r="O2104">
        <v>17718.560000000001</v>
      </c>
      <c r="P2104">
        <v>14403.81</v>
      </c>
      <c r="Q2104" t="str">
        <f t="shared" si="32"/>
        <v>G5 - Large C&amp;I</v>
      </c>
    </row>
    <row r="2105" spans="1:17" x14ac:dyDescent="0.25">
      <c r="A2105">
        <v>49</v>
      </c>
      <c r="B2105" t="s">
        <v>421</v>
      </c>
      <c r="C2105">
        <v>2020</v>
      </c>
      <c r="D2105">
        <v>5</v>
      </c>
      <c r="E2105" t="s">
        <v>148</v>
      </c>
      <c r="F2105">
        <v>3</v>
      </c>
      <c r="G2105" t="s">
        <v>136</v>
      </c>
      <c r="H2105">
        <v>414</v>
      </c>
      <c r="I2105" t="s">
        <v>506</v>
      </c>
      <c r="J2105">
        <v>3421</v>
      </c>
      <c r="K2105" t="s">
        <v>146</v>
      </c>
      <c r="L2105">
        <v>1670</v>
      </c>
      <c r="M2105" t="s">
        <v>492</v>
      </c>
      <c r="N2105">
        <v>3</v>
      </c>
      <c r="O2105">
        <v>11936.29</v>
      </c>
      <c r="P2105">
        <v>33654.78</v>
      </c>
      <c r="Q2105" t="str">
        <f t="shared" si="32"/>
        <v>G5 - Large C&amp;I</v>
      </c>
    </row>
    <row r="2106" spans="1:17" x14ac:dyDescent="0.25">
      <c r="A2106">
        <v>49</v>
      </c>
      <c r="B2106" t="s">
        <v>421</v>
      </c>
      <c r="C2106">
        <v>2020</v>
      </c>
      <c r="D2106">
        <v>5</v>
      </c>
      <c r="E2106" t="s">
        <v>148</v>
      </c>
      <c r="F2106">
        <v>5</v>
      </c>
      <c r="G2106" t="s">
        <v>141</v>
      </c>
      <c r="H2106">
        <v>414</v>
      </c>
      <c r="I2106" t="s">
        <v>506</v>
      </c>
      <c r="J2106">
        <v>3421</v>
      </c>
      <c r="K2106" t="s">
        <v>146</v>
      </c>
      <c r="L2106">
        <v>1670</v>
      </c>
      <c r="M2106" t="s">
        <v>492</v>
      </c>
      <c r="N2106">
        <v>1</v>
      </c>
      <c r="O2106">
        <v>2417.84</v>
      </c>
      <c r="P2106">
        <v>408.74</v>
      </c>
      <c r="Q2106" t="str">
        <f t="shared" si="32"/>
        <v>G5 - Large C&amp;I</v>
      </c>
    </row>
    <row r="2107" spans="1:17" x14ac:dyDescent="0.25">
      <c r="A2107">
        <v>49</v>
      </c>
      <c r="B2107" t="s">
        <v>421</v>
      </c>
      <c r="C2107">
        <v>2020</v>
      </c>
      <c r="D2107">
        <v>5</v>
      </c>
      <c r="E2107" t="s">
        <v>148</v>
      </c>
      <c r="F2107">
        <v>3</v>
      </c>
      <c r="G2107" t="s">
        <v>136</v>
      </c>
      <c r="H2107">
        <v>413</v>
      </c>
      <c r="I2107" t="s">
        <v>512</v>
      </c>
      <c r="J2107">
        <v>3496</v>
      </c>
      <c r="K2107" t="s">
        <v>146</v>
      </c>
      <c r="L2107">
        <v>300</v>
      </c>
      <c r="M2107" t="s">
        <v>137</v>
      </c>
      <c r="N2107">
        <v>6</v>
      </c>
      <c r="O2107">
        <v>42221.36</v>
      </c>
      <c r="P2107">
        <v>47803.519999999997</v>
      </c>
      <c r="Q2107" t="str">
        <f t="shared" si="32"/>
        <v>G5 - Large C&amp;I</v>
      </c>
    </row>
    <row r="2108" spans="1:17" x14ac:dyDescent="0.25">
      <c r="A2108">
        <v>49</v>
      </c>
      <c r="B2108" t="s">
        <v>421</v>
      </c>
      <c r="C2108">
        <v>2020</v>
      </c>
      <c r="D2108">
        <v>5</v>
      </c>
      <c r="E2108" t="s">
        <v>148</v>
      </c>
      <c r="F2108">
        <v>3</v>
      </c>
      <c r="G2108" t="s">
        <v>136</v>
      </c>
      <c r="H2108">
        <v>408</v>
      </c>
      <c r="I2108" t="s">
        <v>479</v>
      </c>
      <c r="J2108">
        <v>2231</v>
      </c>
      <c r="K2108" t="s">
        <v>146</v>
      </c>
      <c r="L2108">
        <v>300</v>
      </c>
      <c r="M2108" t="s">
        <v>137</v>
      </c>
      <c r="N2108">
        <v>116</v>
      </c>
      <c r="O2108">
        <v>131643.06</v>
      </c>
      <c r="P2108">
        <v>118725.09</v>
      </c>
      <c r="Q2108" t="str">
        <f t="shared" si="32"/>
        <v>G4 - Medium C&amp;I</v>
      </c>
    </row>
    <row r="2109" spans="1:17" x14ac:dyDescent="0.25">
      <c r="A2109">
        <v>49</v>
      </c>
      <c r="B2109" t="s">
        <v>421</v>
      </c>
      <c r="C2109">
        <v>2020</v>
      </c>
      <c r="D2109">
        <v>5</v>
      </c>
      <c r="E2109" t="s">
        <v>148</v>
      </c>
      <c r="F2109">
        <v>3</v>
      </c>
      <c r="G2109" t="s">
        <v>136</v>
      </c>
      <c r="H2109">
        <v>406</v>
      </c>
      <c r="I2109" t="s">
        <v>504</v>
      </c>
      <c r="J2109">
        <v>2221</v>
      </c>
      <c r="K2109" t="s">
        <v>146</v>
      </c>
      <c r="L2109">
        <v>1670</v>
      </c>
      <c r="M2109" t="s">
        <v>492</v>
      </c>
      <c r="N2109">
        <v>1478</v>
      </c>
      <c r="O2109">
        <v>817639.44</v>
      </c>
      <c r="P2109">
        <v>1411492.63</v>
      </c>
      <c r="Q2109" t="str">
        <f t="shared" si="32"/>
        <v>G4 - Medium C&amp;I</v>
      </c>
    </row>
    <row r="2110" spans="1:17" x14ac:dyDescent="0.25">
      <c r="A2110">
        <v>49</v>
      </c>
      <c r="B2110" t="s">
        <v>421</v>
      </c>
      <c r="C2110">
        <v>2020</v>
      </c>
      <c r="D2110">
        <v>5</v>
      </c>
      <c r="E2110" t="s">
        <v>148</v>
      </c>
      <c r="F2110">
        <v>3</v>
      </c>
      <c r="G2110" t="s">
        <v>136</v>
      </c>
      <c r="H2110">
        <v>431</v>
      </c>
      <c r="I2110" t="s">
        <v>515</v>
      </c>
      <c r="J2110" t="s">
        <v>516</v>
      </c>
      <c r="K2110" t="s">
        <v>146</v>
      </c>
      <c r="L2110">
        <v>1673</v>
      </c>
      <c r="M2110" t="s">
        <v>517</v>
      </c>
      <c r="N2110">
        <v>3</v>
      </c>
      <c r="O2110">
        <v>76705.31</v>
      </c>
      <c r="P2110">
        <v>0</v>
      </c>
      <c r="Q2110" t="str">
        <f t="shared" si="32"/>
        <v>G6 - OTHER</v>
      </c>
    </row>
    <row r="2111" spans="1:17" x14ac:dyDescent="0.25">
      <c r="A2111">
        <v>49</v>
      </c>
      <c r="B2111" t="s">
        <v>421</v>
      </c>
      <c r="C2111">
        <v>2020</v>
      </c>
      <c r="D2111">
        <v>5</v>
      </c>
      <c r="E2111" t="s">
        <v>148</v>
      </c>
      <c r="F2111">
        <v>5</v>
      </c>
      <c r="G2111" t="s">
        <v>141</v>
      </c>
      <c r="H2111">
        <v>415</v>
      </c>
      <c r="I2111" t="s">
        <v>502</v>
      </c>
      <c r="J2111" t="s">
        <v>503</v>
      </c>
      <c r="K2111" t="s">
        <v>146</v>
      </c>
      <c r="L2111">
        <v>1670</v>
      </c>
      <c r="M2111" t="s">
        <v>492</v>
      </c>
      <c r="N2111">
        <v>3</v>
      </c>
      <c r="O2111">
        <v>14891.32</v>
      </c>
      <c r="P2111">
        <v>52623.73</v>
      </c>
      <c r="Q2111" t="str">
        <f t="shared" si="32"/>
        <v>G5 - Large C&amp;I</v>
      </c>
    </row>
    <row r="2112" spans="1:17" x14ac:dyDescent="0.25">
      <c r="A2112">
        <v>49</v>
      </c>
      <c r="B2112" t="s">
        <v>421</v>
      </c>
      <c r="C2112">
        <v>2020</v>
      </c>
      <c r="D2112">
        <v>5</v>
      </c>
      <c r="E2112" t="s">
        <v>148</v>
      </c>
      <c r="F2112">
        <v>5</v>
      </c>
      <c r="G2112" t="s">
        <v>141</v>
      </c>
      <c r="H2112">
        <v>404</v>
      </c>
      <c r="I2112" t="s">
        <v>507</v>
      </c>
      <c r="J2112">
        <v>2107</v>
      </c>
      <c r="K2112" t="s">
        <v>146</v>
      </c>
      <c r="L2112">
        <v>400</v>
      </c>
      <c r="M2112" t="s">
        <v>141</v>
      </c>
      <c r="N2112">
        <v>7</v>
      </c>
      <c r="O2112">
        <v>3515.11</v>
      </c>
      <c r="P2112">
        <v>2830.33</v>
      </c>
      <c r="Q2112" t="str">
        <f t="shared" si="32"/>
        <v>G3 - Small C&amp;I</v>
      </c>
    </row>
    <row r="2113" spans="1:17" x14ac:dyDescent="0.25">
      <c r="A2113">
        <v>49</v>
      </c>
      <c r="B2113" t="s">
        <v>421</v>
      </c>
      <c r="C2113">
        <v>2020</v>
      </c>
      <c r="D2113">
        <v>5</v>
      </c>
      <c r="E2113" t="s">
        <v>148</v>
      </c>
      <c r="F2113">
        <v>3</v>
      </c>
      <c r="G2113" t="s">
        <v>136</v>
      </c>
      <c r="H2113">
        <v>430</v>
      </c>
      <c r="I2113" t="s">
        <v>493</v>
      </c>
      <c r="J2113" t="s">
        <v>494</v>
      </c>
      <c r="K2113" t="s">
        <v>146</v>
      </c>
      <c r="L2113">
        <v>300</v>
      </c>
      <c r="M2113" t="s">
        <v>137</v>
      </c>
      <c r="N2113">
        <v>1</v>
      </c>
      <c r="O2113">
        <v>18749.63</v>
      </c>
      <c r="P2113">
        <v>1</v>
      </c>
      <c r="Q2113" t="str">
        <f t="shared" si="32"/>
        <v>E6 - OTHER</v>
      </c>
    </row>
    <row r="2114" spans="1:17" x14ac:dyDescent="0.25">
      <c r="A2114">
        <v>49</v>
      </c>
      <c r="B2114" t="s">
        <v>421</v>
      </c>
      <c r="C2114">
        <v>2020</v>
      </c>
      <c r="D2114">
        <v>5</v>
      </c>
      <c r="E2114" t="s">
        <v>148</v>
      </c>
      <c r="F2114">
        <v>10</v>
      </c>
      <c r="G2114" t="s">
        <v>150</v>
      </c>
      <c r="H2114">
        <v>402</v>
      </c>
      <c r="I2114" t="s">
        <v>487</v>
      </c>
      <c r="J2114">
        <v>1301</v>
      </c>
      <c r="K2114" t="s">
        <v>146</v>
      </c>
      <c r="L2114">
        <v>207</v>
      </c>
      <c r="M2114" t="s">
        <v>152</v>
      </c>
      <c r="N2114">
        <v>20654</v>
      </c>
      <c r="O2114">
        <v>1641177.73</v>
      </c>
      <c r="P2114">
        <v>1503270.49</v>
      </c>
      <c r="Q2114" t="str">
        <f t="shared" ref="Q2114:Q2143" si="33">VLOOKUP(J2114,S:T,2,FALSE)</f>
        <v>G2 - Low Income Residential</v>
      </c>
    </row>
    <row r="2115" spans="1:17" x14ac:dyDescent="0.25">
      <c r="A2115">
        <v>49</v>
      </c>
      <c r="B2115" t="s">
        <v>421</v>
      </c>
      <c r="C2115">
        <v>2020</v>
      </c>
      <c r="D2115">
        <v>5</v>
      </c>
      <c r="E2115" t="s">
        <v>148</v>
      </c>
      <c r="F2115">
        <v>3</v>
      </c>
      <c r="G2115" t="s">
        <v>136</v>
      </c>
      <c r="H2115">
        <v>411</v>
      </c>
      <c r="I2115" t="s">
        <v>490</v>
      </c>
      <c r="J2115" t="s">
        <v>491</v>
      </c>
      <c r="K2115" t="s">
        <v>146</v>
      </c>
      <c r="L2115">
        <v>1670</v>
      </c>
      <c r="M2115" t="s">
        <v>492</v>
      </c>
      <c r="N2115">
        <v>108</v>
      </c>
      <c r="O2115">
        <v>370703.09</v>
      </c>
      <c r="P2115">
        <v>711401.84</v>
      </c>
      <c r="Q2115" t="str">
        <f t="shared" si="33"/>
        <v>G5 - Large C&amp;I</v>
      </c>
    </row>
    <row r="2116" spans="1:17" x14ac:dyDescent="0.25">
      <c r="A2116">
        <v>49</v>
      </c>
      <c r="B2116" t="s">
        <v>421</v>
      </c>
      <c r="C2116">
        <v>2020</v>
      </c>
      <c r="D2116">
        <v>5</v>
      </c>
      <c r="E2116" t="s">
        <v>148</v>
      </c>
      <c r="F2116">
        <v>3</v>
      </c>
      <c r="G2116" t="s">
        <v>136</v>
      </c>
      <c r="H2116">
        <v>410</v>
      </c>
      <c r="I2116" t="s">
        <v>514</v>
      </c>
      <c r="J2116">
        <v>3321</v>
      </c>
      <c r="K2116" t="s">
        <v>146</v>
      </c>
      <c r="L2116">
        <v>1670</v>
      </c>
      <c r="M2116" t="s">
        <v>492</v>
      </c>
      <c r="N2116">
        <v>213</v>
      </c>
      <c r="O2116">
        <v>590344.86</v>
      </c>
      <c r="P2116">
        <v>1033405.84</v>
      </c>
      <c r="Q2116" t="str">
        <f t="shared" si="33"/>
        <v>G5 - Large C&amp;I</v>
      </c>
    </row>
    <row r="2117" spans="1:17" x14ac:dyDescent="0.25">
      <c r="A2117">
        <v>49</v>
      </c>
      <c r="B2117" t="s">
        <v>421</v>
      </c>
      <c r="C2117">
        <v>2020</v>
      </c>
      <c r="D2117">
        <v>5</v>
      </c>
      <c r="E2117" t="s">
        <v>148</v>
      </c>
      <c r="F2117">
        <v>5</v>
      </c>
      <c r="G2117" t="s">
        <v>141</v>
      </c>
      <c r="H2117">
        <v>420</v>
      </c>
      <c r="I2117" t="s">
        <v>499</v>
      </c>
      <c r="J2117">
        <v>2331</v>
      </c>
      <c r="K2117" t="s">
        <v>146</v>
      </c>
      <c r="L2117">
        <v>400</v>
      </c>
      <c r="M2117" t="s">
        <v>141</v>
      </c>
      <c r="N2117">
        <v>3</v>
      </c>
      <c r="O2117">
        <v>7612.03</v>
      </c>
      <c r="P2117">
        <v>7448.05</v>
      </c>
      <c r="Q2117" t="str">
        <f t="shared" si="33"/>
        <v>G5 - Large C&amp;I</v>
      </c>
    </row>
    <row r="2118" spans="1:17" x14ac:dyDescent="0.25">
      <c r="A2118">
        <v>49</v>
      </c>
      <c r="B2118" t="s">
        <v>421</v>
      </c>
      <c r="C2118">
        <v>2020</v>
      </c>
      <c r="D2118">
        <v>5</v>
      </c>
      <c r="E2118" t="s">
        <v>148</v>
      </c>
      <c r="F2118">
        <v>5</v>
      </c>
      <c r="G2118" t="s">
        <v>141</v>
      </c>
      <c r="H2118">
        <v>423</v>
      </c>
      <c r="I2118" t="s">
        <v>483</v>
      </c>
      <c r="J2118" t="s">
        <v>484</v>
      </c>
      <c r="K2118" t="s">
        <v>146</v>
      </c>
      <c r="L2118">
        <v>1671</v>
      </c>
      <c r="M2118" t="s">
        <v>485</v>
      </c>
      <c r="N2118">
        <v>50</v>
      </c>
      <c r="O2118">
        <v>756290.69</v>
      </c>
      <c r="P2118">
        <v>3477533.38</v>
      </c>
      <c r="Q2118" t="str">
        <f t="shared" si="33"/>
        <v>G5 - Large C&amp;I</v>
      </c>
    </row>
    <row r="2119" spans="1:17" x14ac:dyDescent="0.25">
      <c r="A2119">
        <v>49</v>
      </c>
      <c r="B2119" t="s">
        <v>421</v>
      </c>
      <c r="C2119">
        <v>2020</v>
      </c>
      <c r="D2119">
        <v>5</v>
      </c>
      <c r="E2119" t="s">
        <v>148</v>
      </c>
      <c r="F2119">
        <v>5</v>
      </c>
      <c r="G2119" t="s">
        <v>141</v>
      </c>
      <c r="H2119">
        <v>408</v>
      </c>
      <c r="I2119" t="s">
        <v>479</v>
      </c>
      <c r="J2119">
        <v>2231</v>
      </c>
      <c r="K2119" t="s">
        <v>146</v>
      </c>
      <c r="L2119">
        <v>400</v>
      </c>
      <c r="M2119" t="s">
        <v>141</v>
      </c>
      <c r="N2119">
        <v>2</v>
      </c>
      <c r="O2119">
        <v>3373.72</v>
      </c>
      <c r="P2119">
        <v>2831.38</v>
      </c>
      <c r="Q2119" t="str">
        <f t="shared" si="33"/>
        <v>G4 - Medium C&amp;I</v>
      </c>
    </row>
    <row r="2120" spans="1:17" x14ac:dyDescent="0.25">
      <c r="A2120">
        <v>49</v>
      </c>
      <c r="B2120" t="s">
        <v>421</v>
      </c>
      <c r="C2120">
        <v>2020</v>
      </c>
      <c r="D2120">
        <v>5</v>
      </c>
      <c r="E2120" t="s">
        <v>148</v>
      </c>
      <c r="F2120">
        <v>5</v>
      </c>
      <c r="G2120" t="s">
        <v>141</v>
      </c>
      <c r="H2120">
        <v>419</v>
      </c>
      <c r="I2120" t="s">
        <v>520</v>
      </c>
      <c r="J2120" t="s">
        <v>521</v>
      </c>
      <c r="K2120" t="s">
        <v>146</v>
      </c>
      <c r="L2120">
        <v>1671</v>
      </c>
      <c r="M2120" t="s">
        <v>485</v>
      </c>
      <c r="N2120">
        <v>47</v>
      </c>
      <c r="O2120">
        <v>127137.54</v>
      </c>
      <c r="P2120">
        <v>297214.59999999998</v>
      </c>
      <c r="Q2120" t="str">
        <f t="shared" si="33"/>
        <v>G5 - Large C&amp;I</v>
      </c>
    </row>
    <row r="2121" spans="1:17" x14ac:dyDescent="0.25">
      <c r="A2121">
        <v>49</v>
      </c>
      <c r="B2121" t="s">
        <v>421</v>
      </c>
      <c r="C2121">
        <v>2020</v>
      </c>
      <c r="D2121">
        <v>5</v>
      </c>
      <c r="E2121" t="s">
        <v>148</v>
      </c>
      <c r="F2121">
        <v>3</v>
      </c>
      <c r="G2121" t="s">
        <v>136</v>
      </c>
      <c r="H2121">
        <v>407</v>
      </c>
      <c r="I2121" t="s">
        <v>497</v>
      </c>
      <c r="J2121" t="s">
        <v>498</v>
      </c>
      <c r="K2121" t="s">
        <v>146</v>
      </c>
      <c r="L2121">
        <v>1670</v>
      </c>
      <c r="M2121" t="s">
        <v>492</v>
      </c>
      <c r="N2121">
        <v>327</v>
      </c>
      <c r="O2121">
        <v>247455.54</v>
      </c>
      <c r="P2121">
        <v>470286.97</v>
      </c>
      <c r="Q2121" t="str">
        <f t="shared" si="33"/>
        <v>G4 - Medium C&amp;I</v>
      </c>
    </row>
    <row r="2122" spans="1:17" x14ac:dyDescent="0.25">
      <c r="A2122">
        <v>49</v>
      </c>
      <c r="B2122" t="s">
        <v>421</v>
      </c>
      <c r="C2122">
        <v>2020</v>
      </c>
      <c r="D2122">
        <v>5</v>
      </c>
      <c r="E2122" t="s">
        <v>148</v>
      </c>
      <c r="F2122">
        <v>5</v>
      </c>
      <c r="G2122" t="s">
        <v>141</v>
      </c>
      <c r="H2122">
        <v>421</v>
      </c>
      <c r="I2122" t="s">
        <v>486</v>
      </c>
      <c r="J2122">
        <v>2496</v>
      </c>
      <c r="K2122" t="s">
        <v>146</v>
      </c>
      <c r="L2122">
        <v>400</v>
      </c>
      <c r="M2122" t="s">
        <v>141</v>
      </c>
      <c r="N2122">
        <v>1</v>
      </c>
      <c r="O2122">
        <v>10279.49</v>
      </c>
      <c r="P2122">
        <v>13129.16</v>
      </c>
      <c r="Q2122" t="str">
        <f t="shared" si="33"/>
        <v>G5 - Large C&amp;I</v>
      </c>
    </row>
    <row r="2123" spans="1:17" x14ac:dyDescent="0.25">
      <c r="A2123">
        <v>49</v>
      </c>
      <c r="B2123" t="s">
        <v>421</v>
      </c>
      <c r="C2123">
        <v>2020</v>
      </c>
      <c r="D2123">
        <v>5</v>
      </c>
      <c r="E2123" t="s">
        <v>148</v>
      </c>
      <c r="F2123">
        <v>3</v>
      </c>
      <c r="G2123" t="s">
        <v>136</v>
      </c>
      <c r="H2123">
        <v>444</v>
      </c>
      <c r="I2123" t="s">
        <v>496</v>
      </c>
      <c r="J2123">
        <v>2131</v>
      </c>
      <c r="K2123" t="s">
        <v>146</v>
      </c>
      <c r="L2123">
        <v>300</v>
      </c>
      <c r="M2123" t="s">
        <v>137</v>
      </c>
      <c r="N2123">
        <v>77</v>
      </c>
      <c r="O2123">
        <v>15486.19</v>
      </c>
      <c r="P2123">
        <v>11497.29</v>
      </c>
      <c r="Q2123" t="str">
        <f t="shared" si="33"/>
        <v>G3 - Small C&amp;I</v>
      </c>
    </row>
    <row r="2124" spans="1:17" x14ac:dyDescent="0.25">
      <c r="A2124">
        <v>49</v>
      </c>
      <c r="B2124" t="s">
        <v>421</v>
      </c>
      <c r="C2124">
        <v>2020</v>
      </c>
      <c r="D2124">
        <v>5</v>
      </c>
      <c r="E2124" t="s">
        <v>148</v>
      </c>
      <c r="F2124">
        <v>5</v>
      </c>
      <c r="G2124" t="s">
        <v>141</v>
      </c>
      <c r="H2124">
        <v>407</v>
      </c>
      <c r="I2124" t="s">
        <v>497</v>
      </c>
      <c r="J2124" t="s">
        <v>498</v>
      </c>
      <c r="K2124" t="s">
        <v>146</v>
      </c>
      <c r="L2124">
        <v>1670</v>
      </c>
      <c r="M2124" t="s">
        <v>492</v>
      </c>
      <c r="N2124">
        <v>8</v>
      </c>
      <c r="O2124">
        <v>5625.18</v>
      </c>
      <c r="P2124">
        <v>9694.36</v>
      </c>
      <c r="Q2124" t="str">
        <f t="shared" si="33"/>
        <v>G4 - Medium C&amp;I</v>
      </c>
    </row>
    <row r="2125" spans="1:17" x14ac:dyDescent="0.25">
      <c r="A2125">
        <v>49</v>
      </c>
      <c r="B2125" t="s">
        <v>421</v>
      </c>
      <c r="C2125">
        <v>2020</v>
      </c>
      <c r="D2125">
        <v>5</v>
      </c>
      <c r="E2125" t="s">
        <v>148</v>
      </c>
      <c r="F2125">
        <v>3</v>
      </c>
      <c r="G2125" t="s">
        <v>136</v>
      </c>
      <c r="H2125">
        <v>441</v>
      </c>
      <c r="I2125" t="s">
        <v>527</v>
      </c>
      <c r="J2125" t="s">
        <v>528</v>
      </c>
      <c r="K2125" t="s">
        <v>146</v>
      </c>
      <c r="L2125">
        <v>300</v>
      </c>
      <c r="M2125" t="s">
        <v>137</v>
      </c>
      <c r="N2125">
        <v>1</v>
      </c>
      <c r="O2125">
        <v>6222.41</v>
      </c>
      <c r="P2125">
        <v>18008.52</v>
      </c>
      <c r="Q2125" t="str">
        <f t="shared" si="33"/>
        <v>G5 - Large C&amp;I</v>
      </c>
    </row>
    <row r="2126" spans="1:17" x14ac:dyDescent="0.25">
      <c r="A2126">
        <v>49</v>
      </c>
      <c r="B2126" t="s">
        <v>421</v>
      </c>
      <c r="C2126">
        <v>2020</v>
      </c>
      <c r="D2126">
        <v>5</v>
      </c>
      <c r="E2126" t="s">
        <v>148</v>
      </c>
      <c r="F2126">
        <v>3</v>
      </c>
      <c r="G2126" t="s">
        <v>136</v>
      </c>
      <c r="H2126">
        <v>439</v>
      </c>
      <c r="I2126" t="s">
        <v>488</v>
      </c>
      <c r="J2126" t="s">
        <v>489</v>
      </c>
      <c r="K2126" t="s">
        <v>146</v>
      </c>
      <c r="L2126">
        <v>300</v>
      </c>
      <c r="M2126" t="s">
        <v>137</v>
      </c>
      <c r="N2126">
        <v>1</v>
      </c>
      <c r="O2126">
        <v>97783.84</v>
      </c>
      <c r="P2126">
        <v>286468.75</v>
      </c>
      <c r="Q2126" t="str">
        <f t="shared" si="33"/>
        <v>G5 - Large C&amp;I</v>
      </c>
    </row>
    <row r="2127" spans="1:17" x14ac:dyDescent="0.25">
      <c r="A2127">
        <v>49</v>
      </c>
      <c r="B2127" t="s">
        <v>421</v>
      </c>
      <c r="C2127">
        <v>2020</v>
      </c>
      <c r="D2127">
        <v>5</v>
      </c>
      <c r="E2127" t="s">
        <v>148</v>
      </c>
      <c r="F2127">
        <v>3</v>
      </c>
      <c r="G2127" t="s">
        <v>136</v>
      </c>
      <c r="H2127">
        <v>446</v>
      </c>
      <c r="I2127" t="s">
        <v>522</v>
      </c>
      <c r="J2127">
        <v>8011</v>
      </c>
      <c r="K2127" t="s">
        <v>146</v>
      </c>
      <c r="L2127">
        <v>300</v>
      </c>
      <c r="M2127" t="s">
        <v>137</v>
      </c>
      <c r="N2127">
        <v>23</v>
      </c>
      <c r="O2127">
        <v>1845.69</v>
      </c>
      <c r="P2127">
        <v>0</v>
      </c>
      <c r="Q2127" t="str">
        <f t="shared" si="33"/>
        <v>G6 - OTHER</v>
      </c>
    </row>
    <row r="2128" spans="1:17" x14ac:dyDescent="0.25">
      <c r="A2128">
        <v>49</v>
      </c>
      <c r="B2128" t="s">
        <v>421</v>
      </c>
      <c r="C2128">
        <v>2020</v>
      </c>
      <c r="D2128">
        <v>5</v>
      </c>
      <c r="E2128" t="s">
        <v>148</v>
      </c>
      <c r="F2128">
        <v>5</v>
      </c>
      <c r="G2128" t="s">
        <v>141</v>
      </c>
      <c r="H2128">
        <v>411</v>
      </c>
      <c r="I2128" t="s">
        <v>490</v>
      </c>
      <c r="J2128" t="s">
        <v>491</v>
      </c>
      <c r="K2128" t="s">
        <v>146</v>
      </c>
      <c r="L2128">
        <v>1670</v>
      </c>
      <c r="M2128" t="s">
        <v>492</v>
      </c>
      <c r="N2128">
        <v>9</v>
      </c>
      <c r="O2128">
        <v>34206.97</v>
      </c>
      <c r="P2128">
        <v>67682.33</v>
      </c>
      <c r="Q2128" t="str">
        <f t="shared" si="33"/>
        <v>G5 - Large C&amp;I</v>
      </c>
    </row>
    <row r="2129" spans="1:17" x14ac:dyDescent="0.25">
      <c r="A2129">
        <v>49</v>
      </c>
      <c r="B2129" t="s">
        <v>421</v>
      </c>
      <c r="C2129">
        <v>2020</v>
      </c>
      <c r="D2129">
        <v>5</v>
      </c>
      <c r="E2129" t="s">
        <v>148</v>
      </c>
      <c r="F2129">
        <v>3</v>
      </c>
      <c r="G2129" t="s">
        <v>136</v>
      </c>
      <c r="H2129">
        <v>415</v>
      </c>
      <c r="I2129" t="s">
        <v>502</v>
      </c>
      <c r="J2129" t="s">
        <v>503</v>
      </c>
      <c r="K2129" t="s">
        <v>146</v>
      </c>
      <c r="L2129">
        <v>1670</v>
      </c>
      <c r="M2129" t="s">
        <v>492</v>
      </c>
      <c r="N2129">
        <v>23</v>
      </c>
      <c r="O2129">
        <v>237843.89</v>
      </c>
      <c r="P2129">
        <v>974962.98</v>
      </c>
      <c r="Q2129" t="str">
        <f t="shared" si="33"/>
        <v>G5 - Large C&amp;I</v>
      </c>
    </row>
    <row r="2130" spans="1:17" x14ac:dyDescent="0.25">
      <c r="A2130">
        <v>49</v>
      </c>
      <c r="B2130" t="s">
        <v>421</v>
      </c>
      <c r="C2130">
        <v>2020</v>
      </c>
      <c r="D2130">
        <v>5</v>
      </c>
      <c r="E2130" t="s">
        <v>148</v>
      </c>
      <c r="F2130">
        <v>1</v>
      </c>
      <c r="G2130" t="s">
        <v>133</v>
      </c>
      <c r="H2130">
        <v>400</v>
      </c>
      <c r="I2130" t="s">
        <v>511</v>
      </c>
      <c r="J2130">
        <v>1247</v>
      </c>
      <c r="K2130" t="s">
        <v>146</v>
      </c>
      <c r="L2130">
        <v>207</v>
      </c>
      <c r="M2130" t="s">
        <v>152</v>
      </c>
      <c r="N2130">
        <v>10</v>
      </c>
      <c r="O2130">
        <v>842.77</v>
      </c>
      <c r="P2130">
        <v>531.98</v>
      </c>
      <c r="Q2130" t="str">
        <f t="shared" si="33"/>
        <v>G1 - Residential</v>
      </c>
    </row>
    <row r="2131" spans="1:17" x14ac:dyDescent="0.25">
      <c r="A2131">
        <v>49</v>
      </c>
      <c r="B2131" t="s">
        <v>421</v>
      </c>
      <c r="C2131">
        <v>2020</v>
      </c>
      <c r="D2131">
        <v>5</v>
      </c>
      <c r="E2131" t="s">
        <v>148</v>
      </c>
      <c r="F2131">
        <v>3</v>
      </c>
      <c r="G2131" t="s">
        <v>136</v>
      </c>
      <c r="H2131">
        <v>417</v>
      </c>
      <c r="I2131" t="s">
        <v>500</v>
      </c>
      <c r="J2131">
        <v>2367</v>
      </c>
      <c r="K2131" t="s">
        <v>146</v>
      </c>
      <c r="L2131">
        <v>300</v>
      </c>
      <c r="M2131" t="s">
        <v>137</v>
      </c>
      <c r="N2131">
        <v>22</v>
      </c>
      <c r="O2131">
        <v>77042.289999999994</v>
      </c>
      <c r="P2131">
        <v>79304.42</v>
      </c>
      <c r="Q2131" t="str">
        <f t="shared" si="33"/>
        <v>G5 - Large C&amp;I</v>
      </c>
    </row>
    <row r="2132" spans="1:17" x14ac:dyDescent="0.25">
      <c r="A2132">
        <v>49</v>
      </c>
      <c r="B2132" t="s">
        <v>421</v>
      </c>
      <c r="C2132">
        <v>2020</v>
      </c>
      <c r="D2132">
        <v>5</v>
      </c>
      <c r="E2132" t="s">
        <v>148</v>
      </c>
      <c r="F2132">
        <v>3</v>
      </c>
      <c r="G2132" t="s">
        <v>136</v>
      </c>
      <c r="H2132">
        <v>423</v>
      </c>
      <c r="I2132" t="s">
        <v>483</v>
      </c>
      <c r="J2132" t="s">
        <v>484</v>
      </c>
      <c r="K2132" t="s">
        <v>146</v>
      </c>
      <c r="L2132">
        <v>1671</v>
      </c>
      <c r="M2132" t="s">
        <v>485</v>
      </c>
      <c r="N2132">
        <v>13</v>
      </c>
      <c r="O2132">
        <v>182131.55</v>
      </c>
      <c r="P2132">
        <v>1055862.27</v>
      </c>
      <c r="Q2132" t="str">
        <f t="shared" si="33"/>
        <v>G5 - Large C&amp;I</v>
      </c>
    </row>
    <row r="2133" spans="1:17" x14ac:dyDescent="0.25">
      <c r="A2133">
        <v>49</v>
      </c>
      <c r="B2133" t="s">
        <v>421</v>
      </c>
      <c r="C2133">
        <v>2020</v>
      </c>
      <c r="D2133">
        <v>5</v>
      </c>
      <c r="E2133" t="s">
        <v>148</v>
      </c>
      <c r="F2133">
        <v>3</v>
      </c>
      <c r="G2133" t="s">
        <v>136</v>
      </c>
      <c r="H2133">
        <v>422</v>
      </c>
      <c r="I2133" t="s">
        <v>501</v>
      </c>
      <c r="J2133">
        <v>2421</v>
      </c>
      <c r="K2133" t="s">
        <v>146</v>
      </c>
      <c r="L2133">
        <v>1671</v>
      </c>
      <c r="M2133" t="s">
        <v>485</v>
      </c>
      <c r="N2133">
        <v>2</v>
      </c>
      <c r="O2133">
        <v>6218.39</v>
      </c>
      <c r="P2133">
        <v>14345.13</v>
      </c>
      <c r="Q2133" t="str">
        <f t="shared" si="33"/>
        <v>G5 - Large C&amp;I</v>
      </c>
    </row>
    <row r="2134" spans="1:17" x14ac:dyDescent="0.25">
      <c r="A2134">
        <v>49</v>
      </c>
      <c r="B2134" t="s">
        <v>421</v>
      </c>
      <c r="C2134">
        <v>2020</v>
      </c>
      <c r="D2134">
        <v>5</v>
      </c>
      <c r="E2134" t="s">
        <v>148</v>
      </c>
      <c r="F2134">
        <v>3</v>
      </c>
      <c r="G2134" t="s">
        <v>136</v>
      </c>
      <c r="H2134">
        <v>421</v>
      </c>
      <c r="I2134" t="s">
        <v>486</v>
      </c>
      <c r="J2134">
        <v>2496</v>
      </c>
      <c r="K2134" t="s">
        <v>146</v>
      </c>
      <c r="L2134">
        <v>300</v>
      </c>
      <c r="M2134" t="s">
        <v>137</v>
      </c>
      <c r="N2134">
        <v>1</v>
      </c>
      <c r="O2134">
        <v>27036.799999999999</v>
      </c>
      <c r="P2134">
        <v>33380.58</v>
      </c>
      <c r="Q2134" t="str">
        <f t="shared" si="33"/>
        <v>G5 - Large C&amp;I</v>
      </c>
    </row>
    <row r="2135" spans="1:17" x14ac:dyDescent="0.25">
      <c r="A2135">
        <v>49</v>
      </c>
      <c r="B2135" t="s">
        <v>421</v>
      </c>
      <c r="C2135">
        <v>2020</v>
      </c>
      <c r="D2135">
        <v>5</v>
      </c>
      <c r="E2135" t="s">
        <v>148</v>
      </c>
      <c r="F2135">
        <v>3</v>
      </c>
      <c r="G2135" t="s">
        <v>136</v>
      </c>
      <c r="H2135">
        <v>405</v>
      </c>
      <c r="I2135" t="s">
        <v>505</v>
      </c>
      <c r="J2135">
        <v>2237</v>
      </c>
      <c r="K2135" t="s">
        <v>146</v>
      </c>
      <c r="L2135">
        <v>300</v>
      </c>
      <c r="M2135" t="s">
        <v>137</v>
      </c>
      <c r="N2135">
        <v>3208</v>
      </c>
      <c r="O2135">
        <v>2548243.4500000002</v>
      </c>
      <c r="P2135">
        <v>2152441.7999999998</v>
      </c>
      <c r="Q2135" t="str">
        <f t="shared" si="33"/>
        <v>G4 - Medium C&amp;I</v>
      </c>
    </row>
    <row r="2136" spans="1:17" x14ac:dyDescent="0.25">
      <c r="A2136">
        <v>49</v>
      </c>
      <c r="B2136" t="s">
        <v>421</v>
      </c>
      <c r="C2136">
        <v>2020</v>
      </c>
      <c r="D2136">
        <v>5</v>
      </c>
      <c r="E2136" t="s">
        <v>148</v>
      </c>
      <c r="F2136">
        <v>5</v>
      </c>
      <c r="G2136" t="s">
        <v>141</v>
      </c>
      <c r="H2136">
        <v>405</v>
      </c>
      <c r="I2136" t="s">
        <v>505</v>
      </c>
      <c r="J2136">
        <v>2237</v>
      </c>
      <c r="K2136" t="s">
        <v>146</v>
      </c>
      <c r="L2136">
        <v>400</v>
      </c>
      <c r="M2136" t="s">
        <v>141</v>
      </c>
      <c r="N2136">
        <v>22</v>
      </c>
      <c r="O2136">
        <v>36143.82</v>
      </c>
      <c r="P2136">
        <v>33020.879999999997</v>
      </c>
      <c r="Q2136" t="str">
        <f t="shared" si="33"/>
        <v>G4 - Medium C&amp;I</v>
      </c>
    </row>
    <row r="2137" spans="1:17" x14ac:dyDescent="0.25">
      <c r="A2137">
        <v>49</v>
      </c>
      <c r="B2137" t="s">
        <v>421</v>
      </c>
      <c r="C2137">
        <v>2020</v>
      </c>
      <c r="D2137">
        <v>5</v>
      </c>
      <c r="E2137" t="s">
        <v>148</v>
      </c>
      <c r="F2137">
        <v>1</v>
      </c>
      <c r="G2137" t="s">
        <v>133</v>
      </c>
      <c r="H2137">
        <v>404</v>
      </c>
      <c r="I2137" t="s">
        <v>507</v>
      </c>
      <c r="J2137">
        <v>0</v>
      </c>
      <c r="K2137" t="s">
        <v>146</v>
      </c>
      <c r="L2137">
        <v>0</v>
      </c>
      <c r="M2137" t="s">
        <v>146</v>
      </c>
      <c r="N2137">
        <v>1</v>
      </c>
      <c r="O2137">
        <v>34.020000000000003</v>
      </c>
      <c r="P2137">
        <v>7.18</v>
      </c>
      <c r="Q2137" t="str">
        <f t="shared" si="33"/>
        <v>G6 - OTHER</v>
      </c>
    </row>
    <row r="2138" spans="1:17" x14ac:dyDescent="0.25">
      <c r="A2138">
        <v>49</v>
      </c>
      <c r="B2138" t="s">
        <v>421</v>
      </c>
      <c r="C2138">
        <v>2020</v>
      </c>
      <c r="D2138">
        <v>5</v>
      </c>
      <c r="E2138" t="s">
        <v>148</v>
      </c>
      <c r="F2138">
        <v>3</v>
      </c>
      <c r="G2138" t="s">
        <v>136</v>
      </c>
      <c r="H2138">
        <v>442</v>
      </c>
      <c r="I2138" t="s">
        <v>532</v>
      </c>
      <c r="J2138" t="s">
        <v>533</v>
      </c>
      <c r="K2138" t="s">
        <v>146</v>
      </c>
      <c r="L2138">
        <v>1672</v>
      </c>
      <c r="M2138" t="s">
        <v>525</v>
      </c>
      <c r="N2138">
        <v>8</v>
      </c>
      <c r="O2138">
        <v>149669.14000000001</v>
      </c>
      <c r="P2138">
        <v>979143.75</v>
      </c>
      <c r="Q2138" t="str">
        <f t="shared" si="33"/>
        <v>G5 - Large C&amp;I</v>
      </c>
    </row>
    <row r="2139" spans="1:17" x14ac:dyDescent="0.25">
      <c r="A2139">
        <v>49</v>
      </c>
      <c r="B2139" t="s">
        <v>421</v>
      </c>
      <c r="C2139">
        <v>2020</v>
      </c>
      <c r="D2139">
        <v>5</v>
      </c>
      <c r="E2139" t="s">
        <v>148</v>
      </c>
      <c r="F2139">
        <v>10</v>
      </c>
      <c r="G2139" t="s">
        <v>150</v>
      </c>
      <c r="H2139">
        <v>401</v>
      </c>
      <c r="I2139" t="s">
        <v>526</v>
      </c>
      <c r="J2139">
        <v>1012</v>
      </c>
      <c r="K2139" t="s">
        <v>146</v>
      </c>
      <c r="L2139">
        <v>200</v>
      </c>
      <c r="M2139" t="s">
        <v>144</v>
      </c>
      <c r="N2139">
        <v>10</v>
      </c>
      <c r="O2139">
        <v>1479.6</v>
      </c>
      <c r="P2139">
        <v>939.63</v>
      </c>
      <c r="Q2139" t="str">
        <f t="shared" si="33"/>
        <v>G1 - Residential</v>
      </c>
    </row>
    <row r="2140" spans="1:17" x14ac:dyDescent="0.25">
      <c r="A2140">
        <v>49</v>
      </c>
      <c r="B2140" t="s">
        <v>421</v>
      </c>
      <c r="C2140">
        <v>2020</v>
      </c>
      <c r="D2140">
        <v>5</v>
      </c>
      <c r="E2140" t="s">
        <v>148</v>
      </c>
      <c r="F2140">
        <v>1</v>
      </c>
      <c r="G2140" t="s">
        <v>133</v>
      </c>
      <c r="H2140">
        <v>403</v>
      </c>
      <c r="I2140" t="s">
        <v>513</v>
      </c>
      <c r="J2140">
        <v>1101</v>
      </c>
      <c r="K2140" t="s">
        <v>146</v>
      </c>
      <c r="L2140">
        <v>200</v>
      </c>
      <c r="M2140" t="s">
        <v>144</v>
      </c>
      <c r="N2140">
        <v>610</v>
      </c>
      <c r="O2140">
        <v>24708.33</v>
      </c>
      <c r="P2140">
        <v>17655.09</v>
      </c>
      <c r="Q2140" t="str">
        <f t="shared" si="33"/>
        <v>G2 - Low Income Residential</v>
      </c>
    </row>
    <row r="2141" spans="1:17" x14ac:dyDescent="0.25">
      <c r="A2141">
        <v>49</v>
      </c>
      <c r="B2141" t="s">
        <v>421</v>
      </c>
      <c r="C2141">
        <v>2020</v>
      </c>
      <c r="D2141">
        <v>5</v>
      </c>
      <c r="E2141" t="s">
        <v>148</v>
      </c>
      <c r="F2141">
        <v>3</v>
      </c>
      <c r="G2141" t="s">
        <v>136</v>
      </c>
      <c r="H2141">
        <v>425</v>
      </c>
      <c r="I2141" t="s">
        <v>480</v>
      </c>
      <c r="J2141" t="s">
        <v>481</v>
      </c>
      <c r="K2141" t="s">
        <v>146</v>
      </c>
      <c r="L2141">
        <v>1675</v>
      </c>
      <c r="M2141" t="s">
        <v>482</v>
      </c>
      <c r="N2141">
        <v>3</v>
      </c>
      <c r="O2141">
        <v>25360.14</v>
      </c>
      <c r="P2141">
        <v>24213.24</v>
      </c>
      <c r="Q2141" t="str">
        <f t="shared" si="33"/>
        <v>G5 - Large C&amp;I</v>
      </c>
    </row>
    <row r="2142" spans="1:17" x14ac:dyDescent="0.25">
      <c r="A2142">
        <v>49</v>
      </c>
      <c r="B2142" t="s">
        <v>421</v>
      </c>
      <c r="C2142">
        <v>2020</v>
      </c>
      <c r="D2142">
        <v>5</v>
      </c>
      <c r="E2142" t="s">
        <v>148</v>
      </c>
      <c r="F2142">
        <v>3</v>
      </c>
      <c r="G2142" t="s">
        <v>136</v>
      </c>
      <c r="H2142">
        <v>420</v>
      </c>
      <c r="I2142" t="s">
        <v>499</v>
      </c>
      <c r="J2142">
        <v>2331</v>
      </c>
      <c r="K2142" t="s">
        <v>146</v>
      </c>
      <c r="L2142">
        <v>300</v>
      </c>
      <c r="M2142" t="s">
        <v>137</v>
      </c>
      <c r="N2142">
        <v>2</v>
      </c>
      <c r="O2142">
        <v>6472.5</v>
      </c>
      <c r="P2142">
        <v>6825.15</v>
      </c>
      <c r="Q2142" t="str">
        <f t="shared" si="33"/>
        <v>G5 - Large C&amp;I</v>
      </c>
    </row>
    <row r="2143" spans="1:17" x14ac:dyDescent="0.25">
      <c r="A2143">
        <v>49</v>
      </c>
      <c r="B2143" t="s">
        <v>421</v>
      </c>
      <c r="C2143">
        <v>2020</v>
      </c>
      <c r="D2143">
        <v>5</v>
      </c>
      <c r="E2143" t="s">
        <v>148</v>
      </c>
      <c r="F2143">
        <v>5</v>
      </c>
      <c r="G2143" t="s">
        <v>141</v>
      </c>
      <c r="H2143">
        <v>424</v>
      </c>
      <c r="I2143" t="s">
        <v>519</v>
      </c>
      <c r="J2143">
        <v>2431</v>
      </c>
      <c r="K2143" t="s">
        <v>146</v>
      </c>
      <c r="L2143">
        <v>400</v>
      </c>
      <c r="M2143" t="s">
        <v>141</v>
      </c>
      <c r="N2143">
        <v>2</v>
      </c>
      <c r="O2143">
        <v>14617.28</v>
      </c>
      <c r="P2143">
        <v>16578.86</v>
      </c>
      <c r="Q2143" t="str">
        <f t="shared" si="33"/>
        <v>G5 - Large C&amp;I</v>
      </c>
    </row>
    <row r="2144" spans="1:17" x14ac:dyDescent="0.25">
      <c r="A2144">
        <v>49</v>
      </c>
      <c r="B2144" t="s">
        <v>421</v>
      </c>
      <c r="C2144">
        <v>2020</v>
      </c>
      <c r="D2144">
        <v>6</v>
      </c>
      <c r="E2144" t="s">
        <v>147</v>
      </c>
      <c r="F2144">
        <v>5</v>
      </c>
      <c r="G2144" t="s">
        <v>141</v>
      </c>
      <c r="H2144">
        <v>943</v>
      </c>
      <c r="I2144" t="s">
        <v>465</v>
      </c>
      <c r="J2144" t="s">
        <v>466</v>
      </c>
      <c r="K2144" t="s">
        <v>467</v>
      </c>
      <c r="L2144">
        <v>4552</v>
      </c>
      <c r="M2144" t="s">
        <v>157</v>
      </c>
      <c r="N2144">
        <v>1</v>
      </c>
      <c r="O2144">
        <v>8786.49</v>
      </c>
      <c r="P2144">
        <v>0</v>
      </c>
      <c r="Q2144" t="str">
        <f t="shared" ref="Q2144:Q2207" si="34">VLOOKUP(J2144,S:T,2,FALSE)</f>
        <v>E6 - OTHER</v>
      </c>
    </row>
    <row r="2145" spans="1:17" x14ac:dyDescent="0.25">
      <c r="A2145">
        <v>49</v>
      </c>
      <c r="B2145" t="s">
        <v>421</v>
      </c>
      <c r="C2145">
        <v>2020</v>
      </c>
      <c r="D2145">
        <v>6</v>
      </c>
      <c r="E2145" t="s">
        <v>147</v>
      </c>
      <c r="F2145">
        <v>3</v>
      </c>
      <c r="G2145" t="s">
        <v>136</v>
      </c>
      <c r="H2145">
        <v>700</v>
      </c>
      <c r="I2145" t="s">
        <v>448</v>
      </c>
      <c r="J2145" t="s">
        <v>439</v>
      </c>
      <c r="K2145" t="s">
        <v>440</v>
      </c>
      <c r="L2145">
        <v>300</v>
      </c>
      <c r="M2145" t="s">
        <v>137</v>
      </c>
      <c r="N2145">
        <v>55</v>
      </c>
      <c r="O2145">
        <v>1082534.55</v>
      </c>
      <c r="P2145">
        <v>6435353</v>
      </c>
      <c r="Q2145" t="str">
        <f t="shared" si="34"/>
        <v>E5 - Large C&amp;I</v>
      </c>
    </row>
    <row r="2146" spans="1:17" x14ac:dyDescent="0.25">
      <c r="A2146">
        <v>49</v>
      </c>
      <c r="B2146" t="s">
        <v>421</v>
      </c>
      <c r="C2146">
        <v>2020</v>
      </c>
      <c r="D2146">
        <v>6</v>
      </c>
      <c r="E2146" t="s">
        <v>147</v>
      </c>
      <c r="F2146">
        <v>6</v>
      </c>
      <c r="G2146" t="s">
        <v>138</v>
      </c>
      <c r="H2146">
        <v>605</v>
      </c>
      <c r="I2146" t="s">
        <v>468</v>
      </c>
      <c r="J2146" t="s">
        <v>442</v>
      </c>
      <c r="K2146" t="s">
        <v>443</v>
      </c>
      <c r="L2146">
        <v>700</v>
      </c>
      <c r="M2146" t="s">
        <v>139</v>
      </c>
      <c r="N2146">
        <v>16</v>
      </c>
      <c r="O2146">
        <v>998.75</v>
      </c>
      <c r="P2146">
        <v>3321</v>
      </c>
      <c r="Q2146" t="str">
        <f t="shared" si="34"/>
        <v>E6 - OTHER</v>
      </c>
    </row>
    <row r="2147" spans="1:17" x14ac:dyDescent="0.25">
      <c r="A2147">
        <v>49</v>
      </c>
      <c r="B2147" t="s">
        <v>421</v>
      </c>
      <c r="C2147">
        <v>2020</v>
      </c>
      <c r="D2147">
        <v>6</v>
      </c>
      <c r="E2147" t="s">
        <v>147</v>
      </c>
      <c r="F2147">
        <v>1</v>
      </c>
      <c r="G2147" t="s">
        <v>133</v>
      </c>
      <c r="H2147">
        <v>616</v>
      </c>
      <c r="I2147" t="s">
        <v>447</v>
      </c>
      <c r="J2147" t="s">
        <v>442</v>
      </c>
      <c r="K2147" t="s">
        <v>443</v>
      </c>
      <c r="L2147">
        <v>4512</v>
      </c>
      <c r="M2147" t="s">
        <v>134</v>
      </c>
      <c r="N2147">
        <v>44</v>
      </c>
      <c r="O2147">
        <v>4212.1400000000003</v>
      </c>
      <c r="P2147">
        <v>11999</v>
      </c>
      <c r="Q2147" t="str">
        <f t="shared" si="34"/>
        <v>E6 - OTHER</v>
      </c>
    </row>
    <row r="2148" spans="1:17" x14ac:dyDescent="0.25">
      <c r="A2148">
        <v>49</v>
      </c>
      <c r="B2148" t="s">
        <v>421</v>
      </c>
      <c r="C2148">
        <v>2020</v>
      </c>
      <c r="D2148">
        <v>6</v>
      </c>
      <c r="E2148" t="s">
        <v>147</v>
      </c>
      <c r="F2148">
        <v>5</v>
      </c>
      <c r="G2148" t="s">
        <v>141</v>
      </c>
      <c r="H2148">
        <v>954</v>
      </c>
      <c r="I2148" t="s">
        <v>437</v>
      </c>
      <c r="J2148" t="s">
        <v>434</v>
      </c>
      <c r="K2148" t="s">
        <v>435</v>
      </c>
      <c r="L2148">
        <v>4552</v>
      </c>
      <c r="M2148" t="s">
        <v>157</v>
      </c>
      <c r="N2148">
        <v>182</v>
      </c>
      <c r="O2148">
        <v>338403.91</v>
      </c>
      <c r="P2148">
        <v>3347814</v>
      </c>
      <c r="Q2148" t="str">
        <f t="shared" si="34"/>
        <v>E4 - Medium C&amp;I</v>
      </c>
    </row>
    <row r="2149" spans="1:17" x14ac:dyDescent="0.25">
      <c r="A2149">
        <v>49</v>
      </c>
      <c r="B2149" t="s">
        <v>421</v>
      </c>
      <c r="C2149">
        <v>2020</v>
      </c>
      <c r="D2149">
        <v>6</v>
      </c>
      <c r="E2149" t="s">
        <v>147</v>
      </c>
      <c r="F2149">
        <v>3</v>
      </c>
      <c r="G2149" t="s">
        <v>136</v>
      </c>
      <c r="H2149">
        <v>117</v>
      </c>
      <c r="I2149" t="s">
        <v>478</v>
      </c>
      <c r="J2149" t="s">
        <v>462</v>
      </c>
      <c r="K2149" t="s">
        <v>463</v>
      </c>
      <c r="L2149">
        <v>300</v>
      </c>
      <c r="M2149" t="s">
        <v>137</v>
      </c>
      <c r="N2149">
        <v>3</v>
      </c>
      <c r="O2149">
        <v>15352.39</v>
      </c>
      <c r="P2149">
        <v>67497</v>
      </c>
      <c r="Q2149" t="str">
        <f t="shared" si="34"/>
        <v>E5 - Large C&amp;I</v>
      </c>
    </row>
    <row r="2150" spans="1:17" x14ac:dyDescent="0.25">
      <c r="A2150">
        <v>49</v>
      </c>
      <c r="B2150" t="s">
        <v>421</v>
      </c>
      <c r="C2150">
        <v>2020</v>
      </c>
      <c r="D2150">
        <v>6</v>
      </c>
      <c r="E2150" t="s">
        <v>147</v>
      </c>
      <c r="F2150">
        <v>1</v>
      </c>
      <c r="G2150" t="s">
        <v>133</v>
      </c>
      <c r="H2150">
        <v>6</v>
      </c>
      <c r="I2150" t="s">
        <v>422</v>
      </c>
      <c r="J2150" t="s">
        <v>423</v>
      </c>
      <c r="K2150" t="s">
        <v>424</v>
      </c>
      <c r="L2150">
        <v>200</v>
      </c>
      <c r="M2150" t="s">
        <v>144</v>
      </c>
      <c r="N2150">
        <v>27975</v>
      </c>
      <c r="O2150">
        <v>2112100.25</v>
      </c>
      <c r="P2150">
        <v>13744069</v>
      </c>
      <c r="Q2150" t="str">
        <f t="shared" si="34"/>
        <v>E2 - Low Income Residential</v>
      </c>
    </row>
    <row r="2151" spans="1:17" x14ac:dyDescent="0.25">
      <c r="A2151">
        <v>49</v>
      </c>
      <c r="B2151" t="s">
        <v>421</v>
      </c>
      <c r="C2151">
        <v>2020</v>
      </c>
      <c r="D2151">
        <v>6</v>
      </c>
      <c r="E2151" t="s">
        <v>147</v>
      </c>
      <c r="F2151">
        <v>5</v>
      </c>
      <c r="G2151" t="s">
        <v>141</v>
      </c>
      <c r="H2151">
        <v>950</v>
      </c>
      <c r="I2151" t="s">
        <v>429</v>
      </c>
      <c r="J2151" t="s">
        <v>426</v>
      </c>
      <c r="K2151" t="s">
        <v>427</v>
      </c>
      <c r="L2151">
        <v>4552</v>
      </c>
      <c r="M2151" t="s">
        <v>157</v>
      </c>
      <c r="N2151">
        <v>145</v>
      </c>
      <c r="O2151">
        <v>39597.24</v>
      </c>
      <c r="P2151">
        <v>363317</v>
      </c>
      <c r="Q2151" t="str">
        <f t="shared" si="34"/>
        <v>E3 - Small C&amp;I</v>
      </c>
    </row>
    <row r="2152" spans="1:17" x14ac:dyDescent="0.25">
      <c r="A2152">
        <v>49</v>
      </c>
      <c r="B2152" t="s">
        <v>421</v>
      </c>
      <c r="C2152">
        <v>2020</v>
      </c>
      <c r="D2152">
        <v>6</v>
      </c>
      <c r="E2152" t="s">
        <v>147</v>
      </c>
      <c r="F2152">
        <v>1</v>
      </c>
      <c r="G2152" t="s">
        <v>133</v>
      </c>
      <c r="H2152">
        <v>34</v>
      </c>
      <c r="I2152" t="s">
        <v>464</v>
      </c>
      <c r="J2152" t="s">
        <v>459</v>
      </c>
      <c r="K2152" t="s">
        <v>460</v>
      </c>
      <c r="L2152">
        <v>200</v>
      </c>
      <c r="M2152" t="s">
        <v>144</v>
      </c>
      <c r="N2152">
        <v>2</v>
      </c>
      <c r="O2152">
        <v>47.15</v>
      </c>
      <c r="P2152">
        <v>123</v>
      </c>
      <c r="Q2152" t="str">
        <f t="shared" si="34"/>
        <v>E3 - Small C&amp;I</v>
      </c>
    </row>
    <row r="2153" spans="1:17" x14ac:dyDescent="0.25">
      <c r="A2153">
        <v>49</v>
      </c>
      <c r="B2153" t="s">
        <v>421</v>
      </c>
      <c r="C2153">
        <v>2020</v>
      </c>
      <c r="D2153">
        <v>6</v>
      </c>
      <c r="E2153" t="s">
        <v>147</v>
      </c>
      <c r="F2153">
        <v>3</v>
      </c>
      <c r="G2153" t="s">
        <v>136</v>
      </c>
      <c r="H2153">
        <v>617</v>
      </c>
      <c r="I2153" t="s">
        <v>471</v>
      </c>
      <c r="J2153" t="s">
        <v>431</v>
      </c>
      <c r="K2153" t="s">
        <v>432</v>
      </c>
      <c r="L2153">
        <v>4532</v>
      </c>
      <c r="M2153" t="s">
        <v>143</v>
      </c>
      <c r="N2153">
        <v>1</v>
      </c>
      <c r="O2153">
        <v>858.38</v>
      </c>
      <c r="P2153">
        <v>3741</v>
      </c>
      <c r="Q2153" t="str">
        <f t="shared" si="34"/>
        <v>E6 - OTHER</v>
      </c>
    </row>
    <row r="2154" spans="1:17" x14ac:dyDescent="0.25">
      <c r="A2154">
        <v>49</v>
      </c>
      <c r="B2154" t="s">
        <v>421</v>
      </c>
      <c r="C2154">
        <v>2020</v>
      </c>
      <c r="D2154">
        <v>6</v>
      </c>
      <c r="E2154" t="s">
        <v>147</v>
      </c>
      <c r="F2154">
        <v>5</v>
      </c>
      <c r="G2154" t="s">
        <v>141</v>
      </c>
      <c r="H2154">
        <v>616</v>
      </c>
      <c r="I2154" t="s">
        <v>447</v>
      </c>
      <c r="J2154" t="s">
        <v>442</v>
      </c>
      <c r="K2154" t="s">
        <v>443</v>
      </c>
      <c r="L2154">
        <v>4552</v>
      </c>
      <c r="M2154" t="s">
        <v>157</v>
      </c>
      <c r="N2154">
        <v>20</v>
      </c>
      <c r="O2154">
        <v>2470.2600000000002</v>
      </c>
      <c r="P2154">
        <v>10892</v>
      </c>
      <c r="Q2154" t="str">
        <f t="shared" si="34"/>
        <v>E6 - OTHER</v>
      </c>
    </row>
    <row r="2155" spans="1:17" x14ac:dyDescent="0.25">
      <c r="A2155">
        <v>49</v>
      </c>
      <c r="B2155" t="s">
        <v>421</v>
      </c>
      <c r="C2155">
        <v>2020</v>
      </c>
      <c r="D2155">
        <v>6</v>
      </c>
      <c r="E2155" t="s">
        <v>147</v>
      </c>
      <c r="F2155">
        <v>3</v>
      </c>
      <c r="G2155" t="s">
        <v>136</v>
      </c>
      <c r="H2155">
        <v>616</v>
      </c>
      <c r="I2155" t="s">
        <v>447</v>
      </c>
      <c r="J2155" t="s">
        <v>442</v>
      </c>
      <c r="K2155" t="s">
        <v>443</v>
      </c>
      <c r="L2155">
        <v>4532</v>
      </c>
      <c r="M2155" t="s">
        <v>143</v>
      </c>
      <c r="N2155">
        <v>314</v>
      </c>
      <c r="O2155">
        <v>17921.95</v>
      </c>
      <c r="P2155">
        <v>82926</v>
      </c>
      <c r="Q2155" t="str">
        <f t="shared" si="34"/>
        <v>E6 - OTHER</v>
      </c>
    </row>
    <row r="2156" spans="1:17" x14ac:dyDescent="0.25">
      <c r="A2156">
        <v>49</v>
      </c>
      <c r="B2156" t="s">
        <v>421</v>
      </c>
      <c r="C2156">
        <v>2020</v>
      </c>
      <c r="D2156">
        <v>6</v>
      </c>
      <c r="E2156" t="s">
        <v>147</v>
      </c>
      <c r="F2156">
        <v>6</v>
      </c>
      <c r="G2156" t="s">
        <v>138</v>
      </c>
      <c r="H2156">
        <v>616</v>
      </c>
      <c r="I2156" t="s">
        <v>447</v>
      </c>
      <c r="J2156" t="s">
        <v>442</v>
      </c>
      <c r="K2156" t="s">
        <v>443</v>
      </c>
      <c r="L2156">
        <v>4562</v>
      </c>
      <c r="M2156" t="s">
        <v>145</v>
      </c>
      <c r="N2156">
        <v>72</v>
      </c>
      <c r="O2156">
        <v>4657.04</v>
      </c>
      <c r="P2156">
        <v>22917</v>
      </c>
      <c r="Q2156" t="str">
        <f t="shared" si="34"/>
        <v>E6 - OTHER</v>
      </c>
    </row>
    <row r="2157" spans="1:17" x14ac:dyDescent="0.25">
      <c r="A2157">
        <v>49</v>
      </c>
      <c r="B2157" t="s">
        <v>421</v>
      </c>
      <c r="C2157">
        <v>2020</v>
      </c>
      <c r="D2157">
        <v>6</v>
      </c>
      <c r="E2157" t="s">
        <v>147</v>
      </c>
      <c r="F2157">
        <v>5</v>
      </c>
      <c r="G2157" t="s">
        <v>141</v>
      </c>
      <c r="H2157">
        <v>53</v>
      </c>
      <c r="I2157" t="s">
        <v>436</v>
      </c>
      <c r="J2157" t="s">
        <v>434</v>
      </c>
      <c r="K2157" t="s">
        <v>435</v>
      </c>
      <c r="L2157">
        <v>460</v>
      </c>
      <c r="M2157" t="s">
        <v>142</v>
      </c>
      <c r="N2157">
        <v>9</v>
      </c>
      <c r="O2157">
        <v>16879.7</v>
      </c>
      <c r="P2157">
        <v>81228</v>
      </c>
      <c r="Q2157" t="str">
        <f t="shared" si="34"/>
        <v>E4 - Medium C&amp;I</v>
      </c>
    </row>
    <row r="2158" spans="1:17" x14ac:dyDescent="0.25">
      <c r="A2158">
        <v>49</v>
      </c>
      <c r="B2158" t="s">
        <v>421</v>
      </c>
      <c r="C2158">
        <v>2020</v>
      </c>
      <c r="D2158">
        <v>6</v>
      </c>
      <c r="E2158" t="s">
        <v>147</v>
      </c>
      <c r="F2158">
        <v>1</v>
      </c>
      <c r="G2158" t="s">
        <v>133</v>
      </c>
      <c r="H2158">
        <v>954</v>
      </c>
      <c r="I2158" t="s">
        <v>437</v>
      </c>
      <c r="J2158" t="s">
        <v>434</v>
      </c>
      <c r="K2158" t="s">
        <v>435</v>
      </c>
      <c r="L2158">
        <v>4512</v>
      </c>
      <c r="M2158" t="s">
        <v>134</v>
      </c>
      <c r="N2158">
        <v>1</v>
      </c>
      <c r="O2158">
        <v>997.49</v>
      </c>
      <c r="P2158">
        <v>9637</v>
      </c>
      <c r="Q2158" t="str">
        <f t="shared" si="34"/>
        <v>E4 - Medium C&amp;I</v>
      </c>
    </row>
    <row r="2159" spans="1:17" x14ac:dyDescent="0.25">
      <c r="A2159">
        <v>49</v>
      </c>
      <c r="B2159" t="s">
        <v>421</v>
      </c>
      <c r="C2159">
        <v>2020</v>
      </c>
      <c r="D2159">
        <v>6</v>
      </c>
      <c r="E2159" t="s">
        <v>147</v>
      </c>
      <c r="F2159">
        <v>3</v>
      </c>
      <c r="G2159" t="s">
        <v>136</v>
      </c>
      <c r="H2159">
        <v>629</v>
      </c>
      <c r="I2159" t="s">
        <v>470</v>
      </c>
      <c r="J2159" t="s">
        <v>431</v>
      </c>
      <c r="K2159" t="s">
        <v>432</v>
      </c>
      <c r="L2159">
        <v>300</v>
      </c>
      <c r="M2159" t="s">
        <v>137</v>
      </c>
      <c r="N2159">
        <v>8</v>
      </c>
      <c r="O2159">
        <v>263.38</v>
      </c>
      <c r="P2159">
        <v>872</v>
      </c>
      <c r="Q2159" t="str">
        <f t="shared" si="34"/>
        <v>E6 - OTHER</v>
      </c>
    </row>
    <row r="2160" spans="1:17" x14ac:dyDescent="0.25">
      <c r="A2160">
        <v>49</v>
      </c>
      <c r="B2160" t="s">
        <v>421</v>
      </c>
      <c r="C2160">
        <v>2020</v>
      </c>
      <c r="D2160">
        <v>6</v>
      </c>
      <c r="E2160" t="s">
        <v>147</v>
      </c>
      <c r="F2160">
        <v>3</v>
      </c>
      <c r="G2160" t="s">
        <v>136</v>
      </c>
      <c r="H2160">
        <v>1</v>
      </c>
      <c r="I2160" t="s">
        <v>450</v>
      </c>
      <c r="J2160" t="s">
        <v>451</v>
      </c>
      <c r="K2160" t="s">
        <v>452</v>
      </c>
      <c r="L2160">
        <v>300</v>
      </c>
      <c r="M2160" t="s">
        <v>137</v>
      </c>
      <c r="N2160">
        <v>791</v>
      </c>
      <c r="O2160">
        <v>104873.16</v>
      </c>
      <c r="P2160">
        <v>510570</v>
      </c>
      <c r="Q2160" t="str">
        <f t="shared" si="34"/>
        <v>E1 - Residential</v>
      </c>
    </row>
    <row r="2161" spans="1:17" x14ac:dyDescent="0.25">
      <c r="A2161">
        <v>49</v>
      </c>
      <c r="B2161" t="s">
        <v>421</v>
      </c>
      <c r="C2161">
        <v>2020</v>
      </c>
      <c r="D2161">
        <v>6</v>
      </c>
      <c r="E2161" t="s">
        <v>147</v>
      </c>
      <c r="F2161">
        <v>10</v>
      </c>
      <c r="G2161" t="s">
        <v>150</v>
      </c>
      <c r="H2161">
        <v>903</v>
      </c>
      <c r="I2161" t="s">
        <v>454</v>
      </c>
      <c r="J2161" t="s">
        <v>451</v>
      </c>
      <c r="K2161" t="s">
        <v>452</v>
      </c>
      <c r="L2161">
        <v>4513</v>
      </c>
      <c r="M2161" t="s">
        <v>151</v>
      </c>
      <c r="N2161">
        <v>1626</v>
      </c>
      <c r="O2161">
        <v>116386.86</v>
      </c>
      <c r="P2161">
        <v>957879</v>
      </c>
      <c r="Q2161" t="str">
        <f t="shared" si="34"/>
        <v>E1 - Residential</v>
      </c>
    </row>
    <row r="2162" spans="1:17" x14ac:dyDescent="0.25">
      <c r="A2162">
        <v>49</v>
      </c>
      <c r="B2162" t="s">
        <v>421</v>
      </c>
      <c r="C2162">
        <v>2020</v>
      </c>
      <c r="D2162">
        <v>6</v>
      </c>
      <c r="E2162" t="s">
        <v>147</v>
      </c>
      <c r="F2162">
        <v>1</v>
      </c>
      <c r="G2162" t="s">
        <v>133</v>
      </c>
      <c r="H2162">
        <v>1</v>
      </c>
      <c r="I2162" t="s">
        <v>450</v>
      </c>
      <c r="J2162" t="s">
        <v>451</v>
      </c>
      <c r="K2162" t="s">
        <v>452</v>
      </c>
      <c r="L2162">
        <v>200</v>
      </c>
      <c r="M2162" t="s">
        <v>144</v>
      </c>
      <c r="N2162">
        <v>352403</v>
      </c>
      <c r="O2162">
        <v>38393070.859999999</v>
      </c>
      <c r="P2162">
        <v>182202785</v>
      </c>
      <c r="Q2162" t="str">
        <f t="shared" si="34"/>
        <v>E1 - Residential</v>
      </c>
    </row>
    <row r="2163" spans="1:17" x14ac:dyDescent="0.25">
      <c r="A2163">
        <v>49</v>
      </c>
      <c r="B2163" t="s">
        <v>421</v>
      </c>
      <c r="C2163">
        <v>2020</v>
      </c>
      <c r="D2163">
        <v>6</v>
      </c>
      <c r="E2163" t="s">
        <v>147</v>
      </c>
      <c r="F2163">
        <v>1</v>
      </c>
      <c r="G2163" t="s">
        <v>133</v>
      </c>
      <c r="H2163">
        <v>950</v>
      </c>
      <c r="I2163" t="s">
        <v>429</v>
      </c>
      <c r="J2163" t="s">
        <v>426</v>
      </c>
      <c r="K2163" t="s">
        <v>427</v>
      </c>
      <c r="L2163">
        <v>4512</v>
      </c>
      <c r="M2163" t="s">
        <v>134</v>
      </c>
      <c r="N2163">
        <v>77</v>
      </c>
      <c r="O2163">
        <v>8663.4500000000007</v>
      </c>
      <c r="P2163">
        <v>72321</v>
      </c>
      <c r="Q2163" t="str">
        <f t="shared" si="34"/>
        <v>E3 - Small C&amp;I</v>
      </c>
    </row>
    <row r="2164" spans="1:17" x14ac:dyDescent="0.25">
      <c r="A2164">
        <v>49</v>
      </c>
      <c r="B2164" t="s">
        <v>421</v>
      </c>
      <c r="C2164">
        <v>2020</v>
      </c>
      <c r="D2164">
        <v>6</v>
      </c>
      <c r="E2164" t="s">
        <v>147</v>
      </c>
      <c r="F2164">
        <v>6</v>
      </c>
      <c r="G2164" t="s">
        <v>138</v>
      </c>
      <c r="H2164">
        <v>631</v>
      </c>
      <c r="I2164" t="s">
        <v>476</v>
      </c>
      <c r="J2164" t="s">
        <v>158</v>
      </c>
      <c r="K2164" t="s">
        <v>146</v>
      </c>
      <c r="L2164">
        <v>700</v>
      </c>
      <c r="M2164" t="s">
        <v>139</v>
      </c>
      <c r="N2164">
        <v>19</v>
      </c>
      <c r="O2164">
        <v>9436.0400000000009</v>
      </c>
      <c r="P2164">
        <v>51930</v>
      </c>
      <c r="Q2164" t="str">
        <f t="shared" si="34"/>
        <v>E6 - OTHER</v>
      </c>
    </row>
    <row r="2165" spans="1:17" x14ac:dyDescent="0.25">
      <c r="A2165">
        <v>49</v>
      </c>
      <c r="B2165" t="s">
        <v>421</v>
      </c>
      <c r="C2165">
        <v>2020</v>
      </c>
      <c r="D2165">
        <v>6</v>
      </c>
      <c r="E2165" t="s">
        <v>147</v>
      </c>
      <c r="F2165">
        <v>6</v>
      </c>
      <c r="G2165" t="s">
        <v>138</v>
      </c>
      <c r="H2165">
        <v>629</v>
      </c>
      <c r="I2165" t="s">
        <v>470</v>
      </c>
      <c r="J2165" t="s">
        <v>431</v>
      </c>
      <c r="K2165" t="s">
        <v>432</v>
      </c>
      <c r="L2165">
        <v>700</v>
      </c>
      <c r="M2165" t="s">
        <v>139</v>
      </c>
      <c r="N2165">
        <v>125</v>
      </c>
      <c r="O2165">
        <v>147414</v>
      </c>
      <c r="P2165">
        <v>265782</v>
      </c>
      <c r="Q2165" t="str">
        <f t="shared" si="34"/>
        <v>E6 - OTHER</v>
      </c>
    </row>
    <row r="2166" spans="1:17" x14ac:dyDescent="0.25">
      <c r="A2166">
        <v>49</v>
      </c>
      <c r="B2166" t="s">
        <v>421</v>
      </c>
      <c r="C2166">
        <v>2020</v>
      </c>
      <c r="D2166">
        <v>6</v>
      </c>
      <c r="E2166" t="s">
        <v>147</v>
      </c>
      <c r="F2166">
        <v>3</v>
      </c>
      <c r="G2166" t="s">
        <v>136</v>
      </c>
      <c r="H2166">
        <v>628</v>
      </c>
      <c r="I2166" t="s">
        <v>441</v>
      </c>
      <c r="J2166" t="s">
        <v>442</v>
      </c>
      <c r="K2166" t="s">
        <v>443</v>
      </c>
      <c r="L2166">
        <v>300</v>
      </c>
      <c r="M2166" t="s">
        <v>137</v>
      </c>
      <c r="N2166">
        <v>1101</v>
      </c>
      <c r="O2166">
        <v>74585.62</v>
      </c>
      <c r="P2166">
        <v>244721</v>
      </c>
      <c r="Q2166" t="str">
        <f t="shared" si="34"/>
        <v>E6 - OTHER</v>
      </c>
    </row>
    <row r="2167" spans="1:17" x14ac:dyDescent="0.25">
      <c r="A2167">
        <v>49</v>
      </c>
      <c r="B2167" t="s">
        <v>421</v>
      </c>
      <c r="C2167">
        <v>2020</v>
      </c>
      <c r="D2167">
        <v>6</v>
      </c>
      <c r="E2167" t="s">
        <v>147</v>
      </c>
      <c r="F2167">
        <v>3</v>
      </c>
      <c r="G2167" t="s">
        <v>136</v>
      </c>
      <c r="H2167">
        <v>954</v>
      </c>
      <c r="I2167" t="s">
        <v>437</v>
      </c>
      <c r="J2167" t="s">
        <v>434</v>
      </c>
      <c r="K2167" t="s">
        <v>435</v>
      </c>
      <c r="L2167">
        <v>4532</v>
      </c>
      <c r="M2167" t="s">
        <v>143</v>
      </c>
      <c r="N2167">
        <v>3553</v>
      </c>
      <c r="O2167">
        <v>4875198.96</v>
      </c>
      <c r="P2167">
        <v>50487295</v>
      </c>
      <c r="Q2167" t="str">
        <f t="shared" si="34"/>
        <v>E4 - Medium C&amp;I</v>
      </c>
    </row>
    <row r="2168" spans="1:17" x14ac:dyDescent="0.25">
      <c r="A2168">
        <v>49</v>
      </c>
      <c r="B2168" t="s">
        <v>421</v>
      </c>
      <c r="C2168">
        <v>2020</v>
      </c>
      <c r="D2168">
        <v>6</v>
      </c>
      <c r="E2168" t="s">
        <v>147</v>
      </c>
      <c r="F2168">
        <v>1</v>
      </c>
      <c r="G2168" t="s">
        <v>133</v>
      </c>
      <c r="H2168">
        <v>13</v>
      </c>
      <c r="I2168" t="s">
        <v>433</v>
      </c>
      <c r="J2168" t="s">
        <v>434</v>
      </c>
      <c r="K2168" t="s">
        <v>435</v>
      </c>
      <c r="L2168">
        <v>200</v>
      </c>
      <c r="M2168" t="s">
        <v>144</v>
      </c>
      <c r="N2168">
        <v>9</v>
      </c>
      <c r="O2168">
        <v>6742.98</v>
      </c>
      <c r="P2168">
        <v>29111</v>
      </c>
      <c r="Q2168" t="str">
        <f t="shared" si="34"/>
        <v>E4 - Medium C&amp;I</v>
      </c>
    </row>
    <row r="2169" spans="1:17" x14ac:dyDescent="0.25">
      <c r="A2169">
        <v>49</v>
      </c>
      <c r="B2169" t="s">
        <v>421</v>
      </c>
      <c r="C2169">
        <v>2020</v>
      </c>
      <c r="D2169">
        <v>6</v>
      </c>
      <c r="E2169" t="s">
        <v>147</v>
      </c>
      <c r="F2169">
        <v>10</v>
      </c>
      <c r="G2169" t="s">
        <v>150</v>
      </c>
      <c r="H2169">
        <v>5</v>
      </c>
      <c r="I2169" t="s">
        <v>537</v>
      </c>
      <c r="J2169" t="s">
        <v>426</v>
      </c>
      <c r="K2169" t="s">
        <v>427</v>
      </c>
      <c r="L2169">
        <v>207</v>
      </c>
      <c r="M2169" t="s">
        <v>152</v>
      </c>
      <c r="N2169">
        <v>2</v>
      </c>
      <c r="O2169">
        <v>116.61</v>
      </c>
      <c r="P2169">
        <v>477</v>
      </c>
      <c r="Q2169" t="str">
        <f t="shared" si="34"/>
        <v>E3 - Small C&amp;I</v>
      </c>
    </row>
    <row r="2170" spans="1:17" x14ac:dyDescent="0.25">
      <c r="A2170">
        <v>49</v>
      </c>
      <c r="B2170" t="s">
        <v>421</v>
      </c>
      <c r="C2170">
        <v>2020</v>
      </c>
      <c r="D2170">
        <v>6</v>
      </c>
      <c r="E2170" t="s">
        <v>147</v>
      </c>
      <c r="F2170">
        <v>10</v>
      </c>
      <c r="G2170" t="s">
        <v>150</v>
      </c>
      <c r="H2170">
        <v>905</v>
      </c>
      <c r="I2170" t="s">
        <v>455</v>
      </c>
      <c r="J2170" t="s">
        <v>423</v>
      </c>
      <c r="K2170" t="s">
        <v>424</v>
      </c>
      <c r="L2170">
        <v>4513</v>
      </c>
      <c r="M2170" t="s">
        <v>151</v>
      </c>
      <c r="N2170">
        <v>125</v>
      </c>
      <c r="O2170">
        <v>3006.52</v>
      </c>
      <c r="P2170">
        <v>54833</v>
      </c>
      <c r="Q2170" t="str">
        <f t="shared" si="34"/>
        <v>E2 - Low Income Residential</v>
      </c>
    </row>
    <row r="2171" spans="1:17" x14ac:dyDescent="0.25">
      <c r="A2171">
        <v>49</v>
      </c>
      <c r="B2171" t="s">
        <v>421</v>
      </c>
      <c r="C2171">
        <v>2020</v>
      </c>
      <c r="D2171">
        <v>6</v>
      </c>
      <c r="E2171" t="s">
        <v>147</v>
      </c>
      <c r="F2171">
        <v>3</v>
      </c>
      <c r="G2171" t="s">
        <v>136</v>
      </c>
      <c r="H2171">
        <v>6</v>
      </c>
      <c r="I2171" t="s">
        <v>422</v>
      </c>
      <c r="J2171" t="s">
        <v>423</v>
      </c>
      <c r="K2171" t="s">
        <v>424</v>
      </c>
      <c r="L2171">
        <v>300</v>
      </c>
      <c r="M2171" t="s">
        <v>137</v>
      </c>
      <c r="N2171">
        <v>2</v>
      </c>
      <c r="O2171">
        <v>105.97</v>
      </c>
      <c r="P2171">
        <v>663</v>
      </c>
      <c r="Q2171" t="str">
        <f t="shared" si="34"/>
        <v>E2 - Low Income Residential</v>
      </c>
    </row>
    <row r="2172" spans="1:17" x14ac:dyDescent="0.25">
      <c r="A2172">
        <v>49</v>
      </c>
      <c r="B2172" t="s">
        <v>421</v>
      </c>
      <c r="C2172">
        <v>2020</v>
      </c>
      <c r="D2172">
        <v>6</v>
      </c>
      <c r="E2172" t="s">
        <v>147</v>
      </c>
      <c r="F2172">
        <v>6</v>
      </c>
      <c r="G2172" t="s">
        <v>138</v>
      </c>
      <c r="H2172">
        <v>627</v>
      </c>
      <c r="I2172" t="s">
        <v>469</v>
      </c>
      <c r="J2172" t="s">
        <v>85</v>
      </c>
      <c r="K2172" t="s">
        <v>146</v>
      </c>
      <c r="L2172">
        <v>700</v>
      </c>
      <c r="M2172" t="s">
        <v>139</v>
      </c>
      <c r="N2172">
        <v>2</v>
      </c>
      <c r="O2172">
        <v>833.26</v>
      </c>
      <c r="P2172">
        <v>319</v>
      </c>
      <c r="Q2172" t="str">
        <f t="shared" si="34"/>
        <v>E6 - OTHER</v>
      </c>
    </row>
    <row r="2173" spans="1:17" x14ac:dyDescent="0.25">
      <c r="A2173">
        <v>49</v>
      </c>
      <c r="B2173" t="s">
        <v>421</v>
      </c>
      <c r="C2173">
        <v>2020</v>
      </c>
      <c r="D2173">
        <v>6</v>
      </c>
      <c r="E2173" t="s">
        <v>147</v>
      </c>
      <c r="F2173">
        <v>3</v>
      </c>
      <c r="G2173" t="s">
        <v>136</v>
      </c>
      <c r="H2173">
        <v>710</v>
      </c>
      <c r="I2173" t="s">
        <v>449</v>
      </c>
      <c r="J2173" t="s">
        <v>439</v>
      </c>
      <c r="K2173" t="s">
        <v>440</v>
      </c>
      <c r="L2173">
        <v>4532</v>
      </c>
      <c r="M2173" t="s">
        <v>143</v>
      </c>
      <c r="N2173">
        <v>303</v>
      </c>
      <c r="O2173">
        <v>4872459.9400000004</v>
      </c>
      <c r="P2173">
        <v>64270635</v>
      </c>
      <c r="Q2173" t="str">
        <f t="shared" si="34"/>
        <v>E5 - Large C&amp;I</v>
      </c>
    </row>
    <row r="2174" spans="1:17" x14ac:dyDescent="0.25">
      <c r="A2174">
        <v>49</v>
      </c>
      <c r="B2174" t="s">
        <v>421</v>
      </c>
      <c r="C2174">
        <v>2020</v>
      </c>
      <c r="D2174">
        <v>6</v>
      </c>
      <c r="E2174" t="s">
        <v>147</v>
      </c>
      <c r="F2174">
        <v>5</v>
      </c>
      <c r="G2174" t="s">
        <v>141</v>
      </c>
      <c r="H2174">
        <v>944</v>
      </c>
      <c r="I2174" t="s">
        <v>472</v>
      </c>
      <c r="J2174" t="s">
        <v>473</v>
      </c>
      <c r="K2174" t="s">
        <v>474</v>
      </c>
      <c r="L2174">
        <v>4552</v>
      </c>
      <c r="M2174" t="s">
        <v>157</v>
      </c>
      <c r="N2174">
        <v>1</v>
      </c>
      <c r="O2174">
        <v>5361.64</v>
      </c>
      <c r="P2174">
        <v>97940</v>
      </c>
      <c r="Q2174" t="str">
        <f t="shared" si="34"/>
        <v>E6 - OTHER</v>
      </c>
    </row>
    <row r="2175" spans="1:17" x14ac:dyDescent="0.25">
      <c r="A2175">
        <v>49</v>
      </c>
      <c r="B2175" t="s">
        <v>421</v>
      </c>
      <c r="C2175">
        <v>2020</v>
      </c>
      <c r="D2175">
        <v>6</v>
      </c>
      <c r="E2175" t="s">
        <v>147</v>
      </c>
      <c r="F2175">
        <v>3</v>
      </c>
      <c r="G2175" t="s">
        <v>136</v>
      </c>
      <c r="H2175">
        <v>705</v>
      </c>
      <c r="I2175" t="s">
        <v>438</v>
      </c>
      <c r="J2175" t="s">
        <v>439</v>
      </c>
      <c r="K2175" t="s">
        <v>440</v>
      </c>
      <c r="L2175">
        <v>300</v>
      </c>
      <c r="M2175" t="s">
        <v>137</v>
      </c>
      <c r="N2175">
        <v>89</v>
      </c>
      <c r="O2175">
        <v>1429878.35</v>
      </c>
      <c r="P2175">
        <v>8334262</v>
      </c>
      <c r="Q2175" t="str">
        <f t="shared" si="34"/>
        <v>E5 - Large C&amp;I</v>
      </c>
    </row>
    <row r="2176" spans="1:17" x14ac:dyDescent="0.25">
      <c r="A2176">
        <v>49</v>
      </c>
      <c r="B2176" t="s">
        <v>421</v>
      </c>
      <c r="C2176">
        <v>2020</v>
      </c>
      <c r="D2176">
        <v>6</v>
      </c>
      <c r="E2176" t="s">
        <v>147</v>
      </c>
      <c r="F2176">
        <v>10</v>
      </c>
      <c r="G2176" t="s">
        <v>150</v>
      </c>
      <c r="H2176">
        <v>628</v>
      </c>
      <c r="I2176" t="s">
        <v>441</v>
      </c>
      <c r="J2176" t="s">
        <v>442</v>
      </c>
      <c r="K2176" t="s">
        <v>443</v>
      </c>
      <c r="L2176">
        <v>207</v>
      </c>
      <c r="M2176" t="s">
        <v>152</v>
      </c>
      <c r="N2176">
        <v>7</v>
      </c>
      <c r="O2176">
        <v>158.32</v>
      </c>
      <c r="P2176">
        <v>480</v>
      </c>
      <c r="Q2176" t="str">
        <f t="shared" si="34"/>
        <v>E6 - OTHER</v>
      </c>
    </row>
    <row r="2177" spans="1:17" x14ac:dyDescent="0.25">
      <c r="A2177">
        <v>49</v>
      </c>
      <c r="B2177" t="s">
        <v>421</v>
      </c>
      <c r="C2177">
        <v>2020</v>
      </c>
      <c r="D2177">
        <v>6</v>
      </c>
      <c r="E2177" t="s">
        <v>147</v>
      </c>
      <c r="F2177">
        <v>5</v>
      </c>
      <c r="G2177" t="s">
        <v>141</v>
      </c>
      <c r="H2177">
        <v>13</v>
      </c>
      <c r="I2177" t="s">
        <v>433</v>
      </c>
      <c r="J2177" t="s">
        <v>434</v>
      </c>
      <c r="K2177" t="s">
        <v>435</v>
      </c>
      <c r="L2177">
        <v>460</v>
      </c>
      <c r="M2177" t="s">
        <v>142</v>
      </c>
      <c r="N2177">
        <v>288</v>
      </c>
      <c r="O2177">
        <v>482880.8</v>
      </c>
      <c r="P2177">
        <v>2786580</v>
      </c>
      <c r="Q2177" t="str">
        <f t="shared" si="34"/>
        <v>E4 - Medium C&amp;I</v>
      </c>
    </row>
    <row r="2178" spans="1:17" x14ac:dyDescent="0.25">
      <c r="A2178">
        <v>49</v>
      </c>
      <c r="B2178" t="s">
        <v>421</v>
      </c>
      <c r="C2178">
        <v>2020</v>
      </c>
      <c r="D2178">
        <v>6</v>
      </c>
      <c r="E2178" t="s">
        <v>147</v>
      </c>
      <c r="F2178">
        <v>1</v>
      </c>
      <c r="G2178" t="s">
        <v>133</v>
      </c>
      <c r="H2178">
        <v>903</v>
      </c>
      <c r="I2178" t="s">
        <v>454</v>
      </c>
      <c r="J2178" t="s">
        <v>451</v>
      </c>
      <c r="K2178" t="s">
        <v>452</v>
      </c>
      <c r="L2178">
        <v>4512</v>
      </c>
      <c r="M2178" t="s">
        <v>134</v>
      </c>
      <c r="N2178">
        <v>37826</v>
      </c>
      <c r="O2178">
        <v>2233345.9900000002</v>
      </c>
      <c r="P2178">
        <v>18019230</v>
      </c>
      <c r="Q2178" t="str">
        <f t="shared" si="34"/>
        <v>E1 - Residential</v>
      </c>
    </row>
    <row r="2179" spans="1:17" x14ac:dyDescent="0.25">
      <c r="A2179">
        <v>49</v>
      </c>
      <c r="B2179" t="s">
        <v>421</v>
      </c>
      <c r="C2179">
        <v>2020</v>
      </c>
      <c r="D2179">
        <v>6</v>
      </c>
      <c r="E2179" t="s">
        <v>147</v>
      </c>
      <c r="F2179">
        <v>5</v>
      </c>
      <c r="G2179" t="s">
        <v>141</v>
      </c>
      <c r="H2179">
        <v>6</v>
      </c>
      <c r="I2179" t="s">
        <v>422</v>
      </c>
      <c r="J2179" t="s">
        <v>423</v>
      </c>
      <c r="K2179" t="s">
        <v>424</v>
      </c>
      <c r="L2179">
        <v>460</v>
      </c>
      <c r="M2179" t="s">
        <v>142</v>
      </c>
      <c r="N2179">
        <v>1</v>
      </c>
      <c r="O2179">
        <v>29.43</v>
      </c>
      <c r="P2179">
        <v>170</v>
      </c>
      <c r="Q2179" t="str">
        <f t="shared" si="34"/>
        <v>E2 - Low Income Residential</v>
      </c>
    </row>
    <row r="2180" spans="1:17" x14ac:dyDescent="0.25">
      <c r="A2180">
        <v>49</v>
      </c>
      <c r="B2180" t="s">
        <v>421</v>
      </c>
      <c r="C2180">
        <v>2020</v>
      </c>
      <c r="D2180">
        <v>6</v>
      </c>
      <c r="E2180" t="s">
        <v>147</v>
      </c>
      <c r="F2180">
        <v>3</v>
      </c>
      <c r="G2180" t="s">
        <v>136</v>
      </c>
      <c r="H2180">
        <v>631</v>
      </c>
      <c r="I2180" t="s">
        <v>476</v>
      </c>
      <c r="J2180" t="s">
        <v>158</v>
      </c>
      <c r="K2180" t="s">
        <v>146</v>
      </c>
      <c r="L2180">
        <v>300</v>
      </c>
      <c r="M2180" t="s">
        <v>137</v>
      </c>
      <c r="N2180">
        <v>1</v>
      </c>
      <c r="O2180">
        <v>29.46</v>
      </c>
      <c r="P2180">
        <v>170</v>
      </c>
      <c r="Q2180" t="str">
        <f t="shared" si="34"/>
        <v>E6 - OTHER</v>
      </c>
    </row>
    <row r="2181" spans="1:17" x14ac:dyDescent="0.25">
      <c r="A2181">
        <v>49</v>
      </c>
      <c r="B2181" t="s">
        <v>421</v>
      </c>
      <c r="C2181">
        <v>2020</v>
      </c>
      <c r="D2181">
        <v>6</v>
      </c>
      <c r="E2181" t="s">
        <v>147</v>
      </c>
      <c r="F2181">
        <v>5</v>
      </c>
      <c r="G2181" t="s">
        <v>141</v>
      </c>
      <c r="H2181">
        <v>711</v>
      </c>
      <c r="I2181" t="s">
        <v>453</v>
      </c>
      <c r="J2181" t="s">
        <v>439</v>
      </c>
      <c r="K2181" t="s">
        <v>440</v>
      </c>
      <c r="L2181">
        <v>4552</v>
      </c>
      <c r="M2181" t="s">
        <v>157</v>
      </c>
      <c r="N2181">
        <v>79</v>
      </c>
      <c r="O2181">
        <v>1077942.75</v>
      </c>
      <c r="P2181">
        <v>13617834</v>
      </c>
      <c r="Q2181" t="str">
        <f t="shared" si="34"/>
        <v>E5 - Large C&amp;I</v>
      </c>
    </row>
    <row r="2182" spans="1:17" x14ac:dyDescent="0.25">
      <c r="A2182">
        <v>49</v>
      </c>
      <c r="B2182" t="s">
        <v>421</v>
      </c>
      <c r="C2182">
        <v>2020</v>
      </c>
      <c r="D2182">
        <v>6</v>
      </c>
      <c r="E2182" t="s">
        <v>147</v>
      </c>
      <c r="F2182">
        <v>5</v>
      </c>
      <c r="G2182" t="s">
        <v>141</v>
      </c>
      <c r="H2182">
        <v>700</v>
      </c>
      <c r="I2182" t="s">
        <v>448</v>
      </c>
      <c r="J2182" t="s">
        <v>439</v>
      </c>
      <c r="K2182" t="s">
        <v>440</v>
      </c>
      <c r="L2182">
        <v>460</v>
      </c>
      <c r="M2182" t="s">
        <v>142</v>
      </c>
      <c r="N2182">
        <v>40</v>
      </c>
      <c r="O2182">
        <v>399720.22</v>
      </c>
      <c r="P2182">
        <v>2251972</v>
      </c>
      <c r="Q2182" t="str">
        <f t="shared" si="34"/>
        <v>E5 - Large C&amp;I</v>
      </c>
    </row>
    <row r="2183" spans="1:17" x14ac:dyDescent="0.25">
      <c r="A2183">
        <v>49</v>
      </c>
      <c r="B2183" t="s">
        <v>421</v>
      </c>
      <c r="C2183">
        <v>2020</v>
      </c>
      <c r="D2183">
        <v>6</v>
      </c>
      <c r="E2183" t="s">
        <v>147</v>
      </c>
      <c r="F2183">
        <v>1</v>
      </c>
      <c r="G2183" t="s">
        <v>133</v>
      </c>
      <c r="H2183">
        <v>628</v>
      </c>
      <c r="I2183" t="s">
        <v>441</v>
      </c>
      <c r="J2183" t="s">
        <v>442</v>
      </c>
      <c r="K2183" t="s">
        <v>443</v>
      </c>
      <c r="L2183">
        <v>200</v>
      </c>
      <c r="M2183" t="s">
        <v>144</v>
      </c>
      <c r="N2183">
        <v>242</v>
      </c>
      <c r="O2183">
        <v>15060.08</v>
      </c>
      <c r="P2183">
        <v>29902</v>
      </c>
      <c r="Q2183" t="str">
        <f t="shared" si="34"/>
        <v>E6 - OTHER</v>
      </c>
    </row>
    <row r="2184" spans="1:17" x14ac:dyDescent="0.25">
      <c r="A2184">
        <v>49</v>
      </c>
      <c r="B2184" t="s">
        <v>421</v>
      </c>
      <c r="C2184">
        <v>2020</v>
      </c>
      <c r="D2184">
        <v>6</v>
      </c>
      <c r="E2184" t="s">
        <v>147</v>
      </c>
      <c r="F2184">
        <v>3</v>
      </c>
      <c r="G2184" t="s">
        <v>136</v>
      </c>
      <c r="H2184">
        <v>13</v>
      </c>
      <c r="I2184" t="s">
        <v>433</v>
      </c>
      <c r="J2184" t="s">
        <v>434</v>
      </c>
      <c r="K2184" t="s">
        <v>435</v>
      </c>
      <c r="L2184">
        <v>300</v>
      </c>
      <c r="M2184" t="s">
        <v>137</v>
      </c>
      <c r="N2184">
        <v>3701</v>
      </c>
      <c r="O2184">
        <v>5591342.3899999997</v>
      </c>
      <c r="P2184">
        <v>28723467</v>
      </c>
      <c r="Q2184" t="str">
        <f t="shared" si="34"/>
        <v>E4 - Medium C&amp;I</v>
      </c>
    </row>
    <row r="2185" spans="1:17" x14ac:dyDescent="0.25">
      <c r="A2185">
        <v>49</v>
      </c>
      <c r="B2185" t="s">
        <v>421</v>
      </c>
      <c r="C2185">
        <v>2020</v>
      </c>
      <c r="D2185">
        <v>6</v>
      </c>
      <c r="E2185" t="s">
        <v>147</v>
      </c>
      <c r="F2185">
        <v>3</v>
      </c>
      <c r="G2185" t="s">
        <v>136</v>
      </c>
      <c r="H2185">
        <v>34</v>
      </c>
      <c r="I2185" t="s">
        <v>464</v>
      </c>
      <c r="J2185" t="s">
        <v>459</v>
      </c>
      <c r="K2185" t="s">
        <v>460</v>
      </c>
      <c r="L2185">
        <v>300</v>
      </c>
      <c r="M2185" t="s">
        <v>137</v>
      </c>
      <c r="N2185">
        <v>134</v>
      </c>
      <c r="O2185">
        <v>14247.5</v>
      </c>
      <c r="P2185">
        <v>67348</v>
      </c>
      <c r="Q2185" t="str">
        <f t="shared" si="34"/>
        <v>E3 - Small C&amp;I</v>
      </c>
    </row>
    <row r="2186" spans="1:17" x14ac:dyDescent="0.25">
      <c r="A2186">
        <v>49</v>
      </c>
      <c r="B2186" t="s">
        <v>421</v>
      </c>
      <c r="C2186">
        <v>2020</v>
      </c>
      <c r="D2186">
        <v>6</v>
      </c>
      <c r="E2186" t="s">
        <v>147</v>
      </c>
      <c r="F2186">
        <v>3</v>
      </c>
      <c r="G2186" t="s">
        <v>136</v>
      </c>
      <c r="H2186">
        <v>951</v>
      </c>
      <c r="I2186" t="s">
        <v>458</v>
      </c>
      <c r="J2186" t="s">
        <v>459</v>
      </c>
      <c r="K2186" t="s">
        <v>460</v>
      </c>
      <c r="L2186">
        <v>4532</v>
      </c>
      <c r="M2186" t="s">
        <v>143</v>
      </c>
      <c r="N2186">
        <v>115</v>
      </c>
      <c r="O2186">
        <v>9115.09</v>
      </c>
      <c r="P2186">
        <v>68276</v>
      </c>
      <c r="Q2186" t="str">
        <f t="shared" si="34"/>
        <v>E3 - Small C&amp;I</v>
      </c>
    </row>
    <row r="2187" spans="1:17" x14ac:dyDescent="0.25">
      <c r="A2187">
        <v>49</v>
      </c>
      <c r="B2187" t="s">
        <v>421</v>
      </c>
      <c r="C2187">
        <v>2020</v>
      </c>
      <c r="D2187">
        <v>6</v>
      </c>
      <c r="E2187" t="s">
        <v>147</v>
      </c>
      <c r="F2187">
        <v>3</v>
      </c>
      <c r="G2187" t="s">
        <v>136</v>
      </c>
      <c r="H2187">
        <v>711</v>
      </c>
      <c r="I2187" t="s">
        <v>453</v>
      </c>
      <c r="J2187" t="s">
        <v>439</v>
      </c>
      <c r="K2187" t="s">
        <v>440</v>
      </c>
      <c r="L2187">
        <v>4532</v>
      </c>
      <c r="M2187" t="s">
        <v>143</v>
      </c>
      <c r="N2187">
        <v>324</v>
      </c>
      <c r="O2187">
        <v>4703076.3099999996</v>
      </c>
      <c r="P2187">
        <v>62788656</v>
      </c>
      <c r="Q2187" t="str">
        <f t="shared" si="34"/>
        <v>E5 - Large C&amp;I</v>
      </c>
    </row>
    <row r="2188" spans="1:17" x14ac:dyDescent="0.25">
      <c r="A2188">
        <v>49</v>
      </c>
      <c r="B2188" t="s">
        <v>421</v>
      </c>
      <c r="C2188">
        <v>2020</v>
      </c>
      <c r="D2188">
        <v>6</v>
      </c>
      <c r="E2188" t="s">
        <v>147</v>
      </c>
      <c r="F2188">
        <v>6</v>
      </c>
      <c r="G2188" t="s">
        <v>138</v>
      </c>
      <c r="H2188">
        <v>617</v>
      </c>
      <c r="I2188" t="s">
        <v>471</v>
      </c>
      <c r="J2188" t="s">
        <v>431</v>
      </c>
      <c r="K2188" t="s">
        <v>432</v>
      </c>
      <c r="L2188">
        <v>4562</v>
      </c>
      <c r="M2188" t="s">
        <v>145</v>
      </c>
      <c r="N2188">
        <v>108</v>
      </c>
      <c r="O2188">
        <v>394647.69</v>
      </c>
      <c r="P2188">
        <v>875844</v>
      </c>
      <c r="Q2188" t="str">
        <f t="shared" si="34"/>
        <v>E6 - OTHER</v>
      </c>
    </row>
    <row r="2189" spans="1:17" x14ac:dyDescent="0.25">
      <c r="A2189">
        <v>49</v>
      </c>
      <c r="B2189" t="s">
        <v>421</v>
      </c>
      <c r="C2189">
        <v>2020</v>
      </c>
      <c r="D2189">
        <v>6</v>
      </c>
      <c r="E2189" t="s">
        <v>147</v>
      </c>
      <c r="F2189">
        <v>6</v>
      </c>
      <c r="G2189" t="s">
        <v>138</v>
      </c>
      <c r="H2189">
        <v>628</v>
      </c>
      <c r="I2189" t="s">
        <v>441</v>
      </c>
      <c r="J2189" t="s">
        <v>442</v>
      </c>
      <c r="K2189" t="s">
        <v>443</v>
      </c>
      <c r="L2189">
        <v>700</v>
      </c>
      <c r="M2189" t="s">
        <v>139</v>
      </c>
      <c r="N2189">
        <v>206</v>
      </c>
      <c r="O2189">
        <v>13519.44</v>
      </c>
      <c r="P2189">
        <v>45432</v>
      </c>
      <c r="Q2189" t="str">
        <f t="shared" si="34"/>
        <v>E6 - OTHER</v>
      </c>
    </row>
    <row r="2190" spans="1:17" x14ac:dyDescent="0.25">
      <c r="A2190">
        <v>49</v>
      </c>
      <c r="B2190" t="s">
        <v>421</v>
      </c>
      <c r="C2190">
        <v>2020</v>
      </c>
      <c r="D2190">
        <v>6</v>
      </c>
      <c r="E2190" t="s">
        <v>147</v>
      </c>
      <c r="F2190">
        <v>3</v>
      </c>
      <c r="G2190" t="s">
        <v>136</v>
      </c>
      <c r="H2190">
        <v>924</v>
      </c>
      <c r="I2190" t="s">
        <v>444</v>
      </c>
      <c r="J2190" t="s">
        <v>445</v>
      </c>
      <c r="K2190" t="s">
        <v>446</v>
      </c>
      <c r="L2190">
        <v>4532</v>
      </c>
      <c r="M2190" t="s">
        <v>143</v>
      </c>
      <c r="N2190">
        <v>1</v>
      </c>
      <c r="O2190">
        <v>104654.5</v>
      </c>
      <c r="P2190">
        <v>476935</v>
      </c>
      <c r="Q2190" t="str">
        <f t="shared" si="34"/>
        <v>E5 - Large C&amp;I</v>
      </c>
    </row>
    <row r="2191" spans="1:17" x14ac:dyDescent="0.25">
      <c r="A2191">
        <v>49</v>
      </c>
      <c r="B2191" t="s">
        <v>421</v>
      </c>
      <c r="C2191">
        <v>2020</v>
      </c>
      <c r="D2191">
        <v>6</v>
      </c>
      <c r="E2191" t="s">
        <v>147</v>
      </c>
      <c r="F2191">
        <v>5</v>
      </c>
      <c r="G2191" t="s">
        <v>141</v>
      </c>
      <c r="H2191">
        <v>1</v>
      </c>
      <c r="I2191" t="s">
        <v>450</v>
      </c>
      <c r="J2191" t="s">
        <v>451</v>
      </c>
      <c r="K2191" t="s">
        <v>452</v>
      </c>
      <c r="L2191">
        <v>460</v>
      </c>
      <c r="M2191" t="s">
        <v>142</v>
      </c>
      <c r="N2191">
        <v>6</v>
      </c>
      <c r="O2191">
        <v>499.25</v>
      </c>
      <c r="P2191">
        <v>2278</v>
      </c>
      <c r="Q2191" t="str">
        <f t="shared" si="34"/>
        <v>E1 - Residential</v>
      </c>
    </row>
    <row r="2192" spans="1:17" x14ac:dyDescent="0.25">
      <c r="A2192">
        <v>49</v>
      </c>
      <c r="B2192" t="s">
        <v>421</v>
      </c>
      <c r="C2192">
        <v>2020</v>
      </c>
      <c r="D2192">
        <v>6</v>
      </c>
      <c r="E2192" t="s">
        <v>147</v>
      </c>
      <c r="F2192">
        <v>1</v>
      </c>
      <c r="G2192" t="s">
        <v>133</v>
      </c>
      <c r="H2192">
        <v>55</v>
      </c>
      <c r="I2192" t="s">
        <v>428</v>
      </c>
      <c r="J2192" t="s">
        <v>426</v>
      </c>
      <c r="K2192" t="s">
        <v>427</v>
      </c>
      <c r="L2192">
        <v>200</v>
      </c>
      <c r="M2192" t="s">
        <v>144</v>
      </c>
      <c r="N2192">
        <v>3</v>
      </c>
      <c r="O2192">
        <v>774.55</v>
      </c>
      <c r="P2192">
        <v>3852</v>
      </c>
      <c r="Q2192" t="str">
        <f t="shared" si="34"/>
        <v>E3 - Small C&amp;I</v>
      </c>
    </row>
    <row r="2193" spans="1:17" x14ac:dyDescent="0.25">
      <c r="A2193">
        <v>49</v>
      </c>
      <c r="B2193" t="s">
        <v>421</v>
      </c>
      <c r="C2193">
        <v>2020</v>
      </c>
      <c r="D2193">
        <v>6</v>
      </c>
      <c r="E2193" t="s">
        <v>147</v>
      </c>
      <c r="F2193">
        <v>5</v>
      </c>
      <c r="G2193" t="s">
        <v>141</v>
      </c>
      <c r="H2193">
        <v>122</v>
      </c>
      <c r="I2193" t="s">
        <v>461</v>
      </c>
      <c r="J2193" t="s">
        <v>462</v>
      </c>
      <c r="K2193" t="s">
        <v>463</v>
      </c>
      <c r="L2193">
        <v>460</v>
      </c>
      <c r="M2193" t="s">
        <v>142</v>
      </c>
      <c r="N2193">
        <v>1</v>
      </c>
      <c r="O2193">
        <v>30373.49</v>
      </c>
      <c r="P2193">
        <v>446630</v>
      </c>
      <c r="Q2193" t="str">
        <f t="shared" si="34"/>
        <v>E5 - Large C&amp;I</v>
      </c>
    </row>
    <row r="2194" spans="1:17" x14ac:dyDescent="0.25">
      <c r="A2194">
        <v>49</v>
      </c>
      <c r="B2194" t="s">
        <v>421</v>
      </c>
      <c r="C2194">
        <v>2020</v>
      </c>
      <c r="D2194">
        <v>6</v>
      </c>
      <c r="E2194" t="s">
        <v>147</v>
      </c>
      <c r="F2194">
        <v>10</v>
      </c>
      <c r="G2194" t="s">
        <v>150</v>
      </c>
      <c r="H2194">
        <v>6</v>
      </c>
      <c r="I2194" t="s">
        <v>422</v>
      </c>
      <c r="J2194" t="s">
        <v>423</v>
      </c>
      <c r="K2194" t="s">
        <v>424</v>
      </c>
      <c r="L2194">
        <v>207</v>
      </c>
      <c r="M2194" t="s">
        <v>152</v>
      </c>
      <c r="N2194">
        <v>1076</v>
      </c>
      <c r="O2194">
        <v>94503.23</v>
      </c>
      <c r="P2194">
        <v>621288</v>
      </c>
      <c r="Q2194" t="str">
        <f t="shared" si="34"/>
        <v>E2 - Low Income Residential</v>
      </c>
    </row>
    <row r="2195" spans="1:17" x14ac:dyDescent="0.25">
      <c r="A2195">
        <v>49</v>
      </c>
      <c r="B2195" t="s">
        <v>421</v>
      </c>
      <c r="C2195">
        <v>2020</v>
      </c>
      <c r="D2195">
        <v>6</v>
      </c>
      <c r="E2195" t="s">
        <v>147</v>
      </c>
      <c r="F2195">
        <v>3</v>
      </c>
      <c r="G2195" t="s">
        <v>136</v>
      </c>
      <c r="H2195">
        <v>903</v>
      </c>
      <c r="I2195" t="s">
        <v>454</v>
      </c>
      <c r="J2195" t="s">
        <v>451</v>
      </c>
      <c r="K2195" t="s">
        <v>452</v>
      </c>
      <c r="L2195">
        <v>4532</v>
      </c>
      <c r="M2195" t="s">
        <v>143</v>
      </c>
      <c r="N2195">
        <v>104</v>
      </c>
      <c r="O2195">
        <v>18348.939999999999</v>
      </c>
      <c r="P2195">
        <v>157605</v>
      </c>
      <c r="Q2195" t="str">
        <f t="shared" si="34"/>
        <v>E1 - Residential</v>
      </c>
    </row>
    <row r="2196" spans="1:17" x14ac:dyDescent="0.25">
      <c r="A2196">
        <v>49</v>
      </c>
      <c r="B2196" t="s">
        <v>421</v>
      </c>
      <c r="C2196">
        <v>2020</v>
      </c>
      <c r="D2196">
        <v>6</v>
      </c>
      <c r="E2196" t="s">
        <v>147</v>
      </c>
      <c r="F2196">
        <v>6</v>
      </c>
      <c r="G2196" t="s">
        <v>138</v>
      </c>
      <c r="H2196">
        <v>34</v>
      </c>
      <c r="I2196" t="s">
        <v>464</v>
      </c>
      <c r="J2196" t="s">
        <v>459</v>
      </c>
      <c r="K2196" t="s">
        <v>460</v>
      </c>
      <c r="L2196">
        <v>700</v>
      </c>
      <c r="M2196" t="s">
        <v>139</v>
      </c>
      <c r="N2196">
        <v>161</v>
      </c>
      <c r="O2196">
        <v>20502.009999999998</v>
      </c>
      <c r="P2196">
        <v>99015</v>
      </c>
      <c r="Q2196" t="str">
        <f t="shared" si="34"/>
        <v>E3 - Small C&amp;I</v>
      </c>
    </row>
    <row r="2197" spans="1:17" x14ac:dyDescent="0.25">
      <c r="A2197">
        <v>49</v>
      </c>
      <c r="B2197" t="s">
        <v>421</v>
      </c>
      <c r="C2197">
        <v>2020</v>
      </c>
      <c r="D2197">
        <v>6</v>
      </c>
      <c r="E2197" t="s">
        <v>147</v>
      </c>
      <c r="F2197">
        <v>5</v>
      </c>
      <c r="G2197" t="s">
        <v>141</v>
      </c>
      <c r="H2197">
        <v>5</v>
      </c>
      <c r="I2197" t="s">
        <v>425</v>
      </c>
      <c r="J2197" t="s">
        <v>426</v>
      </c>
      <c r="K2197" t="s">
        <v>427</v>
      </c>
      <c r="L2197">
        <v>460</v>
      </c>
      <c r="M2197" t="s">
        <v>142</v>
      </c>
      <c r="N2197">
        <v>785</v>
      </c>
      <c r="O2197">
        <v>175384.1</v>
      </c>
      <c r="P2197">
        <v>1027147</v>
      </c>
      <c r="Q2197" t="str">
        <f t="shared" si="34"/>
        <v>E3 - Small C&amp;I</v>
      </c>
    </row>
    <row r="2198" spans="1:17" x14ac:dyDescent="0.25">
      <c r="A2198">
        <v>49</v>
      </c>
      <c r="B2198" t="s">
        <v>421</v>
      </c>
      <c r="C2198">
        <v>2020</v>
      </c>
      <c r="D2198">
        <v>6</v>
      </c>
      <c r="E2198" t="s">
        <v>147</v>
      </c>
      <c r="F2198">
        <v>6</v>
      </c>
      <c r="G2198" t="s">
        <v>138</v>
      </c>
      <c r="H2198">
        <v>630</v>
      </c>
      <c r="I2198" t="s">
        <v>456</v>
      </c>
      <c r="J2198" t="s">
        <v>158</v>
      </c>
      <c r="K2198" t="s">
        <v>146</v>
      </c>
      <c r="L2198">
        <v>700</v>
      </c>
      <c r="M2198" t="s">
        <v>139</v>
      </c>
      <c r="N2198">
        <v>1</v>
      </c>
      <c r="O2198">
        <v>528.32000000000005</v>
      </c>
      <c r="P2198">
        <v>2868</v>
      </c>
      <c r="Q2198" t="str">
        <f t="shared" si="34"/>
        <v>E6 - OTHER</v>
      </c>
    </row>
    <row r="2199" spans="1:17" x14ac:dyDescent="0.25">
      <c r="A2199">
        <v>49</v>
      </c>
      <c r="B2199" t="s">
        <v>421</v>
      </c>
      <c r="C2199">
        <v>2020</v>
      </c>
      <c r="D2199">
        <v>6</v>
      </c>
      <c r="E2199" t="s">
        <v>147</v>
      </c>
      <c r="F2199">
        <v>5</v>
      </c>
      <c r="G2199" t="s">
        <v>141</v>
      </c>
      <c r="H2199">
        <v>705</v>
      </c>
      <c r="I2199" t="s">
        <v>438</v>
      </c>
      <c r="J2199" t="s">
        <v>439</v>
      </c>
      <c r="K2199" t="s">
        <v>440</v>
      </c>
      <c r="L2199">
        <v>460</v>
      </c>
      <c r="M2199" t="s">
        <v>142</v>
      </c>
      <c r="N2199">
        <v>27</v>
      </c>
      <c r="O2199">
        <v>236626.8</v>
      </c>
      <c r="P2199">
        <v>1338821</v>
      </c>
      <c r="Q2199" t="str">
        <f t="shared" si="34"/>
        <v>E5 - Large C&amp;I</v>
      </c>
    </row>
    <row r="2200" spans="1:17" x14ac:dyDescent="0.25">
      <c r="A2200">
        <v>49</v>
      </c>
      <c r="B2200" t="s">
        <v>421</v>
      </c>
      <c r="C2200">
        <v>2020</v>
      </c>
      <c r="D2200">
        <v>6</v>
      </c>
      <c r="E2200" t="s">
        <v>147</v>
      </c>
      <c r="F2200">
        <v>6</v>
      </c>
      <c r="G2200" t="s">
        <v>138</v>
      </c>
      <c r="H2200">
        <v>610</v>
      </c>
      <c r="I2200" t="s">
        <v>430</v>
      </c>
      <c r="J2200" t="s">
        <v>431</v>
      </c>
      <c r="K2200" t="s">
        <v>432</v>
      </c>
      <c r="L2200">
        <v>700</v>
      </c>
      <c r="M2200" t="s">
        <v>139</v>
      </c>
      <c r="N2200">
        <v>11</v>
      </c>
      <c r="O2200">
        <v>10867.48</v>
      </c>
      <c r="P2200">
        <v>15531</v>
      </c>
      <c r="Q2200" t="str">
        <f t="shared" si="34"/>
        <v>E6 - OTHER</v>
      </c>
    </row>
    <row r="2201" spans="1:17" x14ac:dyDescent="0.25">
      <c r="A2201">
        <v>49</v>
      </c>
      <c r="B2201" t="s">
        <v>421</v>
      </c>
      <c r="C2201">
        <v>2020</v>
      </c>
      <c r="D2201">
        <v>6</v>
      </c>
      <c r="E2201" t="s">
        <v>147</v>
      </c>
      <c r="F2201">
        <v>3</v>
      </c>
      <c r="G2201" t="s">
        <v>136</v>
      </c>
      <c r="H2201">
        <v>5</v>
      </c>
      <c r="I2201" t="s">
        <v>425</v>
      </c>
      <c r="J2201" t="s">
        <v>426</v>
      </c>
      <c r="K2201" t="s">
        <v>427</v>
      </c>
      <c r="L2201">
        <v>300</v>
      </c>
      <c r="M2201" t="s">
        <v>137</v>
      </c>
      <c r="N2201">
        <v>39123</v>
      </c>
      <c r="O2201">
        <v>2108772.64</v>
      </c>
      <c r="P2201">
        <v>35693725</v>
      </c>
      <c r="Q2201" t="str">
        <f t="shared" si="34"/>
        <v>E3 - Small C&amp;I</v>
      </c>
    </row>
    <row r="2202" spans="1:17" x14ac:dyDescent="0.25">
      <c r="A2202">
        <v>49</v>
      </c>
      <c r="B2202" t="s">
        <v>421</v>
      </c>
      <c r="C2202">
        <v>2020</v>
      </c>
      <c r="D2202">
        <v>6</v>
      </c>
      <c r="E2202" t="s">
        <v>147</v>
      </c>
      <c r="F2202">
        <v>1</v>
      </c>
      <c r="G2202" t="s">
        <v>133</v>
      </c>
      <c r="H2202">
        <v>905</v>
      </c>
      <c r="I2202" t="s">
        <v>455</v>
      </c>
      <c r="J2202" t="s">
        <v>423</v>
      </c>
      <c r="K2202" t="s">
        <v>424</v>
      </c>
      <c r="L2202">
        <v>4512</v>
      </c>
      <c r="M2202" t="s">
        <v>134</v>
      </c>
      <c r="N2202">
        <v>4990</v>
      </c>
      <c r="O2202">
        <v>110949.31</v>
      </c>
      <c r="P2202">
        <v>1951498</v>
      </c>
      <c r="Q2202" t="str">
        <f t="shared" si="34"/>
        <v>E2 - Low Income Residential</v>
      </c>
    </row>
    <row r="2203" spans="1:17" x14ac:dyDescent="0.25">
      <c r="A2203">
        <v>49</v>
      </c>
      <c r="B2203" t="s">
        <v>421</v>
      </c>
      <c r="C2203">
        <v>2020</v>
      </c>
      <c r="D2203">
        <v>6</v>
      </c>
      <c r="E2203" t="s">
        <v>147</v>
      </c>
      <c r="F2203">
        <v>3</v>
      </c>
      <c r="G2203" t="s">
        <v>136</v>
      </c>
      <c r="H2203">
        <v>122</v>
      </c>
      <c r="I2203" t="s">
        <v>461</v>
      </c>
      <c r="J2203" t="s">
        <v>462</v>
      </c>
      <c r="K2203" t="s">
        <v>463</v>
      </c>
      <c r="L2203">
        <v>300</v>
      </c>
      <c r="M2203" t="s">
        <v>137</v>
      </c>
      <c r="N2203">
        <v>1</v>
      </c>
      <c r="O2203">
        <v>38956.92</v>
      </c>
      <c r="P2203">
        <v>231665</v>
      </c>
      <c r="Q2203" t="str">
        <f t="shared" si="34"/>
        <v>E5 - Large C&amp;I</v>
      </c>
    </row>
    <row r="2204" spans="1:17" x14ac:dyDescent="0.25">
      <c r="A2204">
        <v>49</v>
      </c>
      <c r="B2204" t="s">
        <v>421</v>
      </c>
      <c r="C2204">
        <v>2020</v>
      </c>
      <c r="D2204">
        <v>6</v>
      </c>
      <c r="E2204" t="s">
        <v>147</v>
      </c>
      <c r="F2204">
        <v>3</v>
      </c>
      <c r="G2204" t="s">
        <v>136</v>
      </c>
      <c r="H2204">
        <v>54</v>
      </c>
      <c r="I2204" t="s">
        <v>477</v>
      </c>
      <c r="J2204" t="s">
        <v>459</v>
      </c>
      <c r="K2204" t="s">
        <v>460</v>
      </c>
      <c r="L2204">
        <v>300</v>
      </c>
      <c r="M2204" t="s">
        <v>137</v>
      </c>
      <c r="N2204">
        <v>3</v>
      </c>
      <c r="O2204">
        <v>1097.27</v>
      </c>
      <c r="P2204">
        <v>5665</v>
      </c>
      <c r="Q2204" t="str">
        <f t="shared" si="34"/>
        <v>E3 - Small C&amp;I</v>
      </c>
    </row>
    <row r="2205" spans="1:17" x14ac:dyDescent="0.25">
      <c r="A2205">
        <v>49</v>
      </c>
      <c r="B2205" t="s">
        <v>421</v>
      </c>
      <c r="C2205">
        <v>2020</v>
      </c>
      <c r="D2205">
        <v>6</v>
      </c>
      <c r="E2205" t="s">
        <v>147</v>
      </c>
      <c r="F2205">
        <v>3</v>
      </c>
      <c r="G2205" t="s">
        <v>136</v>
      </c>
      <c r="H2205">
        <v>55</v>
      </c>
      <c r="I2205" t="s">
        <v>428</v>
      </c>
      <c r="J2205" t="s">
        <v>426</v>
      </c>
      <c r="K2205" t="s">
        <v>427</v>
      </c>
      <c r="L2205">
        <v>300</v>
      </c>
      <c r="M2205" t="s">
        <v>137</v>
      </c>
      <c r="N2205">
        <v>57</v>
      </c>
      <c r="O2205">
        <v>-99442.03</v>
      </c>
      <c r="P2205">
        <v>46121</v>
      </c>
      <c r="Q2205" t="str">
        <f t="shared" si="34"/>
        <v>E3 - Small C&amp;I</v>
      </c>
    </row>
    <row r="2206" spans="1:17" x14ac:dyDescent="0.25">
      <c r="A2206">
        <v>49</v>
      </c>
      <c r="B2206" t="s">
        <v>421</v>
      </c>
      <c r="C2206">
        <v>2020</v>
      </c>
      <c r="D2206">
        <v>6</v>
      </c>
      <c r="E2206" t="s">
        <v>147</v>
      </c>
      <c r="F2206">
        <v>6</v>
      </c>
      <c r="G2206" t="s">
        <v>138</v>
      </c>
      <c r="H2206">
        <v>619</v>
      </c>
      <c r="I2206" t="s">
        <v>475</v>
      </c>
      <c r="J2206" t="s">
        <v>158</v>
      </c>
      <c r="K2206" t="s">
        <v>146</v>
      </c>
      <c r="L2206">
        <v>4562</v>
      </c>
      <c r="M2206" t="s">
        <v>145</v>
      </c>
      <c r="N2206">
        <v>118</v>
      </c>
      <c r="O2206">
        <v>110560.66</v>
      </c>
      <c r="P2206">
        <v>1067620</v>
      </c>
      <c r="Q2206" t="str">
        <f t="shared" si="34"/>
        <v>E6 - OTHER</v>
      </c>
    </row>
    <row r="2207" spans="1:17" x14ac:dyDescent="0.25">
      <c r="A2207">
        <v>49</v>
      </c>
      <c r="B2207" t="s">
        <v>421</v>
      </c>
      <c r="C2207">
        <v>2020</v>
      </c>
      <c r="D2207">
        <v>6</v>
      </c>
      <c r="E2207" t="s">
        <v>147</v>
      </c>
      <c r="F2207">
        <v>5</v>
      </c>
      <c r="G2207" t="s">
        <v>141</v>
      </c>
      <c r="H2207">
        <v>710</v>
      </c>
      <c r="I2207" t="s">
        <v>449</v>
      </c>
      <c r="J2207" t="s">
        <v>439</v>
      </c>
      <c r="K2207" t="s">
        <v>440</v>
      </c>
      <c r="L2207">
        <v>4552</v>
      </c>
      <c r="M2207" t="s">
        <v>157</v>
      </c>
      <c r="N2207">
        <v>99</v>
      </c>
      <c r="O2207">
        <v>1887717.06</v>
      </c>
      <c r="P2207">
        <v>24414609</v>
      </c>
      <c r="Q2207" t="str">
        <f t="shared" si="34"/>
        <v>E5 - Large C&amp;I</v>
      </c>
    </row>
    <row r="2208" spans="1:17" x14ac:dyDescent="0.25">
      <c r="A2208">
        <v>49</v>
      </c>
      <c r="B2208" t="s">
        <v>421</v>
      </c>
      <c r="C2208">
        <v>2020</v>
      </c>
      <c r="D2208">
        <v>6</v>
      </c>
      <c r="E2208" t="s">
        <v>147</v>
      </c>
      <c r="F2208">
        <v>3</v>
      </c>
      <c r="G2208" t="s">
        <v>136</v>
      </c>
      <c r="H2208">
        <v>605</v>
      </c>
      <c r="I2208" t="s">
        <v>468</v>
      </c>
      <c r="J2208" t="s">
        <v>442</v>
      </c>
      <c r="K2208" t="s">
        <v>443</v>
      </c>
      <c r="L2208">
        <v>300</v>
      </c>
      <c r="M2208" t="s">
        <v>137</v>
      </c>
      <c r="N2208">
        <v>15</v>
      </c>
      <c r="O2208">
        <v>710.09</v>
      </c>
      <c r="P2208">
        <v>2380</v>
      </c>
      <c r="Q2208" t="str">
        <f t="shared" ref="Q2208:Q2271" si="35">VLOOKUP(J2208,S:T,2,FALSE)</f>
        <v>E6 - OTHER</v>
      </c>
    </row>
    <row r="2209" spans="1:17" x14ac:dyDescent="0.25">
      <c r="A2209">
        <v>49</v>
      </c>
      <c r="B2209" t="s">
        <v>421</v>
      </c>
      <c r="C2209">
        <v>2020</v>
      </c>
      <c r="D2209">
        <v>6</v>
      </c>
      <c r="E2209" t="s">
        <v>147</v>
      </c>
      <c r="F2209">
        <v>5</v>
      </c>
      <c r="G2209" t="s">
        <v>141</v>
      </c>
      <c r="H2209">
        <v>628</v>
      </c>
      <c r="I2209" t="s">
        <v>441</v>
      </c>
      <c r="J2209" t="s">
        <v>442</v>
      </c>
      <c r="K2209" t="s">
        <v>443</v>
      </c>
      <c r="L2209">
        <v>460</v>
      </c>
      <c r="M2209" t="s">
        <v>142</v>
      </c>
      <c r="N2209">
        <v>55</v>
      </c>
      <c r="O2209">
        <v>7657.64</v>
      </c>
      <c r="P2209">
        <v>26327</v>
      </c>
      <c r="Q2209" t="str">
        <f t="shared" si="35"/>
        <v>E6 - OTHER</v>
      </c>
    </row>
    <row r="2210" spans="1:17" x14ac:dyDescent="0.25">
      <c r="A2210">
        <v>49</v>
      </c>
      <c r="B2210" t="s">
        <v>421</v>
      </c>
      <c r="C2210">
        <v>2020</v>
      </c>
      <c r="D2210">
        <v>6</v>
      </c>
      <c r="E2210" t="s">
        <v>147</v>
      </c>
      <c r="F2210">
        <v>3</v>
      </c>
      <c r="G2210" t="s">
        <v>136</v>
      </c>
      <c r="H2210">
        <v>53</v>
      </c>
      <c r="I2210" t="s">
        <v>436</v>
      </c>
      <c r="J2210" t="s">
        <v>434</v>
      </c>
      <c r="K2210" t="s">
        <v>435</v>
      </c>
      <c r="L2210">
        <v>300</v>
      </c>
      <c r="M2210" t="s">
        <v>137</v>
      </c>
      <c r="N2210">
        <v>165</v>
      </c>
      <c r="O2210">
        <v>320631.27</v>
      </c>
      <c r="P2210">
        <v>1713786</v>
      </c>
      <c r="Q2210" t="str">
        <f t="shared" si="35"/>
        <v>E4 - Medium C&amp;I</v>
      </c>
    </row>
    <row r="2211" spans="1:17" x14ac:dyDescent="0.25">
      <c r="A2211">
        <v>49</v>
      </c>
      <c r="B2211" t="s">
        <v>421</v>
      </c>
      <c r="C2211">
        <v>2020</v>
      </c>
      <c r="D2211">
        <v>6</v>
      </c>
      <c r="E2211" t="s">
        <v>147</v>
      </c>
      <c r="F2211">
        <v>10</v>
      </c>
      <c r="G2211" t="s">
        <v>150</v>
      </c>
      <c r="H2211">
        <v>1</v>
      </c>
      <c r="I2211" t="s">
        <v>450</v>
      </c>
      <c r="J2211" t="s">
        <v>451</v>
      </c>
      <c r="K2211" t="s">
        <v>452</v>
      </c>
      <c r="L2211">
        <v>207</v>
      </c>
      <c r="M2211" t="s">
        <v>152</v>
      </c>
      <c r="N2211">
        <v>14842</v>
      </c>
      <c r="O2211">
        <v>1788079.71</v>
      </c>
      <c r="P2211">
        <v>8598552</v>
      </c>
      <c r="Q2211" t="str">
        <f t="shared" si="35"/>
        <v>E1 - Residential</v>
      </c>
    </row>
    <row r="2212" spans="1:17" x14ac:dyDescent="0.25">
      <c r="A2212">
        <v>49</v>
      </c>
      <c r="B2212" t="s">
        <v>421</v>
      </c>
      <c r="C2212">
        <v>2020</v>
      </c>
      <c r="D2212">
        <v>6</v>
      </c>
      <c r="E2212" t="s">
        <v>147</v>
      </c>
      <c r="F2212">
        <v>1</v>
      </c>
      <c r="G2212" t="s">
        <v>133</v>
      </c>
      <c r="H2212">
        <v>5</v>
      </c>
      <c r="I2212" t="s">
        <v>425</v>
      </c>
      <c r="J2212" t="s">
        <v>426</v>
      </c>
      <c r="K2212" t="s">
        <v>427</v>
      </c>
      <c r="L2212">
        <v>200</v>
      </c>
      <c r="M2212" t="s">
        <v>144</v>
      </c>
      <c r="N2212">
        <v>876</v>
      </c>
      <c r="O2212">
        <v>81113.539999999994</v>
      </c>
      <c r="P2212">
        <v>368648</v>
      </c>
      <c r="Q2212" t="str">
        <f t="shared" si="35"/>
        <v>E3 - Small C&amp;I</v>
      </c>
    </row>
    <row r="2213" spans="1:17" x14ac:dyDescent="0.25">
      <c r="A2213">
        <v>49</v>
      </c>
      <c r="B2213" t="s">
        <v>421</v>
      </c>
      <c r="C2213">
        <v>2020</v>
      </c>
      <c r="D2213">
        <v>6</v>
      </c>
      <c r="E2213" t="s">
        <v>147</v>
      </c>
      <c r="F2213">
        <v>6</v>
      </c>
      <c r="G2213" t="s">
        <v>138</v>
      </c>
      <c r="H2213">
        <v>951</v>
      </c>
      <c r="I2213" t="s">
        <v>458</v>
      </c>
      <c r="J2213" t="s">
        <v>459</v>
      </c>
      <c r="K2213" t="s">
        <v>460</v>
      </c>
      <c r="L2213">
        <v>4562</v>
      </c>
      <c r="M2213" t="s">
        <v>145</v>
      </c>
      <c r="N2213">
        <v>206</v>
      </c>
      <c r="O2213">
        <v>8874.32</v>
      </c>
      <c r="P2213">
        <v>60016</v>
      </c>
      <c r="Q2213" t="str">
        <f t="shared" si="35"/>
        <v>E3 - Small C&amp;I</v>
      </c>
    </row>
    <row r="2214" spans="1:17" x14ac:dyDescent="0.25">
      <c r="A2214">
        <v>49</v>
      </c>
      <c r="B2214" t="s">
        <v>421</v>
      </c>
      <c r="C2214">
        <v>2020</v>
      </c>
      <c r="D2214">
        <v>6</v>
      </c>
      <c r="E2214" t="s">
        <v>147</v>
      </c>
      <c r="F2214">
        <v>3</v>
      </c>
      <c r="G2214" t="s">
        <v>136</v>
      </c>
      <c r="H2214">
        <v>950</v>
      </c>
      <c r="I2214" t="s">
        <v>429</v>
      </c>
      <c r="J2214" t="s">
        <v>426</v>
      </c>
      <c r="K2214" t="s">
        <v>427</v>
      </c>
      <c r="L2214">
        <v>4532</v>
      </c>
      <c r="M2214" t="s">
        <v>143</v>
      </c>
      <c r="N2214">
        <v>10327</v>
      </c>
      <c r="O2214">
        <v>1279020.8799999999</v>
      </c>
      <c r="P2214">
        <v>10716092</v>
      </c>
      <c r="Q2214" t="str">
        <f t="shared" si="35"/>
        <v>E3 - Small C&amp;I</v>
      </c>
    </row>
    <row r="2215" spans="1:17" x14ac:dyDescent="0.25">
      <c r="A2215">
        <v>49</v>
      </c>
      <c r="B2215" t="s">
        <v>421</v>
      </c>
      <c r="C2215">
        <v>2020</v>
      </c>
      <c r="D2215">
        <v>6</v>
      </c>
      <c r="E2215" t="s">
        <v>147</v>
      </c>
      <c r="F2215">
        <v>10</v>
      </c>
      <c r="G2215" t="s">
        <v>150</v>
      </c>
      <c r="H2215">
        <v>401</v>
      </c>
      <c r="I2215" t="s">
        <v>526</v>
      </c>
      <c r="J2215">
        <v>1012</v>
      </c>
      <c r="K2215" t="s">
        <v>146</v>
      </c>
      <c r="L2215">
        <v>200</v>
      </c>
      <c r="M2215" t="s">
        <v>144</v>
      </c>
      <c r="N2215">
        <v>10</v>
      </c>
      <c r="O2215">
        <v>692.92</v>
      </c>
      <c r="P2215">
        <v>394.34</v>
      </c>
      <c r="Q2215" t="str">
        <f t="shared" si="35"/>
        <v>G1 - Residential</v>
      </c>
    </row>
    <row r="2216" spans="1:17" x14ac:dyDescent="0.25">
      <c r="A2216">
        <v>49</v>
      </c>
      <c r="B2216" t="s">
        <v>421</v>
      </c>
      <c r="C2216">
        <v>2020</v>
      </c>
      <c r="D2216">
        <v>6</v>
      </c>
      <c r="E2216" t="s">
        <v>147</v>
      </c>
      <c r="F2216">
        <v>3</v>
      </c>
      <c r="G2216" t="s">
        <v>136</v>
      </c>
      <c r="H2216">
        <v>428</v>
      </c>
      <c r="I2216" t="s">
        <v>530</v>
      </c>
      <c r="J2216" t="s">
        <v>531</v>
      </c>
      <c r="K2216" t="s">
        <v>146</v>
      </c>
      <c r="L2216">
        <v>1675</v>
      </c>
      <c r="M2216" t="s">
        <v>482</v>
      </c>
      <c r="N2216">
        <v>1</v>
      </c>
      <c r="O2216">
        <v>18553.93</v>
      </c>
      <c r="P2216">
        <v>21953.15</v>
      </c>
      <c r="Q2216" t="str">
        <f t="shared" si="35"/>
        <v>G5 - Large C&amp;I</v>
      </c>
    </row>
    <row r="2217" spans="1:17" x14ac:dyDescent="0.25">
      <c r="A2217">
        <v>49</v>
      </c>
      <c r="B2217" t="s">
        <v>421</v>
      </c>
      <c r="C2217">
        <v>2020</v>
      </c>
      <c r="D2217">
        <v>6</v>
      </c>
      <c r="E2217" t="s">
        <v>147</v>
      </c>
      <c r="F2217">
        <v>3</v>
      </c>
      <c r="G2217" t="s">
        <v>136</v>
      </c>
      <c r="H2217">
        <v>406</v>
      </c>
      <c r="I2217" t="s">
        <v>504</v>
      </c>
      <c r="J2217">
        <v>2221</v>
      </c>
      <c r="K2217" t="s">
        <v>146</v>
      </c>
      <c r="L2217">
        <v>1670</v>
      </c>
      <c r="M2217" t="s">
        <v>492</v>
      </c>
      <c r="N2217">
        <v>1439</v>
      </c>
      <c r="O2217">
        <v>516724.56</v>
      </c>
      <c r="P2217">
        <v>622158.57999999996</v>
      </c>
      <c r="Q2217" t="str">
        <f t="shared" si="35"/>
        <v>G4 - Medium C&amp;I</v>
      </c>
    </row>
    <row r="2218" spans="1:17" x14ac:dyDescent="0.25">
      <c r="A2218">
        <v>49</v>
      </c>
      <c r="B2218" t="s">
        <v>421</v>
      </c>
      <c r="C2218">
        <v>2020</v>
      </c>
      <c r="D2218">
        <v>6</v>
      </c>
      <c r="E2218" t="s">
        <v>147</v>
      </c>
      <c r="F2218">
        <v>5</v>
      </c>
      <c r="G2218" t="s">
        <v>141</v>
      </c>
      <c r="H2218">
        <v>418</v>
      </c>
      <c r="I2218" t="s">
        <v>529</v>
      </c>
      <c r="J2218">
        <v>2321</v>
      </c>
      <c r="K2218" t="s">
        <v>146</v>
      </c>
      <c r="L2218">
        <v>1671</v>
      </c>
      <c r="M2218" t="s">
        <v>485</v>
      </c>
      <c r="N2218">
        <v>52</v>
      </c>
      <c r="O2218">
        <v>111280.76</v>
      </c>
      <c r="P2218">
        <v>242440.73</v>
      </c>
      <c r="Q2218" t="str">
        <f t="shared" si="35"/>
        <v>G5 - Large C&amp;I</v>
      </c>
    </row>
    <row r="2219" spans="1:17" x14ac:dyDescent="0.25">
      <c r="A2219">
        <v>49</v>
      </c>
      <c r="B2219" t="s">
        <v>421</v>
      </c>
      <c r="C2219">
        <v>2020</v>
      </c>
      <c r="D2219">
        <v>6</v>
      </c>
      <c r="E2219" t="s">
        <v>147</v>
      </c>
      <c r="F2219">
        <v>3</v>
      </c>
      <c r="G2219" t="s">
        <v>136</v>
      </c>
      <c r="H2219">
        <v>423</v>
      </c>
      <c r="I2219" t="s">
        <v>483</v>
      </c>
      <c r="J2219" t="s">
        <v>484</v>
      </c>
      <c r="K2219" t="s">
        <v>146</v>
      </c>
      <c r="L2219">
        <v>1671</v>
      </c>
      <c r="M2219" t="s">
        <v>485</v>
      </c>
      <c r="N2219">
        <v>13</v>
      </c>
      <c r="O2219">
        <v>179125.67</v>
      </c>
      <c r="P2219">
        <v>1044751.65</v>
      </c>
      <c r="Q2219" t="str">
        <f t="shared" si="35"/>
        <v>G5 - Large C&amp;I</v>
      </c>
    </row>
    <row r="2220" spans="1:17" x14ac:dyDescent="0.25">
      <c r="A2220">
        <v>49</v>
      </c>
      <c r="B2220" t="s">
        <v>421</v>
      </c>
      <c r="C2220">
        <v>2020</v>
      </c>
      <c r="D2220">
        <v>6</v>
      </c>
      <c r="E2220" t="s">
        <v>147</v>
      </c>
      <c r="F2220">
        <v>3</v>
      </c>
      <c r="G2220" t="s">
        <v>136</v>
      </c>
      <c r="H2220">
        <v>440</v>
      </c>
      <c r="I2220" t="s">
        <v>523</v>
      </c>
      <c r="J2220" t="s">
        <v>524</v>
      </c>
      <c r="K2220" t="s">
        <v>146</v>
      </c>
      <c r="L2220">
        <v>1672</v>
      </c>
      <c r="M2220" t="s">
        <v>525</v>
      </c>
      <c r="N2220">
        <v>1</v>
      </c>
      <c r="O2220">
        <v>38081.440000000002</v>
      </c>
      <c r="P2220">
        <v>230787.44</v>
      </c>
      <c r="Q2220" t="str">
        <f t="shared" si="35"/>
        <v>G5 - Large C&amp;I</v>
      </c>
    </row>
    <row r="2221" spans="1:17" x14ac:dyDescent="0.25">
      <c r="A2221">
        <v>49</v>
      </c>
      <c r="B2221" t="s">
        <v>421</v>
      </c>
      <c r="C2221">
        <v>2020</v>
      </c>
      <c r="D2221">
        <v>6</v>
      </c>
      <c r="E2221" t="s">
        <v>147</v>
      </c>
      <c r="F2221">
        <v>3</v>
      </c>
      <c r="G2221" t="s">
        <v>136</v>
      </c>
      <c r="H2221">
        <v>446</v>
      </c>
      <c r="I2221" t="s">
        <v>522</v>
      </c>
      <c r="J2221">
        <v>8011</v>
      </c>
      <c r="K2221" t="s">
        <v>146</v>
      </c>
      <c r="L2221">
        <v>300</v>
      </c>
      <c r="M2221" t="s">
        <v>137</v>
      </c>
      <c r="N2221">
        <v>23</v>
      </c>
      <c r="O2221">
        <v>1845.69</v>
      </c>
      <c r="P2221">
        <v>0</v>
      </c>
      <c r="Q2221" t="str">
        <f t="shared" si="35"/>
        <v>G6 - OTHER</v>
      </c>
    </row>
    <row r="2222" spans="1:17" x14ac:dyDescent="0.25">
      <c r="A2222">
        <v>49</v>
      </c>
      <c r="B2222" t="s">
        <v>421</v>
      </c>
      <c r="C2222">
        <v>2020</v>
      </c>
      <c r="D2222">
        <v>6</v>
      </c>
      <c r="E2222" t="s">
        <v>147</v>
      </c>
      <c r="F2222">
        <v>3</v>
      </c>
      <c r="G2222" t="s">
        <v>136</v>
      </c>
      <c r="H2222">
        <v>412</v>
      </c>
      <c r="I2222" t="s">
        <v>534</v>
      </c>
      <c r="J2222">
        <v>3331</v>
      </c>
      <c r="K2222" t="s">
        <v>146</v>
      </c>
      <c r="L2222">
        <v>300</v>
      </c>
      <c r="M2222" t="s">
        <v>137</v>
      </c>
      <c r="N2222">
        <v>1</v>
      </c>
      <c r="O2222">
        <v>1760.39</v>
      </c>
      <c r="P2222">
        <v>0</v>
      </c>
      <c r="Q2222" t="str">
        <f t="shared" si="35"/>
        <v>G5 - Large C&amp;I</v>
      </c>
    </row>
    <row r="2223" spans="1:17" x14ac:dyDescent="0.25">
      <c r="A2223">
        <v>49</v>
      </c>
      <c r="B2223" t="s">
        <v>421</v>
      </c>
      <c r="C2223">
        <v>2020</v>
      </c>
      <c r="D2223">
        <v>6</v>
      </c>
      <c r="E2223" t="s">
        <v>147</v>
      </c>
      <c r="F2223">
        <v>3</v>
      </c>
      <c r="G2223" t="s">
        <v>136</v>
      </c>
      <c r="H2223">
        <v>404</v>
      </c>
      <c r="I2223" t="s">
        <v>507</v>
      </c>
      <c r="J2223">
        <v>2107</v>
      </c>
      <c r="K2223" t="s">
        <v>146</v>
      </c>
      <c r="L2223">
        <v>300</v>
      </c>
      <c r="M2223" t="s">
        <v>137</v>
      </c>
      <c r="N2223">
        <v>18087</v>
      </c>
      <c r="O2223">
        <v>1098368.3400000001</v>
      </c>
      <c r="P2223">
        <v>560972.22</v>
      </c>
      <c r="Q2223" t="str">
        <f t="shared" si="35"/>
        <v>G3 - Small C&amp;I</v>
      </c>
    </row>
    <row r="2224" spans="1:17" x14ac:dyDescent="0.25">
      <c r="A2224">
        <v>49</v>
      </c>
      <c r="B2224" t="s">
        <v>421</v>
      </c>
      <c r="C2224">
        <v>2020</v>
      </c>
      <c r="D2224">
        <v>6</v>
      </c>
      <c r="E2224" t="s">
        <v>147</v>
      </c>
      <c r="F2224">
        <v>3</v>
      </c>
      <c r="G2224" t="s">
        <v>136</v>
      </c>
      <c r="H2224">
        <v>431</v>
      </c>
      <c r="I2224" t="s">
        <v>515</v>
      </c>
      <c r="J2224" t="s">
        <v>516</v>
      </c>
      <c r="K2224" t="s">
        <v>146</v>
      </c>
      <c r="L2224">
        <v>1673</v>
      </c>
      <c r="M2224" t="s">
        <v>517</v>
      </c>
      <c r="N2224">
        <v>3</v>
      </c>
      <c r="O2224">
        <v>77975.8</v>
      </c>
      <c r="P2224">
        <v>0</v>
      </c>
      <c r="Q2224" t="str">
        <f t="shared" si="35"/>
        <v>G6 - OTHER</v>
      </c>
    </row>
    <row r="2225" spans="1:17" x14ac:dyDescent="0.25">
      <c r="A2225">
        <v>49</v>
      </c>
      <c r="B2225" t="s">
        <v>421</v>
      </c>
      <c r="C2225">
        <v>2020</v>
      </c>
      <c r="D2225">
        <v>6</v>
      </c>
      <c r="E2225" t="s">
        <v>147</v>
      </c>
      <c r="F2225">
        <v>3</v>
      </c>
      <c r="G2225" t="s">
        <v>136</v>
      </c>
      <c r="H2225">
        <v>432</v>
      </c>
      <c r="I2225" t="s">
        <v>508</v>
      </c>
      <c r="J2225" t="s">
        <v>509</v>
      </c>
      <c r="K2225" t="s">
        <v>146</v>
      </c>
      <c r="L2225">
        <v>1674</v>
      </c>
      <c r="M2225" t="s">
        <v>510</v>
      </c>
      <c r="N2225">
        <v>3</v>
      </c>
      <c r="O2225">
        <v>270745.28000000003</v>
      </c>
      <c r="P2225">
        <v>0</v>
      </c>
      <c r="Q2225" t="str">
        <f t="shared" si="35"/>
        <v>G6 - OTHER</v>
      </c>
    </row>
    <row r="2226" spans="1:17" x14ac:dyDescent="0.25">
      <c r="A2226">
        <v>49</v>
      </c>
      <c r="B2226" t="s">
        <v>421</v>
      </c>
      <c r="C2226">
        <v>2020</v>
      </c>
      <c r="D2226">
        <v>6</v>
      </c>
      <c r="E2226" t="s">
        <v>147</v>
      </c>
      <c r="F2226">
        <v>3</v>
      </c>
      <c r="G2226" t="s">
        <v>136</v>
      </c>
      <c r="H2226">
        <v>443</v>
      </c>
      <c r="I2226" t="s">
        <v>495</v>
      </c>
      <c r="J2226">
        <v>2121</v>
      </c>
      <c r="K2226" t="s">
        <v>146</v>
      </c>
      <c r="L2226">
        <v>1670</v>
      </c>
      <c r="M2226" t="s">
        <v>492</v>
      </c>
      <c r="N2226">
        <v>813</v>
      </c>
      <c r="O2226">
        <v>45785.599999999999</v>
      </c>
      <c r="P2226">
        <v>56998.02</v>
      </c>
      <c r="Q2226" t="str">
        <f t="shared" si="35"/>
        <v>G3 - Small C&amp;I</v>
      </c>
    </row>
    <row r="2227" spans="1:17" x14ac:dyDescent="0.25">
      <c r="A2227">
        <v>49</v>
      </c>
      <c r="B2227" t="s">
        <v>421</v>
      </c>
      <c r="C2227">
        <v>2020</v>
      </c>
      <c r="D2227">
        <v>6</v>
      </c>
      <c r="E2227" t="s">
        <v>147</v>
      </c>
      <c r="F2227">
        <v>5</v>
      </c>
      <c r="G2227" t="s">
        <v>141</v>
      </c>
      <c r="H2227">
        <v>443</v>
      </c>
      <c r="I2227" t="s">
        <v>495</v>
      </c>
      <c r="J2227">
        <v>2121</v>
      </c>
      <c r="K2227" t="s">
        <v>146</v>
      </c>
      <c r="L2227">
        <v>1670</v>
      </c>
      <c r="M2227" t="s">
        <v>492</v>
      </c>
      <c r="N2227">
        <v>2</v>
      </c>
      <c r="O2227">
        <v>106.06</v>
      </c>
      <c r="P2227">
        <v>92.43</v>
      </c>
      <c r="Q2227" t="str">
        <f t="shared" si="35"/>
        <v>G3 - Small C&amp;I</v>
      </c>
    </row>
    <row r="2228" spans="1:17" x14ac:dyDescent="0.25">
      <c r="A2228">
        <v>49</v>
      </c>
      <c r="B2228" t="s">
        <v>421</v>
      </c>
      <c r="C2228">
        <v>2020</v>
      </c>
      <c r="D2228">
        <v>6</v>
      </c>
      <c r="E2228" t="s">
        <v>147</v>
      </c>
      <c r="F2228">
        <v>1</v>
      </c>
      <c r="G2228" t="s">
        <v>133</v>
      </c>
      <c r="H2228">
        <v>403</v>
      </c>
      <c r="I2228" t="s">
        <v>513</v>
      </c>
      <c r="J2228">
        <v>1101</v>
      </c>
      <c r="K2228" t="s">
        <v>146</v>
      </c>
      <c r="L2228">
        <v>200</v>
      </c>
      <c r="M2228" t="s">
        <v>144</v>
      </c>
      <c r="N2228">
        <v>594</v>
      </c>
      <c r="O2228">
        <v>16079.05</v>
      </c>
      <c r="P2228">
        <v>9782.09</v>
      </c>
      <c r="Q2228" t="str">
        <f t="shared" si="35"/>
        <v>G2 - Low Income Residential</v>
      </c>
    </row>
    <row r="2229" spans="1:17" x14ac:dyDescent="0.25">
      <c r="A2229">
        <v>49</v>
      </c>
      <c r="B2229" t="s">
        <v>421</v>
      </c>
      <c r="C2229">
        <v>2020</v>
      </c>
      <c r="D2229">
        <v>6</v>
      </c>
      <c r="E2229" t="s">
        <v>147</v>
      </c>
      <c r="F2229">
        <v>3</v>
      </c>
      <c r="G2229" t="s">
        <v>136</v>
      </c>
      <c r="H2229">
        <v>421</v>
      </c>
      <c r="I2229" t="s">
        <v>486</v>
      </c>
      <c r="J2229">
        <v>2496</v>
      </c>
      <c r="K2229" t="s">
        <v>146</v>
      </c>
      <c r="L2229">
        <v>300</v>
      </c>
      <c r="M2229" t="s">
        <v>137</v>
      </c>
      <c r="N2229">
        <v>1</v>
      </c>
      <c r="O2229">
        <v>56033.760000000002</v>
      </c>
      <c r="P2229">
        <v>81227.48</v>
      </c>
      <c r="Q2229" t="str">
        <f t="shared" si="35"/>
        <v>G5 - Large C&amp;I</v>
      </c>
    </row>
    <row r="2230" spans="1:17" x14ac:dyDescent="0.25">
      <c r="A2230">
        <v>49</v>
      </c>
      <c r="B2230" t="s">
        <v>421</v>
      </c>
      <c r="C2230">
        <v>2020</v>
      </c>
      <c r="D2230">
        <v>6</v>
      </c>
      <c r="E2230" t="s">
        <v>147</v>
      </c>
      <c r="F2230">
        <v>3</v>
      </c>
      <c r="G2230" t="s">
        <v>136</v>
      </c>
      <c r="H2230">
        <v>425</v>
      </c>
      <c r="I2230" t="s">
        <v>480</v>
      </c>
      <c r="J2230" t="s">
        <v>481</v>
      </c>
      <c r="K2230" t="s">
        <v>146</v>
      </c>
      <c r="L2230">
        <v>1675</v>
      </c>
      <c r="M2230" t="s">
        <v>482</v>
      </c>
      <c r="N2230">
        <v>4</v>
      </c>
      <c r="O2230">
        <v>16102.03</v>
      </c>
      <c r="P2230">
        <v>13540.98</v>
      </c>
      <c r="Q2230" t="str">
        <f t="shared" si="35"/>
        <v>G5 - Large C&amp;I</v>
      </c>
    </row>
    <row r="2231" spans="1:17" x14ac:dyDescent="0.25">
      <c r="A2231">
        <v>49</v>
      </c>
      <c r="B2231" t="s">
        <v>421</v>
      </c>
      <c r="C2231">
        <v>2020</v>
      </c>
      <c r="D2231">
        <v>6</v>
      </c>
      <c r="E2231" t="s">
        <v>147</v>
      </c>
      <c r="F2231">
        <v>3</v>
      </c>
      <c r="G2231" t="s">
        <v>136</v>
      </c>
      <c r="H2231">
        <v>405</v>
      </c>
      <c r="I2231" t="s">
        <v>505</v>
      </c>
      <c r="J2231">
        <v>2237</v>
      </c>
      <c r="K2231" t="s">
        <v>146</v>
      </c>
      <c r="L2231">
        <v>300</v>
      </c>
      <c r="M2231" t="s">
        <v>137</v>
      </c>
      <c r="N2231">
        <v>3282</v>
      </c>
      <c r="O2231">
        <v>1571331.27</v>
      </c>
      <c r="P2231">
        <v>1082510.24</v>
      </c>
      <c r="Q2231" t="str">
        <f t="shared" si="35"/>
        <v>G4 - Medium C&amp;I</v>
      </c>
    </row>
    <row r="2232" spans="1:17" x14ac:dyDescent="0.25">
      <c r="A2232">
        <v>49</v>
      </c>
      <c r="B2232" t="s">
        <v>421</v>
      </c>
      <c r="C2232">
        <v>2020</v>
      </c>
      <c r="D2232">
        <v>6</v>
      </c>
      <c r="E2232" t="s">
        <v>147</v>
      </c>
      <c r="F2232">
        <v>5</v>
      </c>
      <c r="G2232" t="s">
        <v>141</v>
      </c>
      <c r="H2232">
        <v>410</v>
      </c>
      <c r="I2232" t="s">
        <v>514</v>
      </c>
      <c r="J2232">
        <v>3321</v>
      </c>
      <c r="K2232" t="s">
        <v>146</v>
      </c>
      <c r="L2232">
        <v>1670</v>
      </c>
      <c r="M2232" t="s">
        <v>492</v>
      </c>
      <c r="N2232">
        <v>23</v>
      </c>
      <c r="O2232">
        <v>35973.839999999997</v>
      </c>
      <c r="P2232">
        <v>43538.52</v>
      </c>
      <c r="Q2232" t="str">
        <f t="shared" si="35"/>
        <v>G5 - Large C&amp;I</v>
      </c>
    </row>
    <row r="2233" spans="1:17" x14ac:dyDescent="0.25">
      <c r="A2233">
        <v>49</v>
      </c>
      <c r="B2233" t="s">
        <v>421</v>
      </c>
      <c r="C2233">
        <v>2020</v>
      </c>
      <c r="D2233">
        <v>6</v>
      </c>
      <c r="E2233" t="s">
        <v>147</v>
      </c>
      <c r="F2233">
        <v>5</v>
      </c>
      <c r="G2233" t="s">
        <v>141</v>
      </c>
      <c r="H2233">
        <v>415</v>
      </c>
      <c r="I2233" t="s">
        <v>502</v>
      </c>
      <c r="J2233" t="s">
        <v>503</v>
      </c>
      <c r="K2233" t="s">
        <v>146</v>
      </c>
      <c r="L2233">
        <v>1670</v>
      </c>
      <c r="M2233" t="s">
        <v>492</v>
      </c>
      <c r="N2233">
        <v>3</v>
      </c>
      <c r="O2233">
        <v>12344.95</v>
      </c>
      <c r="P2233">
        <v>35589.65</v>
      </c>
      <c r="Q2233" t="str">
        <f t="shared" si="35"/>
        <v>G5 - Large C&amp;I</v>
      </c>
    </row>
    <row r="2234" spans="1:17" x14ac:dyDescent="0.25">
      <c r="A2234">
        <v>49</v>
      </c>
      <c r="B2234" t="s">
        <v>421</v>
      </c>
      <c r="C2234">
        <v>2020</v>
      </c>
      <c r="D2234">
        <v>6</v>
      </c>
      <c r="E2234" t="s">
        <v>147</v>
      </c>
      <c r="F2234">
        <v>3</v>
      </c>
      <c r="G2234" t="s">
        <v>136</v>
      </c>
      <c r="H2234">
        <v>414</v>
      </c>
      <c r="I2234" t="s">
        <v>506</v>
      </c>
      <c r="J2234">
        <v>3421</v>
      </c>
      <c r="K2234" t="s">
        <v>146</v>
      </c>
      <c r="L2234">
        <v>1670</v>
      </c>
      <c r="M2234" t="s">
        <v>492</v>
      </c>
      <c r="N2234">
        <v>3</v>
      </c>
      <c r="O2234">
        <v>9136.18</v>
      </c>
      <c r="P2234">
        <v>14922.75</v>
      </c>
      <c r="Q2234" t="str">
        <f t="shared" si="35"/>
        <v>G5 - Large C&amp;I</v>
      </c>
    </row>
    <row r="2235" spans="1:17" x14ac:dyDescent="0.25">
      <c r="A2235">
        <v>49</v>
      </c>
      <c r="B2235" t="s">
        <v>421</v>
      </c>
      <c r="C2235">
        <v>2020</v>
      </c>
      <c r="D2235">
        <v>6</v>
      </c>
      <c r="E2235" t="s">
        <v>147</v>
      </c>
      <c r="F2235">
        <v>3</v>
      </c>
      <c r="G2235" t="s">
        <v>136</v>
      </c>
      <c r="H2235">
        <v>400</v>
      </c>
      <c r="I2235" t="s">
        <v>511</v>
      </c>
      <c r="J2235">
        <v>0</v>
      </c>
      <c r="K2235" t="s">
        <v>146</v>
      </c>
      <c r="L2235">
        <v>0</v>
      </c>
      <c r="M2235" t="s">
        <v>146</v>
      </c>
      <c r="N2235">
        <v>1</v>
      </c>
      <c r="O2235">
        <v>430.06</v>
      </c>
      <c r="P2235">
        <v>334.8</v>
      </c>
      <c r="Q2235" t="str">
        <f t="shared" si="35"/>
        <v>G6 - OTHER</v>
      </c>
    </row>
    <row r="2236" spans="1:17" x14ac:dyDescent="0.25">
      <c r="A2236">
        <v>49</v>
      </c>
      <c r="B2236" t="s">
        <v>421</v>
      </c>
      <c r="C2236">
        <v>2020</v>
      </c>
      <c r="D2236">
        <v>6</v>
      </c>
      <c r="E2236" t="s">
        <v>147</v>
      </c>
      <c r="F2236">
        <v>3</v>
      </c>
      <c r="G2236" t="s">
        <v>136</v>
      </c>
      <c r="H2236">
        <v>430</v>
      </c>
      <c r="I2236" t="s">
        <v>493</v>
      </c>
      <c r="J2236" t="s">
        <v>494</v>
      </c>
      <c r="K2236" t="s">
        <v>146</v>
      </c>
      <c r="L2236">
        <v>300</v>
      </c>
      <c r="M2236" t="s">
        <v>137</v>
      </c>
      <c r="N2236">
        <v>1</v>
      </c>
      <c r="O2236">
        <v>18749.63</v>
      </c>
      <c r="P2236">
        <v>1</v>
      </c>
      <c r="Q2236" t="str">
        <f t="shared" si="35"/>
        <v>E6 - OTHER</v>
      </c>
    </row>
    <row r="2237" spans="1:17" x14ac:dyDescent="0.25">
      <c r="A2237">
        <v>49</v>
      </c>
      <c r="B2237" t="s">
        <v>421</v>
      </c>
      <c r="C2237">
        <v>2020</v>
      </c>
      <c r="D2237">
        <v>6</v>
      </c>
      <c r="E2237" t="s">
        <v>147</v>
      </c>
      <c r="F2237">
        <v>5</v>
      </c>
      <c r="G2237" t="s">
        <v>141</v>
      </c>
      <c r="H2237">
        <v>404</v>
      </c>
      <c r="I2237" t="s">
        <v>507</v>
      </c>
      <c r="J2237">
        <v>2107</v>
      </c>
      <c r="K2237" t="s">
        <v>146</v>
      </c>
      <c r="L2237">
        <v>400</v>
      </c>
      <c r="M2237" t="s">
        <v>141</v>
      </c>
      <c r="N2237">
        <v>8</v>
      </c>
      <c r="O2237">
        <v>2364.69</v>
      </c>
      <c r="P2237">
        <v>1900.96</v>
      </c>
      <c r="Q2237" t="str">
        <f t="shared" si="35"/>
        <v>G3 - Small C&amp;I</v>
      </c>
    </row>
    <row r="2238" spans="1:17" x14ac:dyDescent="0.25">
      <c r="A2238">
        <v>49</v>
      </c>
      <c r="B2238" t="s">
        <v>421</v>
      </c>
      <c r="C2238">
        <v>2020</v>
      </c>
      <c r="D2238">
        <v>6</v>
      </c>
      <c r="E2238" t="s">
        <v>147</v>
      </c>
      <c r="F2238">
        <v>5</v>
      </c>
      <c r="G2238" t="s">
        <v>141</v>
      </c>
      <c r="H2238">
        <v>421</v>
      </c>
      <c r="I2238" t="s">
        <v>486</v>
      </c>
      <c r="J2238">
        <v>2496</v>
      </c>
      <c r="K2238" t="s">
        <v>146</v>
      </c>
      <c r="L2238">
        <v>400</v>
      </c>
      <c r="M2238" t="s">
        <v>141</v>
      </c>
      <c r="N2238">
        <v>1</v>
      </c>
      <c r="O2238">
        <v>9687.16</v>
      </c>
      <c r="P2238">
        <v>12397.94</v>
      </c>
      <c r="Q2238" t="str">
        <f t="shared" si="35"/>
        <v>G5 - Large C&amp;I</v>
      </c>
    </row>
    <row r="2239" spans="1:17" x14ac:dyDescent="0.25">
      <c r="A2239">
        <v>49</v>
      </c>
      <c r="B2239" t="s">
        <v>421</v>
      </c>
      <c r="C2239">
        <v>2020</v>
      </c>
      <c r="D2239">
        <v>6</v>
      </c>
      <c r="E2239" t="s">
        <v>147</v>
      </c>
      <c r="F2239">
        <v>5</v>
      </c>
      <c r="G2239" t="s">
        <v>141</v>
      </c>
      <c r="H2239">
        <v>406</v>
      </c>
      <c r="I2239" t="s">
        <v>504</v>
      </c>
      <c r="J2239">
        <v>2221</v>
      </c>
      <c r="K2239" t="s">
        <v>146</v>
      </c>
      <c r="L2239">
        <v>1670</v>
      </c>
      <c r="M2239" t="s">
        <v>492</v>
      </c>
      <c r="N2239">
        <v>22</v>
      </c>
      <c r="O2239">
        <v>14806.16</v>
      </c>
      <c r="P2239">
        <v>24359.35</v>
      </c>
      <c r="Q2239" t="str">
        <f t="shared" si="35"/>
        <v>G4 - Medium C&amp;I</v>
      </c>
    </row>
    <row r="2240" spans="1:17" x14ac:dyDescent="0.25">
      <c r="A2240">
        <v>49</v>
      </c>
      <c r="B2240" t="s">
        <v>421</v>
      </c>
      <c r="C2240">
        <v>2020</v>
      </c>
      <c r="D2240">
        <v>6</v>
      </c>
      <c r="E2240" t="s">
        <v>147</v>
      </c>
      <c r="F2240">
        <v>3</v>
      </c>
      <c r="G2240" t="s">
        <v>136</v>
      </c>
      <c r="H2240">
        <v>408</v>
      </c>
      <c r="I2240" t="s">
        <v>479</v>
      </c>
      <c r="J2240">
        <v>2231</v>
      </c>
      <c r="K2240" t="s">
        <v>146</v>
      </c>
      <c r="L2240">
        <v>300</v>
      </c>
      <c r="M2240" t="s">
        <v>137</v>
      </c>
      <c r="N2240">
        <v>11</v>
      </c>
      <c r="O2240">
        <v>12136.6</v>
      </c>
      <c r="P2240">
        <v>11132.1</v>
      </c>
      <c r="Q2240" t="str">
        <f t="shared" si="35"/>
        <v>G4 - Medium C&amp;I</v>
      </c>
    </row>
    <row r="2241" spans="1:17" x14ac:dyDescent="0.25">
      <c r="A2241">
        <v>49</v>
      </c>
      <c r="B2241" t="s">
        <v>421</v>
      </c>
      <c r="C2241">
        <v>2020</v>
      </c>
      <c r="D2241">
        <v>6</v>
      </c>
      <c r="E2241" t="s">
        <v>147</v>
      </c>
      <c r="F2241">
        <v>1</v>
      </c>
      <c r="G2241" t="s">
        <v>133</v>
      </c>
      <c r="H2241">
        <v>404</v>
      </c>
      <c r="I2241" t="s">
        <v>507</v>
      </c>
      <c r="J2241">
        <v>0</v>
      </c>
      <c r="K2241" t="s">
        <v>146</v>
      </c>
      <c r="L2241">
        <v>0</v>
      </c>
      <c r="M2241" t="s">
        <v>146</v>
      </c>
      <c r="N2241">
        <v>1</v>
      </c>
      <c r="O2241">
        <v>32.81</v>
      </c>
      <c r="P2241">
        <v>6.16</v>
      </c>
      <c r="Q2241" t="str">
        <f t="shared" si="35"/>
        <v>G6 - OTHER</v>
      </c>
    </row>
    <row r="2242" spans="1:17" x14ac:dyDescent="0.25">
      <c r="A2242">
        <v>49</v>
      </c>
      <c r="B2242" t="s">
        <v>421</v>
      </c>
      <c r="C2242">
        <v>2020</v>
      </c>
      <c r="D2242">
        <v>6</v>
      </c>
      <c r="E2242" t="s">
        <v>147</v>
      </c>
      <c r="F2242">
        <v>1</v>
      </c>
      <c r="G2242" t="s">
        <v>133</v>
      </c>
      <c r="H2242">
        <v>400</v>
      </c>
      <c r="I2242" t="s">
        <v>511</v>
      </c>
      <c r="J2242">
        <v>1247</v>
      </c>
      <c r="K2242" t="s">
        <v>146</v>
      </c>
      <c r="L2242">
        <v>207</v>
      </c>
      <c r="M2242" t="s">
        <v>152</v>
      </c>
      <c r="N2242">
        <v>10</v>
      </c>
      <c r="O2242">
        <v>384.82</v>
      </c>
      <c r="P2242">
        <v>194.07</v>
      </c>
      <c r="Q2242" t="str">
        <f t="shared" si="35"/>
        <v>G1 - Residential</v>
      </c>
    </row>
    <row r="2243" spans="1:17" x14ac:dyDescent="0.25">
      <c r="A2243">
        <v>49</v>
      </c>
      <c r="B2243" t="s">
        <v>421</v>
      </c>
      <c r="C2243">
        <v>2020</v>
      </c>
      <c r="D2243">
        <v>6</v>
      </c>
      <c r="E2243" t="s">
        <v>147</v>
      </c>
      <c r="F2243">
        <v>10</v>
      </c>
      <c r="G2243" t="s">
        <v>150</v>
      </c>
      <c r="H2243">
        <v>402</v>
      </c>
      <c r="I2243" t="s">
        <v>487</v>
      </c>
      <c r="J2243">
        <v>1301</v>
      </c>
      <c r="K2243" t="s">
        <v>146</v>
      </c>
      <c r="L2243">
        <v>207</v>
      </c>
      <c r="M2243" t="s">
        <v>152</v>
      </c>
      <c r="N2243">
        <v>20411</v>
      </c>
      <c r="O2243">
        <v>770936.92</v>
      </c>
      <c r="P2243">
        <v>613525.78</v>
      </c>
      <c r="Q2243" t="str">
        <f t="shared" si="35"/>
        <v>G2 - Low Income Residential</v>
      </c>
    </row>
    <row r="2244" spans="1:17" x14ac:dyDescent="0.25">
      <c r="A2244">
        <v>49</v>
      </c>
      <c r="B2244" t="s">
        <v>421</v>
      </c>
      <c r="C2244">
        <v>2020</v>
      </c>
      <c r="D2244">
        <v>6</v>
      </c>
      <c r="E2244" t="s">
        <v>147</v>
      </c>
      <c r="F2244">
        <v>3</v>
      </c>
      <c r="G2244" t="s">
        <v>136</v>
      </c>
      <c r="H2244">
        <v>418</v>
      </c>
      <c r="I2244" t="s">
        <v>529</v>
      </c>
      <c r="J2244">
        <v>2321</v>
      </c>
      <c r="K2244" t="s">
        <v>146</v>
      </c>
      <c r="L2244">
        <v>1671</v>
      </c>
      <c r="M2244" t="s">
        <v>485</v>
      </c>
      <c r="N2244">
        <v>41</v>
      </c>
      <c r="O2244">
        <v>81167.56</v>
      </c>
      <c r="P2244">
        <v>169511.67</v>
      </c>
      <c r="Q2244" t="str">
        <f t="shared" si="35"/>
        <v>G5 - Large C&amp;I</v>
      </c>
    </row>
    <row r="2245" spans="1:17" x14ac:dyDescent="0.25">
      <c r="A2245">
        <v>49</v>
      </c>
      <c r="B2245" t="s">
        <v>421</v>
      </c>
      <c r="C2245">
        <v>2020</v>
      </c>
      <c r="D2245">
        <v>6</v>
      </c>
      <c r="E2245" t="s">
        <v>147</v>
      </c>
      <c r="F2245">
        <v>3</v>
      </c>
      <c r="G2245" t="s">
        <v>136</v>
      </c>
      <c r="H2245">
        <v>413</v>
      </c>
      <c r="I2245" t="s">
        <v>512</v>
      </c>
      <c r="J2245">
        <v>3496</v>
      </c>
      <c r="K2245" t="s">
        <v>146</v>
      </c>
      <c r="L2245">
        <v>300</v>
      </c>
      <c r="M2245" t="s">
        <v>137</v>
      </c>
      <c r="N2245">
        <v>6</v>
      </c>
      <c r="O2245">
        <v>22438.47</v>
      </c>
      <c r="P2245">
        <v>19383.169999999998</v>
      </c>
      <c r="Q2245" t="str">
        <f t="shared" si="35"/>
        <v>G5 - Large C&amp;I</v>
      </c>
    </row>
    <row r="2246" spans="1:17" x14ac:dyDescent="0.25">
      <c r="A2246">
        <v>49</v>
      </c>
      <c r="B2246" t="s">
        <v>421</v>
      </c>
      <c r="C2246">
        <v>2020</v>
      </c>
      <c r="D2246">
        <v>6</v>
      </c>
      <c r="E2246" t="s">
        <v>147</v>
      </c>
      <c r="F2246">
        <v>3</v>
      </c>
      <c r="G2246" t="s">
        <v>136</v>
      </c>
      <c r="H2246">
        <v>439</v>
      </c>
      <c r="I2246" t="s">
        <v>488</v>
      </c>
      <c r="J2246" t="s">
        <v>489</v>
      </c>
      <c r="K2246" t="s">
        <v>146</v>
      </c>
      <c r="L2246">
        <v>300</v>
      </c>
      <c r="M2246" t="s">
        <v>137</v>
      </c>
      <c r="N2246">
        <v>1</v>
      </c>
      <c r="O2246">
        <v>50061.75</v>
      </c>
      <c r="P2246">
        <v>143410.28</v>
      </c>
      <c r="Q2246" t="str">
        <f t="shared" si="35"/>
        <v>G5 - Large C&amp;I</v>
      </c>
    </row>
    <row r="2247" spans="1:17" x14ac:dyDescent="0.25">
      <c r="A2247">
        <v>49</v>
      </c>
      <c r="B2247" t="s">
        <v>421</v>
      </c>
      <c r="C2247">
        <v>2020</v>
      </c>
      <c r="D2247">
        <v>6</v>
      </c>
      <c r="E2247" t="s">
        <v>147</v>
      </c>
      <c r="F2247">
        <v>3</v>
      </c>
      <c r="G2247" t="s">
        <v>136</v>
      </c>
      <c r="H2247">
        <v>441</v>
      </c>
      <c r="I2247" t="s">
        <v>527</v>
      </c>
      <c r="J2247" t="s">
        <v>528</v>
      </c>
      <c r="K2247" t="s">
        <v>146</v>
      </c>
      <c r="L2247">
        <v>300</v>
      </c>
      <c r="M2247" t="s">
        <v>137</v>
      </c>
      <c r="N2247">
        <v>1</v>
      </c>
      <c r="O2247">
        <v>23035.15</v>
      </c>
      <c r="P2247">
        <v>70884.56</v>
      </c>
      <c r="Q2247" t="str">
        <f t="shared" si="35"/>
        <v>G5 - Large C&amp;I</v>
      </c>
    </row>
    <row r="2248" spans="1:17" x14ac:dyDescent="0.25">
      <c r="A2248">
        <v>49</v>
      </c>
      <c r="B2248" t="s">
        <v>421</v>
      </c>
      <c r="C2248">
        <v>2020</v>
      </c>
      <c r="D2248">
        <v>6</v>
      </c>
      <c r="E2248" t="s">
        <v>147</v>
      </c>
      <c r="F2248">
        <v>3</v>
      </c>
      <c r="G2248" t="s">
        <v>136</v>
      </c>
      <c r="H2248">
        <v>407</v>
      </c>
      <c r="I2248" t="s">
        <v>497</v>
      </c>
      <c r="J2248" t="s">
        <v>498</v>
      </c>
      <c r="K2248" t="s">
        <v>146</v>
      </c>
      <c r="L2248">
        <v>1670</v>
      </c>
      <c r="M2248" t="s">
        <v>492</v>
      </c>
      <c r="N2248">
        <v>325</v>
      </c>
      <c r="O2248">
        <v>168359.02</v>
      </c>
      <c r="P2248">
        <v>255194.15</v>
      </c>
      <c r="Q2248" t="str">
        <f t="shared" si="35"/>
        <v>G4 - Medium C&amp;I</v>
      </c>
    </row>
    <row r="2249" spans="1:17" x14ac:dyDescent="0.25">
      <c r="A2249">
        <v>49</v>
      </c>
      <c r="B2249" t="s">
        <v>421</v>
      </c>
      <c r="C2249">
        <v>2020</v>
      </c>
      <c r="D2249">
        <v>6</v>
      </c>
      <c r="E2249" t="s">
        <v>147</v>
      </c>
      <c r="F2249">
        <v>1</v>
      </c>
      <c r="G2249" t="s">
        <v>133</v>
      </c>
      <c r="H2249">
        <v>401</v>
      </c>
      <c r="I2249" t="s">
        <v>526</v>
      </c>
      <c r="J2249">
        <v>1012</v>
      </c>
      <c r="K2249" t="s">
        <v>146</v>
      </c>
      <c r="L2249">
        <v>200</v>
      </c>
      <c r="M2249" t="s">
        <v>144</v>
      </c>
      <c r="N2249">
        <v>16481</v>
      </c>
      <c r="O2249">
        <v>503047.55</v>
      </c>
      <c r="P2249">
        <v>193183.86</v>
      </c>
      <c r="Q2249" t="str">
        <f t="shared" si="35"/>
        <v>G1 - Residential</v>
      </c>
    </row>
    <row r="2250" spans="1:17" x14ac:dyDescent="0.25">
      <c r="A2250">
        <v>49</v>
      </c>
      <c r="B2250" t="s">
        <v>421</v>
      </c>
      <c r="C2250">
        <v>2020</v>
      </c>
      <c r="D2250">
        <v>6</v>
      </c>
      <c r="E2250" t="s">
        <v>147</v>
      </c>
      <c r="F2250">
        <v>5</v>
      </c>
      <c r="G2250" t="s">
        <v>141</v>
      </c>
      <c r="H2250">
        <v>411</v>
      </c>
      <c r="I2250" t="s">
        <v>490</v>
      </c>
      <c r="J2250" t="s">
        <v>491</v>
      </c>
      <c r="K2250" t="s">
        <v>146</v>
      </c>
      <c r="L2250">
        <v>1670</v>
      </c>
      <c r="M2250" t="s">
        <v>492</v>
      </c>
      <c r="N2250">
        <v>9</v>
      </c>
      <c r="O2250">
        <v>22766.36</v>
      </c>
      <c r="P2250">
        <v>38419.019999999997</v>
      </c>
      <c r="Q2250" t="str">
        <f t="shared" si="35"/>
        <v>G5 - Large C&amp;I</v>
      </c>
    </row>
    <row r="2251" spans="1:17" x14ac:dyDescent="0.25">
      <c r="A2251">
        <v>49</v>
      </c>
      <c r="B2251" t="s">
        <v>421</v>
      </c>
      <c r="C2251">
        <v>2020</v>
      </c>
      <c r="D2251">
        <v>6</v>
      </c>
      <c r="E2251" t="s">
        <v>147</v>
      </c>
      <c r="F2251">
        <v>3</v>
      </c>
      <c r="G2251" t="s">
        <v>136</v>
      </c>
      <c r="H2251">
        <v>409</v>
      </c>
      <c r="I2251" t="s">
        <v>518</v>
      </c>
      <c r="J2251">
        <v>3367</v>
      </c>
      <c r="K2251" t="s">
        <v>146</v>
      </c>
      <c r="L2251">
        <v>300</v>
      </c>
      <c r="M2251" t="s">
        <v>137</v>
      </c>
      <c r="N2251">
        <v>86</v>
      </c>
      <c r="O2251">
        <v>136449.17000000001</v>
      </c>
      <c r="P2251">
        <v>80623.100000000006</v>
      </c>
      <c r="Q2251" t="str">
        <f t="shared" si="35"/>
        <v>G5 - Large C&amp;I</v>
      </c>
    </row>
    <row r="2252" spans="1:17" x14ac:dyDescent="0.25">
      <c r="A2252">
        <v>49</v>
      </c>
      <c r="B2252" t="s">
        <v>421</v>
      </c>
      <c r="C2252">
        <v>2020</v>
      </c>
      <c r="D2252">
        <v>6</v>
      </c>
      <c r="E2252" t="s">
        <v>147</v>
      </c>
      <c r="F2252">
        <v>10</v>
      </c>
      <c r="G2252" t="s">
        <v>150</v>
      </c>
      <c r="H2252">
        <v>400</v>
      </c>
      <c r="I2252" t="s">
        <v>511</v>
      </c>
      <c r="J2252">
        <v>1247</v>
      </c>
      <c r="K2252" t="s">
        <v>146</v>
      </c>
      <c r="L2252">
        <v>207</v>
      </c>
      <c r="M2252" t="s">
        <v>152</v>
      </c>
      <c r="N2252">
        <v>208353</v>
      </c>
      <c r="O2252">
        <v>10415574.74</v>
      </c>
      <c r="P2252">
        <v>6023314.8200000003</v>
      </c>
      <c r="Q2252" t="str">
        <f t="shared" si="35"/>
        <v>G1 - Residential</v>
      </c>
    </row>
    <row r="2253" spans="1:17" x14ac:dyDescent="0.25">
      <c r="A2253">
        <v>49</v>
      </c>
      <c r="B2253" t="s">
        <v>421</v>
      </c>
      <c r="C2253">
        <v>2020</v>
      </c>
      <c r="D2253">
        <v>6</v>
      </c>
      <c r="E2253" t="s">
        <v>147</v>
      </c>
      <c r="F2253">
        <v>3</v>
      </c>
      <c r="G2253" t="s">
        <v>136</v>
      </c>
      <c r="H2253">
        <v>410</v>
      </c>
      <c r="I2253" t="s">
        <v>514</v>
      </c>
      <c r="J2253">
        <v>3321</v>
      </c>
      <c r="K2253" t="s">
        <v>146</v>
      </c>
      <c r="L2253">
        <v>1670</v>
      </c>
      <c r="M2253" t="s">
        <v>492</v>
      </c>
      <c r="N2253">
        <v>200</v>
      </c>
      <c r="O2253">
        <v>290169.87</v>
      </c>
      <c r="P2253">
        <v>325899.96000000002</v>
      </c>
      <c r="Q2253" t="str">
        <f t="shared" si="35"/>
        <v>G5 - Large C&amp;I</v>
      </c>
    </row>
    <row r="2254" spans="1:17" x14ac:dyDescent="0.25">
      <c r="A2254">
        <v>49</v>
      </c>
      <c r="B2254" t="s">
        <v>421</v>
      </c>
      <c r="C2254">
        <v>2020</v>
      </c>
      <c r="D2254">
        <v>6</v>
      </c>
      <c r="E2254" t="s">
        <v>147</v>
      </c>
      <c r="F2254">
        <v>5</v>
      </c>
      <c r="G2254" t="s">
        <v>141</v>
      </c>
      <c r="H2254">
        <v>417</v>
      </c>
      <c r="I2254" t="s">
        <v>500</v>
      </c>
      <c r="J2254">
        <v>2367</v>
      </c>
      <c r="K2254" t="s">
        <v>146</v>
      </c>
      <c r="L2254">
        <v>400</v>
      </c>
      <c r="M2254" t="s">
        <v>141</v>
      </c>
      <c r="N2254">
        <v>26</v>
      </c>
      <c r="O2254">
        <v>93191.54</v>
      </c>
      <c r="P2254">
        <v>96853.97</v>
      </c>
      <c r="Q2254" t="str">
        <f t="shared" si="35"/>
        <v>G5 - Large C&amp;I</v>
      </c>
    </row>
    <row r="2255" spans="1:17" x14ac:dyDescent="0.25">
      <c r="A2255">
        <v>49</v>
      </c>
      <c r="B2255" t="s">
        <v>421</v>
      </c>
      <c r="C2255">
        <v>2020</v>
      </c>
      <c r="D2255">
        <v>6</v>
      </c>
      <c r="E2255" t="s">
        <v>147</v>
      </c>
      <c r="F2255">
        <v>3</v>
      </c>
      <c r="G2255" t="s">
        <v>136</v>
      </c>
      <c r="H2255">
        <v>444</v>
      </c>
      <c r="I2255" t="s">
        <v>496</v>
      </c>
      <c r="J2255">
        <v>2131</v>
      </c>
      <c r="K2255" t="s">
        <v>146</v>
      </c>
      <c r="L2255">
        <v>300</v>
      </c>
      <c r="M2255" t="s">
        <v>137</v>
      </c>
      <c r="N2255">
        <v>1</v>
      </c>
      <c r="O2255">
        <v>51.46</v>
      </c>
      <c r="P2255">
        <v>22.59</v>
      </c>
      <c r="Q2255" t="str">
        <f t="shared" si="35"/>
        <v>G3 - Small C&amp;I</v>
      </c>
    </row>
    <row r="2256" spans="1:17" x14ac:dyDescent="0.25">
      <c r="A2256">
        <v>49</v>
      </c>
      <c r="B2256" t="s">
        <v>421</v>
      </c>
      <c r="C2256">
        <v>2020</v>
      </c>
      <c r="D2256">
        <v>6</v>
      </c>
      <c r="E2256" t="s">
        <v>147</v>
      </c>
      <c r="F2256">
        <v>5</v>
      </c>
      <c r="G2256" t="s">
        <v>141</v>
      </c>
      <c r="H2256">
        <v>407</v>
      </c>
      <c r="I2256" t="s">
        <v>497</v>
      </c>
      <c r="J2256" t="s">
        <v>498</v>
      </c>
      <c r="K2256" t="s">
        <v>146</v>
      </c>
      <c r="L2256">
        <v>1670</v>
      </c>
      <c r="M2256" t="s">
        <v>492</v>
      </c>
      <c r="N2256">
        <v>8</v>
      </c>
      <c r="O2256">
        <v>5622.08</v>
      </c>
      <c r="P2256">
        <v>9685.64</v>
      </c>
      <c r="Q2256" t="str">
        <f t="shared" si="35"/>
        <v>G4 - Medium C&amp;I</v>
      </c>
    </row>
    <row r="2257" spans="1:17" x14ac:dyDescent="0.25">
      <c r="A2257">
        <v>49</v>
      </c>
      <c r="B2257" t="s">
        <v>421</v>
      </c>
      <c r="C2257">
        <v>2020</v>
      </c>
      <c r="D2257">
        <v>6</v>
      </c>
      <c r="E2257" t="s">
        <v>147</v>
      </c>
      <c r="F2257">
        <v>3</v>
      </c>
      <c r="G2257" t="s">
        <v>136</v>
      </c>
      <c r="H2257">
        <v>417</v>
      </c>
      <c r="I2257" t="s">
        <v>500</v>
      </c>
      <c r="J2257">
        <v>2367</v>
      </c>
      <c r="K2257" t="s">
        <v>146</v>
      </c>
      <c r="L2257">
        <v>300</v>
      </c>
      <c r="M2257" t="s">
        <v>137</v>
      </c>
      <c r="N2257">
        <v>24</v>
      </c>
      <c r="O2257">
        <v>60943.44</v>
      </c>
      <c r="P2257">
        <v>57714.41</v>
      </c>
      <c r="Q2257" t="str">
        <f t="shared" si="35"/>
        <v>G5 - Large C&amp;I</v>
      </c>
    </row>
    <row r="2258" spans="1:17" x14ac:dyDescent="0.25">
      <c r="A2258">
        <v>49</v>
      </c>
      <c r="B2258" t="s">
        <v>421</v>
      </c>
      <c r="C2258">
        <v>2020</v>
      </c>
      <c r="D2258">
        <v>6</v>
      </c>
      <c r="E2258" t="s">
        <v>147</v>
      </c>
      <c r="F2258">
        <v>3</v>
      </c>
      <c r="G2258" t="s">
        <v>136</v>
      </c>
      <c r="H2258">
        <v>442</v>
      </c>
      <c r="I2258" t="s">
        <v>532</v>
      </c>
      <c r="J2258" t="s">
        <v>533</v>
      </c>
      <c r="K2258" t="s">
        <v>146</v>
      </c>
      <c r="L2258">
        <v>1672</v>
      </c>
      <c r="M2258" t="s">
        <v>525</v>
      </c>
      <c r="N2258">
        <v>8</v>
      </c>
      <c r="O2258">
        <v>154115.79999999999</v>
      </c>
      <c r="P2258">
        <v>1010155.11</v>
      </c>
      <c r="Q2258" t="str">
        <f t="shared" si="35"/>
        <v>G5 - Large C&amp;I</v>
      </c>
    </row>
    <row r="2259" spans="1:17" x14ac:dyDescent="0.25">
      <c r="A2259">
        <v>49</v>
      </c>
      <c r="B2259" t="s">
        <v>421</v>
      </c>
      <c r="C2259">
        <v>2020</v>
      </c>
      <c r="D2259">
        <v>6</v>
      </c>
      <c r="E2259" t="s">
        <v>147</v>
      </c>
      <c r="F2259">
        <v>5</v>
      </c>
      <c r="G2259" t="s">
        <v>141</v>
      </c>
      <c r="H2259">
        <v>409</v>
      </c>
      <c r="I2259" t="s">
        <v>518</v>
      </c>
      <c r="J2259">
        <v>3367</v>
      </c>
      <c r="K2259" t="s">
        <v>146</v>
      </c>
      <c r="L2259">
        <v>400</v>
      </c>
      <c r="M2259" t="s">
        <v>141</v>
      </c>
      <c r="N2259">
        <v>5</v>
      </c>
      <c r="O2259">
        <v>11612.3</v>
      </c>
      <c r="P2259">
        <v>8797.27</v>
      </c>
      <c r="Q2259" t="str">
        <f t="shared" si="35"/>
        <v>G5 - Large C&amp;I</v>
      </c>
    </row>
    <row r="2260" spans="1:17" x14ac:dyDescent="0.25">
      <c r="A2260">
        <v>49</v>
      </c>
      <c r="B2260" t="s">
        <v>421</v>
      </c>
      <c r="C2260">
        <v>2020</v>
      </c>
      <c r="D2260">
        <v>6</v>
      </c>
      <c r="E2260" t="s">
        <v>147</v>
      </c>
      <c r="F2260">
        <v>3</v>
      </c>
      <c r="G2260" t="s">
        <v>136</v>
      </c>
      <c r="H2260">
        <v>415</v>
      </c>
      <c r="I2260" t="s">
        <v>502</v>
      </c>
      <c r="J2260" t="s">
        <v>503</v>
      </c>
      <c r="K2260" t="s">
        <v>146</v>
      </c>
      <c r="L2260">
        <v>1670</v>
      </c>
      <c r="M2260" t="s">
        <v>492</v>
      </c>
      <c r="N2260">
        <v>23</v>
      </c>
      <c r="O2260">
        <v>158094.92000000001</v>
      </c>
      <c r="P2260">
        <v>440345.72</v>
      </c>
      <c r="Q2260" t="str">
        <f t="shared" si="35"/>
        <v>G5 - Large C&amp;I</v>
      </c>
    </row>
    <row r="2261" spans="1:17" x14ac:dyDescent="0.25">
      <c r="A2261">
        <v>49</v>
      </c>
      <c r="B2261" t="s">
        <v>421</v>
      </c>
      <c r="C2261">
        <v>2020</v>
      </c>
      <c r="D2261">
        <v>6</v>
      </c>
      <c r="E2261" t="s">
        <v>147</v>
      </c>
      <c r="F2261">
        <v>5</v>
      </c>
      <c r="G2261" t="s">
        <v>141</v>
      </c>
      <c r="H2261">
        <v>414</v>
      </c>
      <c r="I2261" t="s">
        <v>506</v>
      </c>
      <c r="J2261">
        <v>3421</v>
      </c>
      <c r="K2261" t="s">
        <v>146</v>
      </c>
      <c r="L2261">
        <v>1670</v>
      </c>
      <c r="M2261" t="s">
        <v>492</v>
      </c>
      <c r="N2261">
        <v>1</v>
      </c>
      <c r="O2261">
        <v>2356.75</v>
      </c>
      <c r="P2261">
        <v>0</v>
      </c>
      <c r="Q2261" t="str">
        <f t="shared" si="35"/>
        <v>G5 - Large C&amp;I</v>
      </c>
    </row>
    <row r="2262" spans="1:17" x14ac:dyDescent="0.25">
      <c r="A2262">
        <v>49</v>
      </c>
      <c r="B2262" t="s">
        <v>421</v>
      </c>
      <c r="C2262">
        <v>2020</v>
      </c>
      <c r="D2262">
        <v>6</v>
      </c>
      <c r="E2262" t="s">
        <v>147</v>
      </c>
      <c r="F2262">
        <v>5</v>
      </c>
      <c r="G2262" t="s">
        <v>141</v>
      </c>
      <c r="H2262">
        <v>422</v>
      </c>
      <c r="I2262" t="s">
        <v>501</v>
      </c>
      <c r="J2262">
        <v>2421</v>
      </c>
      <c r="K2262" t="s">
        <v>146</v>
      </c>
      <c r="L2262">
        <v>1671</v>
      </c>
      <c r="M2262" t="s">
        <v>485</v>
      </c>
      <c r="N2262">
        <v>13</v>
      </c>
      <c r="O2262">
        <v>86681.51</v>
      </c>
      <c r="P2262">
        <v>314145.44</v>
      </c>
      <c r="Q2262" t="str">
        <f t="shared" si="35"/>
        <v>G5 - Large C&amp;I</v>
      </c>
    </row>
    <row r="2263" spans="1:17" x14ac:dyDescent="0.25">
      <c r="A2263">
        <v>49</v>
      </c>
      <c r="B2263" t="s">
        <v>421</v>
      </c>
      <c r="C2263">
        <v>2020</v>
      </c>
      <c r="D2263">
        <v>6</v>
      </c>
      <c r="E2263" t="s">
        <v>147</v>
      </c>
      <c r="F2263">
        <v>3</v>
      </c>
      <c r="G2263" t="s">
        <v>136</v>
      </c>
      <c r="H2263">
        <v>411</v>
      </c>
      <c r="I2263" t="s">
        <v>490</v>
      </c>
      <c r="J2263" t="s">
        <v>491</v>
      </c>
      <c r="K2263" t="s">
        <v>146</v>
      </c>
      <c r="L2263">
        <v>1670</v>
      </c>
      <c r="M2263" t="s">
        <v>492</v>
      </c>
      <c r="N2263">
        <v>107</v>
      </c>
      <c r="O2263">
        <v>225967.71</v>
      </c>
      <c r="P2263">
        <v>343038.8</v>
      </c>
      <c r="Q2263" t="str">
        <f t="shared" si="35"/>
        <v>G5 - Large C&amp;I</v>
      </c>
    </row>
    <row r="2264" spans="1:17" x14ac:dyDescent="0.25">
      <c r="A2264">
        <v>49</v>
      </c>
      <c r="B2264" t="s">
        <v>421</v>
      </c>
      <c r="C2264">
        <v>2020</v>
      </c>
      <c r="D2264">
        <v>6</v>
      </c>
      <c r="E2264" t="s">
        <v>147</v>
      </c>
      <c r="F2264">
        <v>5</v>
      </c>
      <c r="G2264" t="s">
        <v>141</v>
      </c>
      <c r="H2264">
        <v>405</v>
      </c>
      <c r="I2264" t="s">
        <v>505</v>
      </c>
      <c r="J2264">
        <v>2237</v>
      </c>
      <c r="K2264" t="s">
        <v>146</v>
      </c>
      <c r="L2264">
        <v>400</v>
      </c>
      <c r="M2264" t="s">
        <v>141</v>
      </c>
      <c r="N2264">
        <v>23</v>
      </c>
      <c r="O2264">
        <v>26090.41</v>
      </c>
      <c r="P2264">
        <v>21569.040000000001</v>
      </c>
      <c r="Q2264" t="str">
        <f t="shared" si="35"/>
        <v>G4 - Medium C&amp;I</v>
      </c>
    </row>
    <row r="2265" spans="1:17" x14ac:dyDescent="0.25">
      <c r="A2265">
        <v>49</v>
      </c>
      <c r="B2265" t="s">
        <v>421</v>
      </c>
      <c r="C2265">
        <v>2020</v>
      </c>
      <c r="D2265">
        <v>6</v>
      </c>
      <c r="E2265" t="s">
        <v>147</v>
      </c>
      <c r="F2265">
        <v>3</v>
      </c>
      <c r="G2265" t="s">
        <v>136</v>
      </c>
      <c r="H2265">
        <v>419</v>
      </c>
      <c r="I2265" t="s">
        <v>520</v>
      </c>
      <c r="J2265" t="s">
        <v>521</v>
      </c>
      <c r="K2265" t="s">
        <v>146</v>
      </c>
      <c r="L2265">
        <v>1671</v>
      </c>
      <c r="M2265" t="s">
        <v>485</v>
      </c>
      <c r="N2265">
        <v>4</v>
      </c>
      <c r="O2265">
        <v>3639.1</v>
      </c>
      <c r="P2265">
        <v>6449.12</v>
      </c>
      <c r="Q2265" t="str">
        <f t="shared" si="35"/>
        <v>G5 - Large C&amp;I</v>
      </c>
    </row>
    <row r="2266" spans="1:17" x14ac:dyDescent="0.25">
      <c r="A2266">
        <v>49</v>
      </c>
      <c r="B2266" t="s">
        <v>421</v>
      </c>
      <c r="C2266">
        <v>2020</v>
      </c>
      <c r="D2266">
        <v>6</v>
      </c>
      <c r="E2266" t="s">
        <v>147</v>
      </c>
      <c r="F2266">
        <v>5</v>
      </c>
      <c r="G2266" t="s">
        <v>141</v>
      </c>
      <c r="H2266">
        <v>419</v>
      </c>
      <c r="I2266" t="s">
        <v>520</v>
      </c>
      <c r="J2266" t="s">
        <v>521</v>
      </c>
      <c r="K2266" t="s">
        <v>146</v>
      </c>
      <c r="L2266">
        <v>1671</v>
      </c>
      <c r="M2266" t="s">
        <v>485</v>
      </c>
      <c r="N2266">
        <v>47</v>
      </c>
      <c r="O2266">
        <v>109207.66</v>
      </c>
      <c r="P2266">
        <v>238932.48000000001</v>
      </c>
      <c r="Q2266" t="str">
        <f t="shared" si="35"/>
        <v>G5 - Large C&amp;I</v>
      </c>
    </row>
    <row r="2267" spans="1:17" x14ac:dyDescent="0.25">
      <c r="A2267">
        <v>49</v>
      </c>
      <c r="B2267" t="s">
        <v>421</v>
      </c>
      <c r="C2267">
        <v>2020</v>
      </c>
      <c r="D2267">
        <v>6</v>
      </c>
      <c r="E2267" t="s">
        <v>147</v>
      </c>
      <c r="F2267">
        <v>5</v>
      </c>
      <c r="G2267" t="s">
        <v>141</v>
      </c>
      <c r="H2267">
        <v>423</v>
      </c>
      <c r="I2267" t="s">
        <v>483</v>
      </c>
      <c r="J2267" t="s">
        <v>484</v>
      </c>
      <c r="K2267" t="s">
        <v>146</v>
      </c>
      <c r="L2267">
        <v>1671</v>
      </c>
      <c r="M2267" t="s">
        <v>485</v>
      </c>
      <c r="N2267">
        <v>51</v>
      </c>
      <c r="O2267">
        <v>700154.5</v>
      </c>
      <c r="P2267">
        <v>3061030.94</v>
      </c>
      <c r="Q2267" t="str">
        <f t="shared" si="35"/>
        <v>G5 - Large C&amp;I</v>
      </c>
    </row>
    <row r="2268" spans="1:17" x14ac:dyDescent="0.25">
      <c r="A2268">
        <v>49</v>
      </c>
      <c r="B2268" t="s">
        <v>421</v>
      </c>
      <c r="C2268">
        <v>2020</v>
      </c>
      <c r="D2268">
        <v>6</v>
      </c>
      <c r="E2268" t="s">
        <v>147</v>
      </c>
      <c r="F2268">
        <v>3</v>
      </c>
      <c r="G2268" t="s">
        <v>136</v>
      </c>
      <c r="H2268">
        <v>422</v>
      </c>
      <c r="I2268" t="s">
        <v>501</v>
      </c>
      <c r="J2268">
        <v>2421</v>
      </c>
      <c r="K2268" t="s">
        <v>146</v>
      </c>
      <c r="L2268">
        <v>1671</v>
      </c>
      <c r="M2268" t="s">
        <v>485</v>
      </c>
      <c r="N2268">
        <v>2</v>
      </c>
      <c r="O2268">
        <v>7684.29</v>
      </c>
      <c r="P2268">
        <v>25158.41</v>
      </c>
      <c r="Q2268" t="str">
        <f t="shared" si="35"/>
        <v>G5 - Large C&amp;I</v>
      </c>
    </row>
    <row r="2269" spans="1:17" x14ac:dyDescent="0.25">
      <c r="A2269">
        <v>49</v>
      </c>
      <c r="B2269" t="s">
        <v>421</v>
      </c>
      <c r="C2269">
        <v>2020</v>
      </c>
      <c r="D2269">
        <v>7</v>
      </c>
      <c r="E2269" t="s">
        <v>159</v>
      </c>
      <c r="F2269">
        <v>3</v>
      </c>
      <c r="G2269" t="s">
        <v>136</v>
      </c>
      <c r="H2269">
        <v>629</v>
      </c>
      <c r="I2269" t="s">
        <v>470</v>
      </c>
      <c r="J2269" t="s">
        <v>431</v>
      </c>
      <c r="K2269" t="s">
        <v>432</v>
      </c>
      <c r="L2269">
        <v>300</v>
      </c>
      <c r="M2269" t="s">
        <v>137</v>
      </c>
      <c r="N2269">
        <v>8</v>
      </c>
      <c r="O2269">
        <v>241.56</v>
      </c>
      <c r="P2269">
        <v>792</v>
      </c>
      <c r="Q2269" t="str">
        <f t="shared" si="35"/>
        <v>E6 - OTHER</v>
      </c>
    </row>
    <row r="2270" spans="1:17" x14ac:dyDescent="0.25">
      <c r="A2270">
        <v>49</v>
      </c>
      <c r="B2270" t="s">
        <v>421</v>
      </c>
      <c r="C2270">
        <v>2020</v>
      </c>
      <c r="D2270">
        <v>7</v>
      </c>
      <c r="E2270" t="s">
        <v>159</v>
      </c>
      <c r="F2270">
        <v>1</v>
      </c>
      <c r="G2270" t="s">
        <v>133</v>
      </c>
      <c r="H2270">
        <v>628</v>
      </c>
      <c r="I2270" t="s">
        <v>441</v>
      </c>
      <c r="J2270" t="s">
        <v>442</v>
      </c>
      <c r="K2270" t="s">
        <v>443</v>
      </c>
      <c r="L2270">
        <v>200</v>
      </c>
      <c r="M2270" t="s">
        <v>144</v>
      </c>
      <c r="N2270">
        <v>242</v>
      </c>
      <c r="O2270">
        <v>17365.73</v>
      </c>
      <c r="P2270">
        <v>40159</v>
      </c>
      <c r="Q2270" t="str">
        <f t="shared" si="35"/>
        <v>E6 - OTHER</v>
      </c>
    </row>
    <row r="2271" spans="1:17" x14ac:dyDescent="0.25">
      <c r="A2271">
        <v>49</v>
      </c>
      <c r="B2271" t="s">
        <v>421</v>
      </c>
      <c r="C2271">
        <v>2020</v>
      </c>
      <c r="D2271">
        <v>7</v>
      </c>
      <c r="E2271" t="s">
        <v>159</v>
      </c>
      <c r="F2271">
        <v>5</v>
      </c>
      <c r="G2271" t="s">
        <v>141</v>
      </c>
      <c r="H2271">
        <v>13</v>
      </c>
      <c r="I2271" t="s">
        <v>433</v>
      </c>
      <c r="J2271" t="s">
        <v>434</v>
      </c>
      <c r="K2271" t="s">
        <v>435</v>
      </c>
      <c r="L2271">
        <v>460</v>
      </c>
      <c r="M2271" t="s">
        <v>142</v>
      </c>
      <c r="N2271">
        <v>254</v>
      </c>
      <c r="O2271">
        <v>563272.03</v>
      </c>
      <c r="P2271">
        <v>3073563</v>
      </c>
      <c r="Q2271" t="str">
        <f t="shared" si="35"/>
        <v>E4 - Medium C&amp;I</v>
      </c>
    </row>
    <row r="2272" spans="1:17" x14ac:dyDescent="0.25">
      <c r="A2272">
        <v>49</v>
      </c>
      <c r="B2272" t="s">
        <v>421</v>
      </c>
      <c r="C2272">
        <v>2020</v>
      </c>
      <c r="D2272">
        <v>7</v>
      </c>
      <c r="E2272" t="s">
        <v>159</v>
      </c>
      <c r="F2272">
        <v>10</v>
      </c>
      <c r="G2272" t="s">
        <v>150</v>
      </c>
      <c r="H2272">
        <v>903</v>
      </c>
      <c r="I2272" t="s">
        <v>454</v>
      </c>
      <c r="J2272" t="s">
        <v>451</v>
      </c>
      <c r="K2272" t="s">
        <v>452</v>
      </c>
      <c r="L2272">
        <v>4513</v>
      </c>
      <c r="M2272" t="s">
        <v>151</v>
      </c>
      <c r="N2272">
        <v>1571</v>
      </c>
      <c r="O2272">
        <v>146993.26999999999</v>
      </c>
      <c r="P2272">
        <v>1212741</v>
      </c>
      <c r="Q2272" t="str">
        <f t="shared" ref="Q2272:Q2335" si="36">VLOOKUP(J2272,S:T,2,FALSE)</f>
        <v>E1 - Residential</v>
      </c>
    </row>
    <row r="2273" spans="1:17" x14ac:dyDescent="0.25">
      <c r="A2273">
        <v>49</v>
      </c>
      <c r="B2273" t="s">
        <v>421</v>
      </c>
      <c r="C2273">
        <v>2020</v>
      </c>
      <c r="D2273">
        <v>7</v>
      </c>
      <c r="E2273" t="s">
        <v>159</v>
      </c>
      <c r="F2273">
        <v>1</v>
      </c>
      <c r="G2273" t="s">
        <v>133</v>
      </c>
      <c r="H2273">
        <v>6</v>
      </c>
      <c r="I2273" t="s">
        <v>422</v>
      </c>
      <c r="J2273" t="s">
        <v>423</v>
      </c>
      <c r="K2273" t="s">
        <v>424</v>
      </c>
      <c r="L2273">
        <v>200</v>
      </c>
      <c r="M2273" t="s">
        <v>144</v>
      </c>
      <c r="N2273">
        <v>27067</v>
      </c>
      <c r="O2273">
        <v>2998614.31</v>
      </c>
      <c r="P2273">
        <v>19633227</v>
      </c>
      <c r="Q2273" t="str">
        <f t="shared" si="36"/>
        <v>E2 - Low Income Residential</v>
      </c>
    </row>
    <row r="2274" spans="1:17" x14ac:dyDescent="0.25">
      <c r="A2274">
        <v>49</v>
      </c>
      <c r="B2274" t="s">
        <v>421</v>
      </c>
      <c r="C2274">
        <v>2020</v>
      </c>
      <c r="D2274">
        <v>7</v>
      </c>
      <c r="E2274" t="s">
        <v>159</v>
      </c>
      <c r="F2274">
        <v>10</v>
      </c>
      <c r="G2274" t="s">
        <v>150</v>
      </c>
      <c r="H2274">
        <v>1</v>
      </c>
      <c r="I2274" t="s">
        <v>450</v>
      </c>
      <c r="J2274" t="s">
        <v>451</v>
      </c>
      <c r="K2274" t="s">
        <v>452</v>
      </c>
      <c r="L2274">
        <v>207</v>
      </c>
      <c r="M2274" t="s">
        <v>152</v>
      </c>
      <c r="N2274">
        <v>14608</v>
      </c>
      <c r="O2274">
        <v>2375348.64</v>
      </c>
      <c r="P2274">
        <v>11429784</v>
      </c>
      <c r="Q2274" t="str">
        <f t="shared" si="36"/>
        <v>E1 - Residential</v>
      </c>
    </row>
    <row r="2275" spans="1:17" x14ac:dyDescent="0.25">
      <c r="A2275">
        <v>49</v>
      </c>
      <c r="B2275" t="s">
        <v>421</v>
      </c>
      <c r="C2275">
        <v>2020</v>
      </c>
      <c r="D2275">
        <v>7</v>
      </c>
      <c r="E2275" t="s">
        <v>159</v>
      </c>
      <c r="F2275">
        <v>3</v>
      </c>
      <c r="G2275" t="s">
        <v>136</v>
      </c>
      <c r="H2275">
        <v>5</v>
      </c>
      <c r="I2275" t="s">
        <v>425</v>
      </c>
      <c r="J2275" t="s">
        <v>426</v>
      </c>
      <c r="K2275" t="s">
        <v>427</v>
      </c>
      <c r="L2275">
        <v>300</v>
      </c>
      <c r="M2275" t="s">
        <v>137</v>
      </c>
      <c r="N2275">
        <v>37891</v>
      </c>
      <c r="O2275">
        <v>4313461.8499999996</v>
      </c>
      <c r="P2275">
        <v>43141643</v>
      </c>
      <c r="Q2275" t="str">
        <f t="shared" si="36"/>
        <v>E3 - Small C&amp;I</v>
      </c>
    </row>
    <row r="2276" spans="1:17" x14ac:dyDescent="0.25">
      <c r="A2276">
        <v>49</v>
      </c>
      <c r="B2276" t="s">
        <v>421</v>
      </c>
      <c r="C2276">
        <v>2020</v>
      </c>
      <c r="D2276">
        <v>7</v>
      </c>
      <c r="E2276" t="s">
        <v>159</v>
      </c>
      <c r="F2276">
        <v>10</v>
      </c>
      <c r="G2276" t="s">
        <v>150</v>
      </c>
      <c r="H2276">
        <v>905</v>
      </c>
      <c r="I2276" t="s">
        <v>455</v>
      </c>
      <c r="J2276" t="s">
        <v>423</v>
      </c>
      <c r="K2276" t="s">
        <v>424</v>
      </c>
      <c r="L2276">
        <v>4513</v>
      </c>
      <c r="M2276" t="s">
        <v>151</v>
      </c>
      <c r="N2276">
        <v>122</v>
      </c>
      <c r="O2276">
        <v>3969.63</v>
      </c>
      <c r="P2276">
        <v>69400</v>
      </c>
      <c r="Q2276" t="str">
        <f t="shared" si="36"/>
        <v>E2 - Low Income Residential</v>
      </c>
    </row>
    <row r="2277" spans="1:17" x14ac:dyDescent="0.25">
      <c r="A2277">
        <v>49</v>
      </c>
      <c r="B2277" t="s">
        <v>421</v>
      </c>
      <c r="C2277">
        <v>2020</v>
      </c>
      <c r="D2277">
        <v>7</v>
      </c>
      <c r="E2277" t="s">
        <v>159</v>
      </c>
      <c r="F2277">
        <v>3</v>
      </c>
      <c r="G2277" t="s">
        <v>136</v>
      </c>
      <c r="H2277">
        <v>54</v>
      </c>
      <c r="I2277" t="s">
        <v>477</v>
      </c>
      <c r="J2277" t="s">
        <v>459</v>
      </c>
      <c r="K2277" t="s">
        <v>460</v>
      </c>
      <c r="L2277">
        <v>300</v>
      </c>
      <c r="M2277" t="s">
        <v>137</v>
      </c>
      <c r="N2277">
        <v>3</v>
      </c>
      <c r="O2277">
        <v>1416.02</v>
      </c>
      <c r="P2277">
        <v>7429</v>
      </c>
      <c r="Q2277" t="str">
        <f t="shared" si="36"/>
        <v>E3 - Small C&amp;I</v>
      </c>
    </row>
    <row r="2278" spans="1:17" x14ac:dyDescent="0.25">
      <c r="A2278">
        <v>49</v>
      </c>
      <c r="B2278" t="s">
        <v>421</v>
      </c>
      <c r="C2278">
        <v>2020</v>
      </c>
      <c r="D2278">
        <v>7</v>
      </c>
      <c r="E2278" t="s">
        <v>159</v>
      </c>
      <c r="F2278">
        <v>1</v>
      </c>
      <c r="G2278" t="s">
        <v>133</v>
      </c>
      <c r="H2278">
        <v>34</v>
      </c>
      <c r="I2278" t="s">
        <v>464</v>
      </c>
      <c r="J2278" t="s">
        <v>459</v>
      </c>
      <c r="K2278" t="s">
        <v>460</v>
      </c>
      <c r="L2278">
        <v>200</v>
      </c>
      <c r="M2278" t="s">
        <v>144</v>
      </c>
      <c r="N2278">
        <v>2</v>
      </c>
      <c r="O2278">
        <v>40.79</v>
      </c>
      <c r="P2278">
        <v>89</v>
      </c>
      <c r="Q2278" t="str">
        <f t="shared" si="36"/>
        <v>E3 - Small C&amp;I</v>
      </c>
    </row>
    <row r="2279" spans="1:17" x14ac:dyDescent="0.25">
      <c r="A2279">
        <v>49</v>
      </c>
      <c r="B2279" t="s">
        <v>421</v>
      </c>
      <c r="C2279">
        <v>2020</v>
      </c>
      <c r="D2279">
        <v>7</v>
      </c>
      <c r="E2279" t="s">
        <v>159</v>
      </c>
      <c r="F2279">
        <v>6</v>
      </c>
      <c r="G2279" t="s">
        <v>138</v>
      </c>
      <c r="H2279">
        <v>631</v>
      </c>
      <c r="I2279" t="s">
        <v>476</v>
      </c>
      <c r="J2279" t="s">
        <v>158</v>
      </c>
      <c r="K2279" t="s">
        <v>146</v>
      </c>
      <c r="L2279">
        <v>700</v>
      </c>
      <c r="M2279" t="s">
        <v>139</v>
      </c>
      <c r="N2279">
        <v>24</v>
      </c>
      <c r="O2279">
        <v>-79026.789999999994</v>
      </c>
      <c r="P2279">
        <v>-684748</v>
      </c>
      <c r="Q2279" t="str">
        <f t="shared" si="36"/>
        <v>E6 - OTHER</v>
      </c>
    </row>
    <row r="2280" spans="1:17" x14ac:dyDescent="0.25">
      <c r="A2280">
        <v>49</v>
      </c>
      <c r="B2280" t="s">
        <v>421</v>
      </c>
      <c r="C2280">
        <v>2020</v>
      </c>
      <c r="D2280">
        <v>7</v>
      </c>
      <c r="E2280" t="s">
        <v>159</v>
      </c>
      <c r="F2280">
        <v>6</v>
      </c>
      <c r="G2280" t="s">
        <v>138</v>
      </c>
      <c r="H2280">
        <v>605</v>
      </c>
      <c r="I2280" t="s">
        <v>468</v>
      </c>
      <c r="J2280" t="s">
        <v>442</v>
      </c>
      <c r="K2280" t="s">
        <v>443</v>
      </c>
      <c r="L2280">
        <v>700</v>
      </c>
      <c r="M2280" t="s">
        <v>139</v>
      </c>
      <c r="N2280">
        <v>16</v>
      </c>
      <c r="O2280">
        <v>920.26</v>
      </c>
      <c r="P2280">
        <v>3020</v>
      </c>
      <c r="Q2280" t="str">
        <f t="shared" si="36"/>
        <v>E6 - OTHER</v>
      </c>
    </row>
    <row r="2281" spans="1:17" x14ac:dyDescent="0.25">
      <c r="A2281">
        <v>49</v>
      </c>
      <c r="B2281" t="s">
        <v>421</v>
      </c>
      <c r="C2281">
        <v>2020</v>
      </c>
      <c r="D2281">
        <v>7</v>
      </c>
      <c r="E2281" t="s">
        <v>159</v>
      </c>
      <c r="F2281">
        <v>5</v>
      </c>
      <c r="G2281" t="s">
        <v>141</v>
      </c>
      <c r="H2281">
        <v>616</v>
      </c>
      <c r="I2281" t="s">
        <v>447</v>
      </c>
      <c r="J2281" t="s">
        <v>442</v>
      </c>
      <c r="K2281" t="s">
        <v>443</v>
      </c>
      <c r="L2281">
        <v>4552</v>
      </c>
      <c r="M2281" t="s">
        <v>157</v>
      </c>
      <c r="N2281">
        <v>21</v>
      </c>
      <c r="O2281">
        <v>2312.12</v>
      </c>
      <c r="P2281">
        <v>10037</v>
      </c>
      <c r="Q2281" t="str">
        <f t="shared" si="36"/>
        <v>E6 - OTHER</v>
      </c>
    </row>
    <row r="2282" spans="1:17" x14ac:dyDescent="0.25">
      <c r="A2282">
        <v>49</v>
      </c>
      <c r="B2282" t="s">
        <v>421</v>
      </c>
      <c r="C2282">
        <v>2020</v>
      </c>
      <c r="D2282">
        <v>7</v>
      </c>
      <c r="E2282" t="s">
        <v>159</v>
      </c>
      <c r="F2282">
        <v>6</v>
      </c>
      <c r="G2282" t="s">
        <v>138</v>
      </c>
      <c r="H2282">
        <v>616</v>
      </c>
      <c r="I2282" t="s">
        <v>447</v>
      </c>
      <c r="J2282" t="s">
        <v>442</v>
      </c>
      <c r="K2282" t="s">
        <v>443</v>
      </c>
      <c r="L2282">
        <v>4562</v>
      </c>
      <c r="M2282" t="s">
        <v>145</v>
      </c>
      <c r="N2282">
        <v>72</v>
      </c>
      <c r="O2282">
        <v>4318.05</v>
      </c>
      <c r="P2282">
        <v>20854</v>
      </c>
      <c r="Q2282" t="str">
        <f t="shared" si="36"/>
        <v>E6 - OTHER</v>
      </c>
    </row>
    <row r="2283" spans="1:17" x14ac:dyDescent="0.25">
      <c r="A2283">
        <v>49</v>
      </c>
      <c r="B2283" t="s">
        <v>421</v>
      </c>
      <c r="C2283">
        <v>2020</v>
      </c>
      <c r="D2283">
        <v>7</v>
      </c>
      <c r="E2283" t="s">
        <v>159</v>
      </c>
      <c r="F2283">
        <v>3</v>
      </c>
      <c r="G2283" t="s">
        <v>136</v>
      </c>
      <c r="H2283">
        <v>700</v>
      </c>
      <c r="I2283" t="s">
        <v>448</v>
      </c>
      <c r="J2283" t="s">
        <v>439</v>
      </c>
      <c r="K2283" t="s">
        <v>440</v>
      </c>
      <c r="L2283">
        <v>300</v>
      </c>
      <c r="M2283" t="s">
        <v>137</v>
      </c>
      <c r="N2283">
        <v>55</v>
      </c>
      <c r="O2283">
        <v>836637.03</v>
      </c>
      <c r="P2283">
        <v>5615579</v>
      </c>
      <c r="Q2283" t="str">
        <f t="shared" si="36"/>
        <v>E5 - Large C&amp;I</v>
      </c>
    </row>
    <row r="2284" spans="1:17" x14ac:dyDescent="0.25">
      <c r="A2284">
        <v>49</v>
      </c>
      <c r="B2284" t="s">
        <v>421</v>
      </c>
      <c r="C2284">
        <v>2020</v>
      </c>
      <c r="D2284">
        <v>7</v>
      </c>
      <c r="E2284" t="s">
        <v>159</v>
      </c>
      <c r="F2284">
        <v>5</v>
      </c>
      <c r="G2284" t="s">
        <v>141</v>
      </c>
      <c r="H2284">
        <v>710</v>
      </c>
      <c r="I2284" t="s">
        <v>449</v>
      </c>
      <c r="J2284" t="s">
        <v>439</v>
      </c>
      <c r="K2284" t="s">
        <v>440</v>
      </c>
      <c r="L2284">
        <v>4552</v>
      </c>
      <c r="M2284" t="s">
        <v>157</v>
      </c>
      <c r="N2284">
        <v>96</v>
      </c>
      <c r="O2284">
        <v>2042069.44</v>
      </c>
      <c r="P2284">
        <v>26174692</v>
      </c>
      <c r="Q2284" t="str">
        <f t="shared" si="36"/>
        <v>E5 - Large C&amp;I</v>
      </c>
    </row>
    <row r="2285" spans="1:17" x14ac:dyDescent="0.25">
      <c r="A2285">
        <v>49</v>
      </c>
      <c r="B2285" t="s">
        <v>421</v>
      </c>
      <c r="C2285">
        <v>2020</v>
      </c>
      <c r="D2285">
        <v>7</v>
      </c>
      <c r="E2285" t="s">
        <v>159</v>
      </c>
      <c r="F2285">
        <v>3</v>
      </c>
      <c r="G2285" t="s">
        <v>136</v>
      </c>
      <c r="H2285">
        <v>924</v>
      </c>
      <c r="I2285" t="s">
        <v>444</v>
      </c>
      <c r="J2285" t="s">
        <v>445</v>
      </c>
      <c r="K2285" t="s">
        <v>446</v>
      </c>
      <c r="L2285">
        <v>4532</v>
      </c>
      <c r="M2285" t="s">
        <v>143</v>
      </c>
      <c r="N2285">
        <v>1</v>
      </c>
      <c r="O2285">
        <v>123911.12</v>
      </c>
      <c r="P2285">
        <v>909345</v>
      </c>
      <c r="Q2285" t="str">
        <f t="shared" si="36"/>
        <v>E5 - Large C&amp;I</v>
      </c>
    </row>
    <row r="2286" spans="1:17" x14ac:dyDescent="0.25">
      <c r="A2286">
        <v>49</v>
      </c>
      <c r="B2286" t="s">
        <v>421</v>
      </c>
      <c r="C2286">
        <v>2020</v>
      </c>
      <c r="D2286">
        <v>7</v>
      </c>
      <c r="E2286" t="s">
        <v>159</v>
      </c>
      <c r="F2286">
        <v>3</v>
      </c>
      <c r="G2286" t="s">
        <v>136</v>
      </c>
      <c r="H2286">
        <v>954</v>
      </c>
      <c r="I2286" t="s">
        <v>437</v>
      </c>
      <c r="J2286" t="s">
        <v>434</v>
      </c>
      <c r="K2286" t="s">
        <v>435</v>
      </c>
      <c r="L2286">
        <v>4532</v>
      </c>
      <c r="M2286" t="s">
        <v>143</v>
      </c>
      <c r="N2286">
        <v>3395</v>
      </c>
      <c r="O2286">
        <v>5556237.04</v>
      </c>
      <c r="P2286">
        <v>62245686</v>
      </c>
      <c r="Q2286" t="str">
        <f t="shared" si="36"/>
        <v>E4 - Medium C&amp;I</v>
      </c>
    </row>
    <row r="2287" spans="1:17" x14ac:dyDescent="0.25">
      <c r="A2287">
        <v>49</v>
      </c>
      <c r="B2287" t="s">
        <v>421</v>
      </c>
      <c r="C2287">
        <v>2020</v>
      </c>
      <c r="D2287">
        <v>7</v>
      </c>
      <c r="E2287" t="s">
        <v>159</v>
      </c>
      <c r="F2287">
        <v>1</v>
      </c>
      <c r="G2287" t="s">
        <v>133</v>
      </c>
      <c r="H2287">
        <v>13</v>
      </c>
      <c r="I2287" t="s">
        <v>433</v>
      </c>
      <c r="J2287" t="s">
        <v>434</v>
      </c>
      <c r="K2287" t="s">
        <v>435</v>
      </c>
      <c r="L2287">
        <v>200</v>
      </c>
      <c r="M2287" t="s">
        <v>144</v>
      </c>
      <c r="N2287">
        <v>9</v>
      </c>
      <c r="O2287">
        <v>7243.27</v>
      </c>
      <c r="P2287">
        <v>36786</v>
      </c>
      <c r="Q2287" t="str">
        <f t="shared" si="36"/>
        <v>E4 - Medium C&amp;I</v>
      </c>
    </row>
    <row r="2288" spans="1:17" x14ac:dyDescent="0.25">
      <c r="A2288">
        <v>49</v>
      </c>
      <c r="B2288" t="s">
        <v>421</v>
      </c>
      <c r="C2288">
        <v>2020</v>
      </c>
      <c r="D2288">
        <v>7</v>
      </c>
      <c r="E2288" t="s">
        <v>159</v>
      </c>
      <c r="F2288">
        <v>3</v>
      </c>
      <c r="G2288" t="s">
        <v>136</v>
      </c>
      <c r="H2288">
        <v>117</v>
      </c>
      <c r="I2288" t="s">
        <v>478</v>
      </c>
      <c r="J2288" t="s">
        <v>462</v>
      </c>
      <c r="K2288" t="s">
        <v>463</v>
      </c>
      <c r="L2288">
        <v>300</v>
      </c>
      <c r="M2288" t="s">
        <v>137</v>
      </c>
      <c r="N2288">
        <v>3</v>
      </c>
      <c r="O2288">
        <v>25143.200000000001</v>
      </c>
      <c r="P2288">
        <v>152361</v>
      </c>
      <c r="Q2288" t="str">
        <f t="shared" si="36"/>
        <v>E5 - Large C&amp;I</v>
      </c>
    </row>
    <row r="2289" spans="1:17" x14ac:dyDescent="0.25">
      <c r="A2289">
        <v>49</v>
      </c>
      <c r="B2289" t="s">
        <v>421</v>
      </c>
      <c r="C2289">
        <v>2020</v>
      </c>
      <c r="D2289">
        <v>7</v>
      </c>
      <c r="E2289" t="s">
        <v>159</v>
      </c>
      <c r="F2289">
        <v>3</v>
      </c>
      <c r="G2289" t="s">
        <v>136</v>
      </c>
      <c r="H2289">
        <v>122</v>
      </c>
      <c r="I2289" t="s">
        <v>461</v>
      </c>
      <c r="J2289" t="s">
        <v>462</v>
      </c>
      <c r="K2289" t="s">
        <v>463</v>
      </c>
      <c r="L2289">
        <v>300</v>
      </c>
      <c r="M2289" t="s">
        <v>137</v>
      </c>
      <c r="N2289">
        <v>1</v>
      </c>
      <c r="O2289">
        <v>117703.05</v>
      </c>
      <c r="P2289">
        <v>830937</v>
      </c>
      <c r="Q2289" t="str">
        <f t="shared" si="36"/>
        <v>E5 - Large C&amp;I</v>
      </c>
    </row>
    <row r="2290" spans="1:17" x14ac:dyDescent="0.25">
      <c r="A2290">
        <v>49</v>
      </c>
      <c r="B2290" t="s">
        <v>421</v>
      </c>
      <c r="C2290">
        <v>2020</v>
      </c>
      <c r="D2290">
        <v>7</v>
      </c>
      <c r="E2290" t="s">
        <v>159</v>
      </c>
      <c r="F2290">
        <v>6</v>
      </c>
      <c r="G2290" t="s">
        <v>138</v>
      </c>
      <c r="H2290">
        <v>951</v>
      </c>
      <c r="I2290" t="s">
        <v>458</v>
      </c>
      <c r="J2290" t="s">
        <v>459</v>
      </c>
      <c r="K2290" t="s">
        <v>460</v>
      </c>
      <c r="L2290">
        <v>4562</v>
      </c>
      <c r="M2290" t="s">
        <v>145</v>
      </c>
      <c r="N2290">
        <v>206</v>
      </c>
      <c r="O2290">
        <v>9055.65</v>
      </c>
      <c r="P2290">
        <v>60016</v>
      </c>
      <c r="Q2290" t="str">
        <f t="shared" si="36"/>
        <v>E3 - Small C&amp;I</v>
      </c>
    </row>
    <row r="2291" spans="1:17" x14ac:dyDescent="0.25">
      <c r="A2291">
        <v>49</v>
      </c>
      <c r="B2291" t="s">
        <v>421</v>
      </c>
      <c r="C2291">
        <v>2020</v>
      </c>
      <c r="D2291">
        <v>7</v>
      </c>
      <c r="E2291" t="s">
        <v>159</v>
      </c>
      <c r="F2291">
        <v>3</v>
      </c>
      <c r="G2291" t="s">
        <v>136</v>
      </c>
      <c r="H2291">
        <v>631</v>
      </c>
      <c r="I2291" t="s">
        <v>476</v>
      </c>
      <c r="J2291" t="s">
        <v>158</v>
      </c>
      <c r="K2291" t="s">
        <v>146</v>
      </c>
      <c r="L2291">
        <v>300</v>
      </c>
      <c r="M2291" t="s">
        <v>137</v>
      </c>
      <c r="N2291">
        <v>1</v>
      </c>
      <c r="O2291">
        <v>27.1</v>
      </c>
      <c r="P2291">
        <v>154</v>
      </c>
      <c r="Q2291" t="str">
        <f t="shared" si="36"/>
        <v>E6 - OTHER</v>
      </c>
    </row>
    <row r="2292" spans="1:17" x14ac:dyDescent="0.25">
      <c r="A2292">
        <v>49</v>
      </c>
      <c r="B2292" t="s">
        <v>421</v>
      </c>
      <c r="C2292">
        <v>2020</v>
      </c>
      <c r="D2292">
        <v>7</v>
      </c>
      <c r="E2292" t="s">
        <v>159</v>
      </c>
      <c r="F2292">
        <v>6</v>
      </c>
      <c r="G2292" t="s">
        <v>138</v>
      </c>
      <c r="H2292">
        <v>619</v>
      </c>
      <c r="I2292" t="s">
        <v>475</v>
      </c>
      <c r="J2292" t="s">
        <v>158</v>
      </c>
      <c r="K2292" t="s">
        <v>146</v>
      </c>
      <c r="L2292">
        <v>4562</v>
      </c>
      <c r="M2292" t="s">
        <v>145</v>
      </c>
      <c r="N2292">
        <v>116</v>
      </c>
      <c r="O2292">
        <v>83032.41</v>
      </c>
      <c r="P2292">
        <v>758301</v>
      </c>
      <c r="Q2292" t="str">
        <f t="shared" si="36"/>
        <v>E6 - OTHER</v>
      </c>
    </row>
    <row r="2293" spans="1:17" x14ac:dyDescent="0.25">
      <c r="A2293">
        <v>49</v>
      </c>
      <c r="B2293" t="s">
        <v>421</v>
      </c>
      <c r="C2293">
        <v>2020</v>
      </c>
      <c r="D2293">
        <v>7</v>
      </c>
      <c r="E2293" t="s">
        <v>159</v>
      </c>
      <c r="F2293">
        <v>6</v>
      </c>
      <c r="G2293" t="s">
        <v>138</v>
      </c>
      <c r="H2293">
        <v>610</v>
      </c>
      <c r="I2293" t="s">
        <v>430</v>
      </c>
      <c r="J2293" t="s">
        <v>431</v>
      </c>
      <c r="K2293" t="s">
        <v>432</v>
      </c>
      <c r="L2293">
        <v>700</v>
      </c>
      <c r="M2293" t="s">
        <v>139</v>
      </c>
      <c r="N2293">
        <v>11</v>
      </c>
      <c r="O2293">
        <v>9977.09</v>
      </c>
      <c r="P2293">
        <v>14202</v>
      </c>
      <c r="Q2293" t="str">
        <f t="shared" si="36"/>
        <v>E6 - OTHER</v>
      </c>
    </row>
    <row r="2294" spans="1:17" x14ac:dyDescent="0.25">
      <c r="A2294">
        <v>49</v>
      </c>
      <c r="B2294" t="s">
        <v>421</v>
      </c>
      <c r="C2294">
        <v>2020</v>
      </c>
      <c r="D2294">
        <v>7</v>
      </c>
      <c r="E2294" t="s">
        <v>159</v>
      </c>
      <c r="F2294">
        <v>10</v>
      </c>
      <c r="G2294" t="s">
        <v>150</v>
      </c>
      <c r="H2294">
        <v>628</v>
      </c>
      <c r="I2294" t="s">
        <v>441</v>
      </c>
      <c r="J2294" t="s">
        <v>442</v>
      </c>
      <c r="K2294" t="s">
        <v>443</v>
      </c>
      <c r="L2294">
        <v>207</v>
      </c>
      <c r="M2294" t="s">
        <v>152</v>
      </c>
      <c r="N2294">
        <v>7</v>
      </c>
      <c r="O2294">
        <v>145.49</v>
      </c>
      <c r="P2294">
        <v>439</v>
      </c>
      <c r="Q2294" t="str">
        <f t="shared" si="36"/>
        <v>E6 - OTHER</v>
      </c>
    </row>
    <row r="2295" spans="1:17" x14ac:dyDescent="0.25">
      <c r="A2295">
        <v>49</v>
      </c>
      <c r="B2295" t="s">
        <v>421</v>
      </c>
      <c r="C2295">
        <v>2020</v>
      </c>
      <c r="D2295">
        <v>7</v>
      </c>
      <c r="E2295" t="s">
        <v>159</v>
      </c>
      <c r="F2295">
        <v>3</v>
      </c>
      <c r="G2295" t="s">
        <v>136</v>
      </c>
      <c r="H2295">
        <v>616</v>
      </c>
      <c r="I2295" t="s">
        <v>447</v>
      </c>
      <c r="J2295" t="s">
        <v>442</v>
      </c>
      <c r="K2295" t="s">
        <v>443</v>
      </c>
      <c r="L2295">
        <v>4532</v>
      </c>
      <c r="M2295" t="s">
        <v>143</v>
      </c>
      <c r="N2295">
        <v>315</v>
      </c>
      <c r="O2295">
        <v>16630.27</v>
      </c>
      <c r="P2295">
        <v>75612</v>
      </c>
      <c r="Q2295" t="str">
        <f t="shared" si="36"/>
        <v>E6 - OTHER</v>
      </c>
    </row>
    <row r="2296" spans="1:17" x14ac:dyDescent="0.25">
      <c r="A2296">
        <v>49</v>
      </c>
      <c r="B2296" t="s">
        <v>421</v>
      </c>
      <c r="C2296">
        <v>2020</v>
      </c>
      <c r="D2296">
        <v>7</v>
      </c>
      <c r="E2296" t="s">
        <v>159</v>
      </c>
      <c r="F2296">
        <v>3</v>
      </c>
      <c r="G2296" t="s">
        <v>136</v>
      </c>
      <c r="H2296">
        <v>710</v>
      </c>
      <c r="I2296" t="s">
        <v>449</v>
      </c>
      <c r="J2296" t="s">
        <v>439</v>
      </c>
      <c r="K2296" t="s">
        <v>440</v>
      </c>
      <c r="L2296">
        <v>4532</v>
      </c>
      <c r="M2296" t="s">
        <v>143</v>
      </c>
      <c r="N2296">
        <v>287</v>
      </c>
      <c r="O2296">
        <v>4579528.18</v>
      </c>
      <c r="P2296">
        <v>62255157</v>
      </c>
      <c r="Q2296" t="str">
        <f t="shared" si="36"/>
        <v>E5 - Large C&amp;I</v>
      </c>
    </row>
    <row r="2297" spans="1:17" x14ac:dyDescent="0.25">
      <c r="A2297">
        <v>49</v>
      </c>
      <c r="B2297" t="s">
        <v>421</v>
      </c>
      <c r="C2297">
        <v>2020</v>
      </c>
      <c r="D2297">
        <v>7</v>
      </c>
      <c r="E2297" t="s">
        <v>159</v>
      </c>
      <c r="F2297">
        <v>3</v>
      </c>
      <c r="G2297" t="s">
        <v>136</v>
      </c>
      <c r="H2297">
        <v>13</v>
      </c>
      <c r="I2297" t="s">
        <v>433</v>
      </c>
      <c r="J2297" t="s">
        <v>434</v>
      </c>
      <c r="K2297" t="s">
        <v>435</v>
      </c>
      <c r="L2297">
        <v>300</v>
      </c>
      <c r="M2297" t="s">
        <v>137</v>
      </c>
      <c r="N2297">
        <v>3380</v>
      </c>
      <c r="O2297">
        <v>6213549.4500000002</v>
      </c>
      <c r="P2297">
        <v>35561878</v>
      </c>
      <c r="Q2297" t="str">
        <f t="shared" si="36"/>
        <v>E4 - Medium C&amp;I</v>
      </c>
    </row>
    <row r="2298" spans="1:17" x14ac:dyDescent="0.25">
      <c r="A2298">
        <v>49</v>
      </c>
      <c r="B2298" t="s">
        <v>421</v>
      </c>
      <c r="C2298">
        <v>2020</v>
      </c>
      <c r="D2298">
        <v>7</v>
      </c>
      <c r="E2298" t="s">
        <v>159</v>
      </c>
      <c r="F2298">
        <v>3</v>
      </c>
      <c r="G2298" t="s">
        <v>136</v>
      </c>
      <c r="H2298">
        <v>55</v>
      </c>
      <c r="I2298" t="s">
        <v>428</v>
      </c>
      <c r="J2298" t="s">
        <v>426</v>
      </c>
      <c r="K2298" t="s">
        <v>427</v>
      </c>
      <c r="L2298">
        <v>300</v>
      </c>
      <c r="M2298" t="s">
        <v>137</v>
      </c>
      <c r="N2298">
        <v>55</v>
      </c>
      <c r="O2298">
        <v>-94202.81</v>
      </c>
      <c r="P2298">
        <v>49076</v>
      </c>
      <c r="Q2298" t="str">
        <f t="shared" si="36"/>
        <v>E3 - Small C&amp;I</v>
      </c>
    </row>
    <row r="2299" spans="1:17" x14ac:dyDescent="0.25">
      <c r="A2299">
        <v>49</v>
      </c>
      <c r="B2299" t="s">
        <v>421</v>
      </c>
      <c r="C2299">
        <v>2020</v>
      </c>
      <c r="D2299">
        <v>7</v>
      </c>
      <c r="E2299" t="s">
        <v>159</v>
      </c>
      <c r="F2299">
        <v>1</v>
      </c>
      <c r="G2299" t="s">
        <v>133</v>
      </c>
      <c r="H2299">
        <v>55</v>
      </c>
      <c r="I2299" t="s">
        <v>428</v>
      </c>
      <c r="J2299" t="s">
        <v>426</v>
      </c>
      <c r="K2299" t="s">
        <v>427</v>
      </c>
      <c r="L2299">
        <v>200</v>
      </c>
      <c r="M2299" t="s">
        <v>144</v>
      </c>
      <c r="N2299">
        <v>2</v>
      </c>
      <c r="O2299">
        <v>1184.44</v>
      </c>
      <c r="P2299">
        <v>6285</v>
      </c>
      <c r="Q2299" t="str">
        <f t="shared" si="36"/>
        <v>E3 - Small C&amp;I</v>
      </c>
    </row>
    <row r="2300" spans="1:17" x14ac:dyDescent="0.25">
      <c r="A2300">
        <v>49</v>
      </c>
      <c r="B2300" t="s">
        <v>421</v>
      </c>
      <c r="C2300">
        <v>2020</v>
      </c>
      <c r="D2300">
        <v>7</v>
      </c>
      <c r="E2300" t="s">
        <v>159</v>
      </c>
      <c r="F2300">
        <v>3</v>
      </c>
      <c r="G2300" t="s">
        <v>136</v>
      </c>
      <c r="H2300">
        <v>6</v>
      </c>
      <c r="I2300" t="s">
        <v>422</v>
      </c>
      <c r="J2300" t="s">
        <v>423</v>
      </c>
      <c r="K2300" t="s">
        <v>424</v>
      </c>
      <c r="L2300">
        <v>300</v>
      </c>
      <c r="M2300" t="s">
        <v>137</v>
      </c>
      <c r="N2300">
        <v>2</v>
      </c>
      <c r="O2300">
        <v>119.53</v>
      </c>
      <c r="P2300">
        <v>752</v>
      </c>
      <c r="Q2300" t="str">
        <f t="shared" si="36"/>
        <v>E2 - Low Income Residential</v>
      </c>
    </row>
    <row r="2301" spans="1:17" x14ac:dyDescent="0.25">
      <c r="A2301">
        <v>49</v>
      </c>
      <c r="B2301" t="s">
        <v>421</v>
      </c>
      <c r="C2301">
        <v>2020</v>
      </c>
      <c r="D2301">
        <v>7</v>
      </c>
      <c r="E2301" t="s">
        <v>159</v>
      </c>
      <c r="F2301">
        <v>6</v>
      </c>
      <c r="G2301" t="s">
        <v>138</v>
      </c>
      <c r="H2301">
        <v>629</v>
      </c>
      <c r="I2301" t="s">
        <v>470</v>
      </c>
      <c r="J2301" t="s">
        <v>431</v>
      </c>
      <c r="K2301" t="s">
        <v>432</v>
      </c>
      <c r="L2301">
        <v>700</v>
      </c>
      <c r="M2301" t="s">
        <v>139</v>
      </c>
      <c r="N2301">
        <v>124</v>
      </c>
      <c r="O2301">
        <v>134892.74</v>
      </c>
      <c r="P2301">
        <v>241991</v>
      </c>
      <c r="Q2301" t="str">
        <f t="shared" si="36"/>
        <v>E6 - OTHER</v>
      </c>
    </row>
    <row r="2302" spans="1:17" x14ac:dyDescent="0.25">
      <c r="A2302">
        <v>49</v>
      </c>
      <c r="B2302" t="s">
        <v>421</v>
      </c>
      <c r="C2302">
        <v>2020</v>
      </c>
      <c r="D2302">
        <v>7</v>
      </c>
      <c r="E2302" t="s">
        <v>159</v>
      </c>
      <c r="F2302">
        <v>3</v>
      </c>
      <c r="G2302" t="s">
        <v>136</v>
      </c>
      <c r="H2302">
        <v>711</v>
      </c>
      <c r="I2302" t="s">
        <v>453</v>
      </c>
      <c r="J2302" t="s">
        <v>439</v>
      </c>
      <c r="K2302" t="s">
        <v>440</v>
      </c>
      <c r="L2302">
        <v>4532</v>
      </c>
      <c r="M2302" t="s">
        <v>143</v>
      </c>
      <c r="N2302">
        <v>312</v>
      </c>
      <c r="O2302">
        <v>5300507.3899999997</v>
      </c>
      <c r="P2302">
        <v>71731443</v>
      </c>
      <c r="Q2302" t="str">
        <f t="shared" si="36"/>
        <v>E5 - Large C&amp;I</v>
      </c>
    </row>
    <row r="2303" spans="1:17" x14ac:dyDescent="0.25">
      <c r="A2303">
        <v>49</v>
      </c>
      <c r="B2303" t="s">
        <v>421</v>
      </c>
      <c r="C2303">
        <v>2020</v>
      </c>
      <c r="D2303">
        <v>7</v>
      </c>
      <c r="E2303" t="s">
        <v>159</v>
      </c>
      <c r="F2303">
        <v>5</v>
      </c>
      <c r="G2303" t="s">
        <v>141</v>
      </c>
      <c r="H2303">
        <v>711</v>
      </c>
      <c r="I2303" t="s">
        <v>453</v>
      </c>
      <c r="J2303" t="s">
        <v>439</v>
      </c>
      <c r="K2303" t="s">
        <v>440</v>
      </c>
      <c r="L2303">
        <v>4552</v>
      </c>
      <c r="M2303" t="s">
        <v>157</v>
      </c>
      <c r="N2303">
        <v>71</v>
      </c>
      <c r="O2303">
        <v>1134491.3799999999</v>
      </c>
      <c r="P2303">
        <v>14817994</v>
      </c>
      <c r="Q2303" t="str">
        <f t="shared" si="36"/>
        <v>E5 - Large C&amp;I</v>
      </c>
    </row>
    <row r="2304" spans="1:17" x14ac:dyDescent="0.25">
      <c r="A2304">
        <v>49</v>
      </c>
      <c r="B2304" t="s">
        <v>421</v>
      </c>
      <c r="C2304">
        <v>2020</v>
      </c>
      <c r="D2304">
        <v>7</v>
      </c>
      <c r="E2304" t="s">
        <v>159</v>
      </c>
      <c r="F2304">
        <v>5</v>
      </c>
      <c r="G2304" t="s">
        <v>141</v>
      </c>
      <c r="H2304">
        <v>122</v>
      </c>
      <c r="I2304" t="s">
        <v>461</v>
      </c>
      <c r="J2304" t="s">
        <v>462</v>
      </c>
      <c r="K2304" t="s">
        <v>463</v>
      </c>
      <c r="L2304">
        <v>460</v>
      </c>
      <c r="M2304" t="s">
        <v>142</v>
      </c>
      <c r="N2304">
        <v>1</v>
      </c>
      <c r="O2304">
        <v>36271.01</v>
      </c>
      <c r="P2304">
        <v>522250</v>
      </c>
      <c r="Q2304" t="str">
        <f t="shared" si="36"/>
        <v>E5 - Large C&amp;I</v>
      </c>
    </row>
    <row r="2305" spans="1:17" x14ac:dyDescent="0.25">
      <c r="A2305">
        <v>49</v>
      </c>
      <c r="B2305" t="s">
        <v>421</v>
      </c>
      <c r="C2305">
        <v>2020</v>
      </c>
      <c r="D2305">
        <v>7</v>
      </c>
      <c r="E2305" t="s">
        <v>159</v>
      </c>
      <c r="F2305">
        <v>3</v>
      </c>
      <c r="G2305" t="s">
        <v>136</v>
      </c>
      <c r="H2305">
        <v>34</v>
      </c>
      <c r="I2305" t="s">
        <v>464</v>
      </c>
      <c r="J2305" t="s">
        <v>459</v>
      </c>
      <c r="K2305" t="s">
        <v>460</v>
      </c>
      <c r="L2305">
        <v>300</v>
      </c>
      <c r="M2305" t="s">
        <v>137</v>
      </c>
      <c r="N2305">
        <v>132</v>
      </c>
      <c r="O2305">
        <v>14382.28</v>
      </c>
      <c r="P2305">
        <v>67751</v>
      </c>
      <c r="Q2305" t="str">
        <f t="shared" si="36"/>
        <v>E3 - Small C&amp;I</v>
      </c>
    </row>
    <row r="2306" spans="1:17" x14ac:dyDescent="0.25">
      <c r="A2306">
        <v>49</v>
      </c>
      <c r="B2306" t="s">
        <v>421</v>
      </c>
      <c r="C2306">
        <v>2020</v>
      </c>
      <c r="D2306">
        <v>7</v>
      </c>
      <c r="E2306" t="s">
        <v>159</v>
      </c>
      <c r="F2306">
        <v>3</v>
      </c>
      <c r="G2306" t="s">
        <v>136</v>
      </c>
      <c r="H2306">
        <v>951</v>
      </c>
      <c r="I2306" t="s">
        <v>458</v>
      </c>
      <c r="J2306" t="s">
        <v>459</v>
      </c>
      <c r="K2306" t="s">
        <v>460</v>
      </c>
      <c r="L2306">
        <v>4532</v>
      </c>
      <c r="M2306" t="s">
        <v>143</v>
      </c>
      <c r="N2306">
        <v>115</v>
      </c>
      <c r="O2306">
        <v>9031.0499999999993</v>
      </c>
      <c r="P2306">
        <v>67035</v>
      </c>
      <c r="Q2306" t="str">
        <f t="shared" si="36"/>
        <v>E3 - Small C&amp;I</v>
      </c>
    </row>
    <row r="2307" spans="1:17" x14ac:dyDescent="0.25">
      <c r="A2307">
        <v>49</v>
      </c>
      <c r="B2307" t="s">
        <v>421</v>
      </c>
      <c r="C2307">
        <v>2020</v>
      </c>
      <c r="D2307">
        <v>7</v>
      </c>
      <c r="E2307" t="s">
        <v>159</v>
      </c>
      <c r="F2307">
        <v>3</v>
      </c>
      <c r="G2307" t="s">
        <v>136</v>
      </c>
      <c r="H2307">
        <v>617</v>
      </c>
      <c r="I2307" t="s">
        <v>471</v>
      </c>
      <c r="J2307" t="s">
        <v>431</v>
      </c>
      <c r="K2307" t="s">
        <v>432</v>
      </c>
      <c r="L2307">
        <v>4532</v>
      </c>
      <c r="M2307" t="s">
        <v>143</v>
      </c>
      <c r="N2307">
        <v>1</v>
      </c>
      <c r="O2307">
        <v>794.63</v>
      </c>
      <c r="P2307">
        <v>3405</v>
      </c>
      <c r="Q2307" t="str">
        <f t="shared" si="36"/>
        <v>E6 - OTHER</v>
      </c>
    </row>
    <row r="2308" spans="1:17" x14ac:dyDescent="0.25">
      <c r="A2308">
        <v>49</v>
      </c>
      <c r="B2308" t="s">
        <v>421</v>
      </c>
      <c r="C2308">
        <v>2020</v>
      </c>
      <c r="D2308">
        <v>7</v>
      </c>
      <c r="E2308" t="s">
        <v>159</v>
      </c>
      <c r="F2308">
        <v>6</v>
      </c>
      <c r="G2308" t="s">
        <v>138</v>
      </c>
      <c r="H2308">
        <v>617</v>
      </c>
      <c r="I2308" t="s">
        <v>471</v>
      </c>
      <c r="J2308" t="s">
        <v>431</v>
      </c>
      <c r="K2308" t="s">
        <v>432</v>
      </c>
      <c r="L2308">
        <v>4562</v>
      </c>
      <c r="M2308" t="s">
        <v>145</v>
      </c>
      <c r="N2308">
        <v>108</v>
      </c>
      <c r="O2308">
        <v>362368.53</v>
      </c>
      <c r="P2308">
        <v>797597</v>
      </c>
      <c r="Q2308" t="str">
        <f t="shared" si="36"/>
        <v>E6 - OTHER</v>
      </c>
    </row>
    <row r="2309" spans="1:17" x14ac:dyDescent="0.25">
      <c r="A2309">
        <v>49</v>
      </c>
      <c r="B2309" t="s">
        <v>421</v>
      </c>
      <c r="C2309">
        <v>2020</v>
      </c>
      <c r="D2309">
        <v>7</v>
      </c>
      <c r="E2309" t="s">
        <v>159</v>
      </c>
      <c r="F2309">
        <v>6</v>
      </c>
      <c r="G2309" t="s">
        <v>138</v>
      </c>
      <c r="H2309">
        <v>628</v>
      </c>
      <c r="I2309" t="s">
        <v>441</v>
      </c>
      <c r="J2309" t="s">
        <v>442</v>
      </c>
      <c r="K2309" t="s">
        <v>443</v>
      </c>
      <c r="L2309">
        <v>700</v>
      </c>
      <c r="M2309" t="s">
        <v>139</v>
      </c>
      <c r="N2309">
        <v>205</v>
      </c>
      <c r="O2309">
        <v>12415.07</v>
      </c>
      <c r="P2309">
        <v>41327</v>
      </c>
      <c r="Q2309" t="str">
        <f t="shared" si="36"/>
        <v>E6 - OTHER</v>
      </c>
    </row>
    <row r="2310" spans="1:17" x14ac:dyDescent="0.25">
      <c r="A2310">
        <v>49</v>
      </c>
      <c r="B2310" t="s">
        <v>421</v>
      </c>
      <c r="C2310">
        <v>2020</v>
      </c>
      <c r="D2310">
        <v>7</v>
      </c>
      <c r="E2310" t="s">
        <v>159</v>
      </c>
      <c r="F2310">
        <v>5</v>
      </c>
      <c r="G2310" t="s">
        <v>141</v>
      </c>
      <c r="H2310">
        <v>943</v>
      </c>
      <c r="I2310" t="s">
        <v>465</v>
      </c>
      <c r="J2310" t="s">
        <v>466</v>
      </c>
      <c r="K2310" t="s">
        <v>467</v>
      </c>
      <c r="L2310">
        <v>4552</v>
      </c>
      <c r="M2310" t="s">
        <v>157</v>
      </c>
      <c r="N2310">
        <v>1</v>
      </c>
      <c r="O2310">
        <v>8786.49</v>
      </c>
      <c r="P2310">
        <v>0</v>
      </c>
      <c r="Q2310" t="str">
        <f t="shared" si="36"/>
        <v>E6 - OTHER</v>
      </c>
    </row>
    <row r="2311" spans="1:17" x14ac:dyDescent="0.25">
      <c r="A2311">
        <v>49</v>
      </c>
      <c r="B2311" t="s">
        <v>421</v>
      </c>
      <c r="C2311">
        <v>2020</v>
      </c>
      <c r="D2311">
        <v>7</v>
      </c>
      <c r="E2311" t="s">
        <v>159</v>
      </c>
      <c r="F2311">
        <v>1</v>
      </c>
      <c r="G2311" t="s">
        <v>133</v>
      </c>
      <c r="H2311">
        <v>954</v>
      </c>
      <c r="I2311" t="s">
        <v>437</v>
      </c>
      <c r="J2311" t="s">
        <v>434</v>
      </c>
      <c r="K2311" t="s">
        <v>435</v>
      </c>
      <c r="L2311">
        <v>4512</v>
      </c>
      <c r="M2311" t="s">
        <v>134</v>
      </c>
      <c r="N2311">
        <v>1</v>
      </c>
      <c r="O2311">
        <v>1519.7</v>
      </c>
      <c r="P2311">
        <v>17512</v>
      </c>
      <c r="Q2311" t="str">
        <f t="shared" si="36"/>
        <v>E4 - Medium C&amp;I</v>
      </c>
    </row>
    <row r="2312" spans="1:17" x14ac:dyDescent="0.25">
      <c r="A2312">
        <v>49</v>
      </c>
      <c r="B2312" t="s">
        <v>421</v>
      </c>
      <c r="C2312">
        <v>2020</v>
      </c>
      <c r="D2312">
        <v>7</v>
      </c>
      <c r="E2312" t="s">
        <v>159</v>
      </c>
      <c r="F2312">
        <v>3</v>
      </c>
      <c r="G2312" t="s">
        <v>136</v>
      </c>
      <c r="H2312">
        <v>950</v>
      </c>
      <c r="I2312" t="s">
        <v>429</v>
      </c>
      <c r="J2312" t="s">
        <v>426</v>
      </c>
      <c r="K2312" t="s">
        <v>427</v>
      </c>
      <c r="L2312">
        <v>4532</v>
      </c>
      <c r="M2312" t="s">
        <v>143</v>
      </c>
      <c r="N2312">
        <v>10021</v>
      </c>
      <c r="O2312">
        <v>1603071.27</v>
      </c>
      <c r="P2312">
        <v>13497864</v>
      </c>
      <c r="Q2312" t="str">
        <f t="shared" si="36"/>
        <v>E3 - Small C&amp;I</v>
      </c>
    </row>
    <row r="2313" spans="1:17" x14ac:dyDescent="0.25">
      <c r="A2313">
        <v>49</v>
      </c>
      <c r="B2313" t="s">
        <v>421</v>
      </c>
      <c r="C2313">
        <v>2020</v>
      </c>
      <c r="D2313">
        <v>7</v>
      </c>
      <c r="E2313" t="s">
        <v>159</v>
      </c>
      <c r="F2313">
        <v>6</v>
      </c>
      <c r="G2313" t="s">
        <v>138</v>
      </c>
      <c r="H2313">
        <v>630</v>
      </c>
      <c r="I2313" t="s">
        <v>456</v>
      </c>
      <c r="J2313" t="s">
        <v>158</v>
      </c>
      <c r="K2313" t="s">
        <v>146</v>
      </c>
      <c r="L2313">
        <v>700</v>
      </c>
      <c r="M2313" t="s">
        <v>139</v>
      </c>
      <c r="N2313">
        <v>1</v>
      </c>
      <c r="O2313">
        <v>493.14</v>
      </c>
      <c r="P2313">
        <v>2611</v>
      </c>
      <c r="Q2313" t="str">
        <f t="shared" si="36"/>
        <v>E6 - OTHER</v>
      </c>
    </row>
    <row r="2314" spans="1:17" x14ac:dyDescent="0.25">
      <c r="A2314">
        <v>49</v>
      </c>
      <c r="B2314" t="s">
        <v>421</v>
      </c>
      <c r="C2314">
        <v>2020</v>
      </c>
      <c r="D2314">
        <v>7</v>
      </c>
      <c r="E2314" t="s">
        <v>159</v>
      </c>
      <c r="F2314">
        <v>1</v>
      </c>
      <c r="G2314" t="s">
        <v>133</v>
      </c>
      <c r="H2314">
        <v>616</v>
      </c>
      <c r="I2314" t="s">
        <v>447</v>
      </c>
      <c r="J2314" t="s">
        <v>442</v>
      </c>
      <c r="K2314" t="s">
        <v>443</v>
      </c>
      <c r="L2314">
        <v>4512</v>
      </c>
      <c r="M2314" t="s">
        <v>134</v>
      </c>
      <c r="N2314">
        <v>44</v>
      </c>
      <c r="O2314">
        <v>3884.91</v>
      </c>
      <c r="P2314">
        <v>10955</v>
      </c>
      <c r="Q2314" t="str">
        <f t="shared" si="36"/>
        <v>E6 - OTHER</v>
      </c>
    </row>
    <row r="2315" spans="1:17" x14ac:dyDescent="0.25">
      <c r="A2315">
        <v>49</v>
      </c>
      <c r="B2315" t="s">
        <v>421</v>
      </c>
      <c r="C2315">
        <v>2020</v>
      </c>
      <c r="D2315">
        <v>7</v>
      </c>
      <c r="E2315" t="s">
        <v>159</v>
      </c>
      <c r="F2315">
        <v>5</v>
      </c>
      <c r="G2315" t="s">
        <v>141</v>
      </c>
      <c r="H2315">
        <v>944</v>
      </c>
      <c r="I2315" t="s">
        <v>472</v>
      </c>
      <c r="J2315" t="s">
        <v>473</v>
      </c>
      <c r="K2315" t="s">
        <v>474</v>
      </c>
      <c r="L2315">
        <v>4552</v>
      </c>
      <c r="M2315" t="s">
        <v>157</v>
      </c>
      <c r="N2315">
        <v>1</v>
      </c>
      <c r="O2315">
        <v>4749.3999999999996</v>
      </c>
      <c r="P2315">
        <v>48710</v>
      </c>
      <c r="Q2315" t="str">
        <f t="shared" si="36"/>
        <v>E6 - OTHER</v>
      </c>
    </row>
    <row r="2316" spans="1:17" x14ac:dyDescent="0.25">
      <c r="A2316">
        <v>49</v>
      </c>
      <c r="B2316" t="s">
        <v>421</v>
      </c>
      <c r="C2316">
        <v>2020</v>
      </c>
      <c r="D2316">
        <v>7</v>
      </c>
      <c r="E2316" t="s">
        <v>159</v>
      </c>
      <c r="F2316">
        <v>5</v>
      </c>
      <c r="G2316" t="s">
        <v>141</v>
      </c>
      <c r="H2316">
        <v>954</v>
      </c>
      <c r="I2316" t="s">
        <v>437</v>
      </c>
      <c r="J2316" t="s">
        <v>434</v>
      </c>
      <c r="K2316" t="s">
        <v>435</v>
      </c>
      <c r="L2316">
        <v>4552</v>
      </c>
      <c r="M2316" t="s">
        <v>157</v>
      </c>
      <c r="N2316">
        <v>171</v>
      </c>
      <c r="O2316">
        <v>380673.65</v>
      </c>
      <c r="P2316">
        <v>4037857</v>
      </c>
      <c r="Q2316" t="str">
        <f t="shared" si="36"/>
        <v>E4 - Medium C&amp;I</v>
      </c>
    </row>
    <row r="2317" spans="1:17" x14ac:dyDescent="0.25">
      <c r="A2317">
        <v>49</v>
      </c>
      <c r="B2317" t="s">
        <v>421</v>
      </c>
      <c r="C2317">
        <v>2020</v>
      </c>
      <c r="D2317">
        <v>7</v>
      </c>
      <c r="E2317" t="s">
        <v>159</v>
      </c>
      <c r="F2317">
        <v>3</v>
      </c>
      <c r="G2317" t="s">
        <v>136</v>
      </c>
      <c r="H2317">
        <v>1</v>
      </c>
      <c r="I2317" t="s">
        <v>450</v>
      </c>
      <c r="J2317" t="s">
        <v>451</v>
      </c>
      <c r="K2317" t="s">
        <v>452</v>
      </c>
      <c r="L2317">
        <v>300</v>
      </c>
      <c r="M2317" t="s">
        <v>137</v>
      </c>
      <c r="N2317">
        <v>782</v>
      </c>
      <c r="O2317">
        <v>207972.29</v>
      </c>
      <c r="P2317">
        <v>1013098</v>
      </c>
      <c r="Q2317" t="str">
        <f t="shared" si="36"/>
        <v>E1 - Residential</v>
      </c>
    </row>
    <row r="2318" spans="1:17" x14ac:dyDescent="0.25">
      <c r="A2318">
        <v>49</v>
      </c>
      <c r="B2318" t="s">
        <v>421</v>
      </c>
      <c r="C2318">
        <v>2020</v>
      </c>
      <c r="D2318">
        <v>7</v>
      </c>
      <c r="E2318" t="s">
        <v>159</v>
      </c>
      <c r="F2318">
        <v>5</v>
      </c>
      <c r="G2318" t="s">
        <v>141</v>
      </c>
      <c r="H2318">
        <v>1</v>
      </c>
      <c r="I2318" t="s">
        <v>450</v>
      </c>
      <c r="J2318" t="s">
        <v>451</v>
      </c>
      <c r="K2318" t="s">
        <v>452</v>
      </c>
      <c r="L2318">
        <v>460</v>
      </c>
      <c r="M2318" t="s">
        <v>142</v>
      </c>
      <c r="N2318">
        <v>5</v>
      </c>
      <c r="O2318">
        <v>561.37</v>
      </c>
      <c r="P2318">
        <v>2603</v>
      </c>
      <c r="Q2318" t="str">
        <f t="shared" si="36"/>
        <v>E1 - Residential</v>
      </c>
    </row>
    <row r="2319" spans="1:17" x14ac:dyDescent="0.25">
      <c r="A2319">
        <v>49</v>
      </c>
      <c r="B2319" t="s">
        <v>421</v>
      </c>
      <c r="C2319">
        <v>2020</v>
      </c>
      <c r="D2319">
        <v>7</v>
      </c>
      <c r="E2319" t="s">
        <v>159</v>
      </c>
      <c r="F2319">
        <v>5</v>
      </c>
      <c r="G2319" t="s">
        <v>141</v>
      </c>
      <c r="H2319">
        <v>5</v>
      </c>
      <c r="I2319" t="s">
        <v>425</v>
      </c>
      <c r="J2319" t="s">
        <v>426</v>
      </c>
      <c r="K2319" t="s">
        <v>427</v>
      </c>
      <c r="L2319">
        <v>460</v>
      </c>
      <c r="M2319" t="s">
        <v>142</v>
      </c>
      <c r="N2319">
        <v>760</v>
      </c>
      <c r="O2319">
        <v>247757.44</v>
      </c>
      <c r="P2319">
        <v>1268036</v>
      </c>
      <c r="Q2319" t="str">
        <f t="shared" si="36"/>
        <v>E3 - Small C&amp;I</v>
      </c>
    </row>
    <row r="2320" spans="1:17" x14ac:dyDescent="0.25">
      <c r="A2320">
        <v>49</v>
      </c>
      <c r="B2320" t="s">
        <v>421</v>
      </c>
      <c r="C2320">
        <v>2020</v>
      </c>
      <c r="D2320">
        <v>7</v>
      </c>
      <c r="E2320" t="s">
        <v>159</v>
      </c>
      <c r="F2320">
        <v>1</v>
      </c>
      <c r="G2320" t="s">
        <v>133</v>
      </c>
      <c r="H2320">
        <v>950</v>
      </c>
      <c r="I2320" t="s">
        <v>429</v>
      </c>
      <c r="J2320" t="s">
        <v>426</v>
      </c>
      <c r="K2320" t="s">
        <v>427</v>
      </c>
      <c r="L2320">
        <v>4512</v>
      </c>
      <c r="M2320" t="s">
        <v>134</v>
      </c>
      <c r="N2320">
        <v>76</v>
      </c>
      <c r="O2320">
        <v>10586.36</v>
      </c>
      <c r="P2320">
        <v>88354</v>
      </c>
      <c r="Q2320" t="str">
        <f t="shared" si="36"/>
        <v>E3 - Small C&amp;I</v>
      </c>
    </row>
    <row r="2321" spans="1:17" x14ac:dyDescent="0.25">
      <c r="A2321">
        <v>49</v>
      </c>
      <c r="B2321" t="s">
        <v>421</v>
      </c>
      <c r="C2321">
        <v>2020</v>
      </c>
      <c r="D2321">
        <v>7</v>
      </c>
      <c r="E2321" t="s">
        <v>159</v>
      </c>
      <c r="F2321">
        <v>10</v>
      </c>
      <c r="G2321" t="s">
        <v>150</v>
      </c>
      <c r="H2321">
        <v>6</v>
      </c>
      <c r="I2321" t="s">
        <v>422</v>
      </c>
      <c r="J2321" t="s">
        <v>423</v>
      </c>
      <c r="K2321" t="s">
        <v>424</v>
      </c>
      <c r="L2321">
        <v>207</v>
      </c>
      <c r="M2321" t="s">
        <v>152</v>
      </c>
      <c r="N2321">
        <v>1060</v>
      </c>
      <c r="O2321">
        <v>118440.27</v>
      </c>
      <c r="P2321">
        <v>775510</v>
      </c>
      <c r="Q2321" t="str">
        <f t="shared" si="36"/>
        <v>E2 - Low Income Residential</v>
      </c>
    </row>
    <row r="2322" spans="1:17" x14ac:dyDescent="0.25">
      <c r="A2322">
        <v>49</v>
      </c>
      <c r="B2322" t="s">
        <v>421</v>
      </c>
      <c r="C2322">
        <v>2020</v>
      </c>
      <c r="D2322">
        <v>7</v>
      </c>
      <c r="E2322" t="s">
        <v>159</v>
      </c>
      <c r="F2322">
        <v>6</v>
      </c>
      <c r="G2322" t="s">
        <v>138</v>
      </c>
      <c r="H2322">
        <v>34</v>
      </c>
      <c r="I2322" t="s">
        <v>464</v>
      </c>
      <c r="J2322" t="s">
        <v>459</v>
      </c>
      <c r="K2322" t="s">
        <v>460</v>
      </c>
      <c r="L2322">
        <v>700</v>
      </c>
      <c r="M2322" t="s">
        <v>139</v>
      </c>
      <c r="N2322">
        <v>161</v>
      </c>
      <c r="O2322">
        <v>20574.59</v>
      </c>
      <c r="P2322">
        <v>99047</v>
      </c>
      <c r="Q2322" t="str">
        <f t="shared" si="36"/>
        <v>E3 - Small C&amp;I</v>
      </c>
    </row>
    <row r="2323" spans="1:17" x14ac:dyDescent="0.25">
      <c r="A2323">
        <v>49</v>
      </c>
      <c r="B2323" t="s">
        <v>421</v>
      </c>
      <c r="C2323">
        <v>2020</v>
      </c>
      <c r="D2323">
        <v>7</v>
      </c>
      <c r="E2323" t="s">
        <v>159</v>
      </c>
      <c r="F2323">
        <v>5</v>
      </c>
      <c r="G2323" t="s">
        <v>141</v>
      </c>
      <c r="H2323">
        <v>950</v>
      </c>
      <c r="I2323" t="s">
        <v>429</v>
      </c>
      <c r="J2323" t="s">
        <v>426</v>
      </c>
      <c r="K2323" t="s">
        <v>427</v>
      </c>
      <c r="L2323">
        <v>4552</v>
      </c>
      <c r="M2323" t="s">
        <v>157</v>
      </c>
      <c r="N2323">
        <v>141</v>
      </c>
      <c r="O2323">
        <v>44779.81</v>
      </c>
      <c r="P2323">
        <v>398499</v>
      </c>
      <c r="Q2323" t="str">
        <f t="shared" si="36"/>
        <v>E3 - Small C&amp;I</v>
      </c>
    </row>
    <row r="2324" spans="1:17" x14ac:dyDescent="0.25">
      <c r="A2324">
        <v>49</v>
      </c>
      <c r="B2324" t="s">
        <v>421</v>
      </c>
      <c r="C2324">
        <v>2020</v>
      </c>
      <c r="D2324">
        <v>7</v>
      </c>
      <c r="E2324" t="s">
        <v>159</v>
      </c>
      <c r="F2324">
        <v>3</v>
      </c>
      <c r="G2324" t="s">
        <v>136</v>
      </c>
      <c r="H2324">
        <v>605</v>
      </c>
      <c r="I2324" t="s">
        <v>468</v>
      </c>
      <c r="J2324" t="s">
        <v>442</v>
      </c>
      <c r="K2324" t="s">
        <v>443</v>
      </c>
      <c r="L2324">
        <v>300</v>
      </c>
      <c r="M2324" t="s">
        <v>137</v>
      </c>
      <c r="N2324">
        <v>15</v>
      </c>
      <c r="O2324">
        <v>657.13</v>
      </c>
      <c r="P2324">
        <v>2174</v>
      </c>
      <c r="Q2324" t="str">
        <f t="shared" si="36"/>
        <v>E6 - OTHER</v>
      </c>
    </row>
    <row r="2325" spans="1:17" x14ac:dyDescent="0.25">
      <c r="A2325">
        <v>49</v>
      </c>
      <c r="B2325" t="s">
        <v>421</v>
      </c>
      <c r="C2325">
        <v>2020</v>
      </c>
      <c r="D2325">
        <v>7</v>
      </c>
      <c r="E2325" t="s">
        <v>159</v>
      </c>
      <c r="F2325">
        <v>5</v>
      </c>
      <c r="G2325" t="s">
        <v>141</v>
      </c>
      <c r="H2325">
        <v>628</v>
      </c>
      <c r="I2325" t="s">
        <v>441</v>
      </c>
      <c r="J2325" t="s">
        <v>442</v>
      </c>
      <c r="K2325" t="s">
        <v>443</v>
      </c>
      <c r="L2325">
        <v>460</v>
      </c>
      <c r="M2325" t="s">
        <v>142</v>
      </c>
      <c r="N2325">
        <v>54</v>
      </c>
      <c r="O2325">
        <v>6999.98</v>
      </c>
      <c r="P2325">
        <v>23844</v>
      </c>
      <c r="Q2325" t="str">
        <f t="shared" si="36"/>
        <v>E6 - OTHER</v>
      </c>
    </row>
    <row r="2326" spans="1:17" x14ac:dyDescent="0.25">
      <c r="A2326">
        <v>49</v>
      </c>
      <c r="B2326" t="s">
        <v>421</v>
      </c>
      <c r="C2326">
        <v>2020</v>
      </c>
      <c r="D2326">
        <v>7</v>
      </c>
      <c r="E2326" t="s">
        <v>159</v>
      </c>
      <c r="F2326">
        <v>5</v>
      </c>
      <c r="G2326" t="s">
        <v>141</v>
      </c>
      <c r="H2326">
        <v>700</v>
      </c>
      <c r="I2326" t="s">
        <v>448</v>
      </c>
      <c r="J2326" t="s">
        <v>439</v>
      </c>
      <c r="K2326" t="s">
        <v>440</v>
      </c>
      <c r="L2326">
        <v>460</v>
      </c>
      <c r="M2326" t="s">
        <v>142</v>
      </c>
      <c r="N2326">
        <v>39</v>
      </c>
      <c r="O2326">
        <v>419199.72</v>
      </c>
      <c r="P2326">
        <v>2544120</v>
      </c>
      <c r="Q2326" t="str">
        <f t="shared" si="36"/>
        <v>E5 - Large C&amp;I</v>
      </c>
    </row>
    <row r="2327" spans="1:17" x14ac:dyDescent="0.25">
      <c r="A2327">
        <v>49</v>
      </c>
      <c r="B2327" t="s">
        <v>421</v>
      </c>
      <c r="C2327">
        <v>2020</v>
      </c>
      <c r="D2327">
        <v>7</v>
      </c>
      <c r="E2327" t="s">
        <v>159</v>
      </c>
      <c r="F2327">
        <v>5</v>
      </c>
      <c r="G2327" t="s">
        <v>141</v>
      </c>
      <c r="H2327">
        <v>705</v>
      </c>
      <c r="I2327" t="s">
        <v>438</v>
      </c>
      <c r="J2327" t="s">
        <v>439</v>
      </c>
      <c r="K2327" t="s">
        <v>440</v>
      </c>
      <c r="L2327">
        <v>460</v>
      </c>
      <c r="M2327" t="s">
        <v>142</v>
      </c>
      <c r="N2327">
        <v>24</v>
      </c>
      <c r="O2327">
        <v>317194.44</v>
      </c>
      <c r="P2327">
        <v>1855886</v>
      </c>
      <c r="Q2327" t="str">
        <f t="shared" si="36"/>
        <v>E5 - Large C&amp;I</v>
      </c>
    </row>
    <row r="2328" spans="1:17" x14ac:dyDescent="0.25">
      <c r="A2328">
        <v>49</v>
      </c>
      <c r="B2328" t="s">
        <v>421</v>
      </c>
      <c r="C2328">
        <v>2020</v>
      </c>
      <c r="D2328">
        <v>7</v>
      </c>
      <c r="E2328" t="s">
        <v>159</v>
      </c>
      <c r="F2328">
        <v>3</v>
      </c>
      <c r="G2328" t="s">
        <v>136</v>
      </c>
      <c r="H2328">
        <v>53</v>
      </c>
      <c r="I2328" t="s">
        <v>436</v>
      </c>
      <c r="J2328" t="s">
        <v>434</v>
      </c>
      <c r="K2328" t="s">
        <v>435</v>
      </c>
      <c r="L2328">
        <v>300</v>
      </c>
      <c r="M2328" t="s">
        <v>137</v>
      </c>
      <c r="N2328">
        <v>155</v>
      </c>
      <c r="O2328">
        <v>368066.67</v>
      </c>
      <c r="P2328">
        <v>2047651</v>
      </c>
      <c r="Q2328" t="str">
        <f t="shared" si="36"/>
        <v>E4 - Medium C&amp;I</v>
      </c>
    </row>
    <row r="2329" spans="1:17" x14ac:dyDescent="0.25">
      <c r="A2329">
        <v>49</v>
      </c>
      <c r="B2329" t="s">
        <v>421</v>
      </c>
      <c r="C2329">
        <v>2020</v>
      </c>
      <c r="D2329">
        <v>7</v>
      </c>
      <c r="E2329" t="s">
        <v>159</v>
      </c>
      <c r="F2329">
        <v>5</v>
      </c>
      <c r="G2329" t="s">
        <v>141</v>
      </c>
      <c r="H2329">
        <v>53</v>
      </c>
      <c r="I2329" t="s">
        <v>436</v>
      </c>
      <c r="J2329" t="s">
        <v>434</v>
      </c>
      <c r="K2329" t="s">
        <v>435</v>
      </c>
      <c r="L2329">
        <v>460</v>
      </c>
      <c r="M2329" t="s">
        <v>142</v>
      </c>
      <c r="N2329">
        <v>9</v>
      </c>
      <c r="O2329">
        <v>18980.93</v>
      </c>
      <c r="P2329">
        <v>93581</v>
      </c>
      <c r="Q2329" t="str">
        <f t="shared" si="36"/>
        <v>E4 - Medium C&amp;I</v>
      </c>
    </row>
    <row r="2330" spans="1:17" x14ac:dyDescent="0.25">
      <c r="A2330">
        <v>49</v>
      </c>
      <c r="B2330" t="s">
        <v>421</v>
      </c>
      <c r="C2330">
        <v>2020</v>
      </c>
      <c r="D2330">
        <v>7</v>
      </c>
      <c r="E2330" t="s">
        <v>159</v>
      </c>
      <c r="F2330">
        <v>3</v>
      </c>
      <c r="G2330" t="s">
        <v>136</v>
      </c>
      <c r="H2330">
        <v>903</v>
      </c>
      <c r="I2330" t="s">
        <v>454</v>
      </c>
      <c r="J2330" t="s">
        <v>451</v>
      </c>
      <c r="K2330" t="s">
        <v>452</v>
      </c>
      <c r="L2330">
        <v>4532</v>
      </c>
      <c r="M2330" t="s">
        <v>143</v>
      </c>
      <c r="N2330">
        <v>99</v>
      </c>
      <c r="O2330">
        <v>26392.68</v>
      </c>
      <c r="P2330">
        <v>226815</v>
      </c>
      <c r="Q2330" t="str">
        <f t="shared" si="36"/>
        <v>E1 - Residential</v>
      </c>
    </row>
    <row r="2331" spans="1:17" x14ac:dyDescent="0.25">
      <c r="A2331">
        <v>49</v>
      </c>
      <c r="B2331" t="s">
        <v>421</v>
      </c>
      <c r="C2331">
        <v>2020</v>
      </c>
      <c r="D2331">
        <v>7</v>
      </c>
      <c r="E2331" t="s">
        <v>159</v>
      </c>
      <c r="F2331">
        <v>1</v>
      </c>
      <c r="G2331" t="s">
        <v>133</v>
      </c>
      <c r="H2331">
        <v>903</v>
      </c>
      <c r="I2331" t="s">
        <v>454</v>
      </c>
      <c r="J2331" t="s">
        <v>451</v>
      </c>
      <c r="K2331" t="s">
        <v>452</v>
      </c>
      <c r="L2331">
        <v>4512</v>
      </c>
      <c r="M2331" t="s">
        <v>134</v>
      </c>
      <c r="N2331">
        <v>36069</v>
      </c>
      <c r="O2331">
        <v>3229419.68</v>
      </c>
      <c r="P2331">
        <v>26487885</v>
      </c>
      <c r="Q2331" t="str">
        <f t="shared" si="36"/>
        <v>E1 - Residential</v>
      </c>
    </row>
    <row r="2332" spans="1:17" x14ac:dyDescent="0.25">
      <c r="A2332">
        <v>49</v>
      </c>
      <c r="B2332" t="s">
        <v>421</v>
      </c>
      <c r="C2332">
        <v>2020</v>
      </c>
      <c r="D2332">
        <v>7</v>
      </c>
      <c r="E2332" t="s">
        <v>159</v>
      </c>
      <c r="F2332">
        <v>1</v>
      </c>
      <c r="G2332" t="s">
        <v>133</v>
      </c>
      <c r="H2332">
        <v>1</v>
      </c>
      <c r="I2332" t="s">
        <v>450</v>
      </c>
      <c r="J2332" t="s">
        <v>451</v>
      </c>
      <c r="K2332" t="s">
        <v>452</v>
      </c>
      <c r="L2332">
        <v>200</v>
      </c>
      <c r="M2332" t="s">
        <v>144</v>
      </c>
      <c r="N2332">
        <v>340384</v>
      </c>
      <c r="O2332">
        <v>57479195.93</v>
      </c>
      <c r="P2332">
        <v>275882803</v>
      </c>
      <c r="Q2332" t="str">
        <f t="shared" si="36"/>
        <v>E1 - Residential</v>
      </c>
    </row>
    <row r="2333" spans="1:17" x14ac:dyDescent="0.25">
      <c r="A2333">
        <v>49</v>
      </c>
      <c r="B2333" t="s">
        <v>421</v>
      </c>
      <c r="C2333">
        <v>2020</v>
      </c>
      <c r="D2333">
        <v>7</v>
      </c>
      <c r="E2333" t="s">
        <v>159</v>
      </c>
      <c r="F2333">
        <v>10</v>
      </c>
      <c r="G2333" t="s">
        <v>150</v>
      </c>
      <c r="H2333">
        <v>5</v>
      </c>
      <c r="I2333" t="s">
        <v>537</v>
      </c>
      <c r="J2333" t="s">
        <v>426</v>
      </c>
      <c r="K2333" t="s">
        <v>427</v>
      </c>
      <c r="L2333">
        <v>207</v>
      </c>
      <c r="M2333" t="s">
        <v>152</v>
      </c>
      <c r="N2333">
        <v>1</v>
      </c>
      <c r="O2333">
        <v>19.21</v>
      </c>
      <c r="P2333">
        <v>30</v>
      </c>
      <c r="Q2333" t="str">
        <f t="shared" si="36"/>
        <v>E3 - Small C&amp;I</v>
      </c>
    </row>
    <row r="2334" spans="1:17" x14ac:dyDescent="0.25">
      <c r="A2334">
        <v>49</v>
      </c>
      <c r="B2334" t="s">
        <v>421</v>
      </c>
      <c r="C2334">
        <v>2020</v>
      </c>
      <c r="D2334">
        <v>7</v>
      </c>
      <c r="E2334" t="s">
        <v>159</v>
      </c>
      <c r="F2334">
        <v>1</v>
      </c>
      <c r="G2334" t="s">
        <v>133</v>
      </c>
      <c r="H2334">
        <v>905</v>
      </c>
      <c r="I2334" t="s">
        <v>455</v>
      </c>
      <c r="J2334" t="s">
        <v>423</v>
      </c>
      <c r="K2334" t="s">
        <v>424</v>
      </c>
      <c r="L2334">
        <v>4512</v>
      </c>
      <c r="M2334" t="s">
        <v>134</v>
      </c>
      <c r="N2334">
        <v>4609</v>
      </c>
      <c r="O2334">
        <v>150147.25</v>
      </c>
      <c r="P2334">
        <v>2618141</v>
      </c>
      <c r="Q2334" t="str">
        <f t="shared" si="36"/>
        <v>E2 - Low Income Residential</v>
      </c>
    </row>
    <row r="2335" spans="1:17" x14ac:dyDescent="0.25">
      <c r="A2335">
        <v>49</v>
      </c>
      <c r="B2335" t="s">
        <v>421</v>
      </c>
      <c r="C2335">
        <v>2020</v>
      </c>
      <c r="D2335">
        <v>7</v>
      </c>
      <c r="E2335" t="s">
        <v>159</v>
      </c>
      <c r="F2335">
        <v>3</v>
      </c>
      <c r="G2335" t="s">
        <v>136</v>
      </c>
      <c r="H2335">
        <v>628</v>
      </c>
      <c r="I2335" t="s">
        <v>441</v>
      </c>
      <c r="J2335" t="s">
        <v>442</v>
      </c>
      <c r="K2335" t="s">
        <v>443</v>
      </c>
      <c r="L2335">
        <v>300</v>
      </c>
      <c r="M2335" t="s">
        <v>137</v>
      </c>
      <c r="N2335">
        <v>1104</v>
      </c>
      <c r="O2335">
        <v>68154.02</v>
      </c>
      <c r="P2335">
        <v>221694</v>
      </c>
      <c r="Q2335" t="str">
        <f t="shared" si="36"/>
        <v>E6 - OTHER</v>
      </c>
    </row>
    <row r="2336" spans="1:17" x14ac:dyDescent="0.25">
      <c r="A2336">
        <v>49</v>
      </c>
      <c r="B2336" t="s">
        <v>421</v>
      </c>
      <c r="C2336">
        <v>2020</v>
      </c>
      <c r="D2336">
        <v>7</v>
      </c>
      <c r="E2336" t="s">
        <v>159</v>
      </c>
      <c r="F2336">
        <v>3</v>
      </c>
      <c r="G2336" t="s">
        <v>136</v>
      </c>
      <c r="H2336">
        <v>705</v>
      </c>
      <c r="I2336" t="s">
        <v>438</v>
      </c>
      <c r="J2336" t="s">
        <v>439</v>
      </c>
      <c r="K2336" t="s">
        <v>440</v>
      </c>
      <c r="L2336">
        <v>300</v>
      </c>
      <c r="M2336" t="s">
        <v>137</v>
      </c>
      <c r="N2336">
        <v>84</v>
      </c>
      <c r="O2336">
        <v>1399661.42</v>
      </c>
      <c r="P2336">
        <v>8768091</v>
      </c>
      <c r="Q2336" t="str">
        <f t="shared" ref="Q2336:Q2399" si="37">VLOOKUP(J2336,S:T,2,FALSE)</f>
        <v>E5 - Large C&amp;I</v>
      </c>
    </row>
    <row r="2337" spans="1:17" x14ac:dyDescent="0.25">
      <c r="A2337">
        <v>49</v>
      </c>
      <c r="B2337" t="s">
        <v>421</v>
      </c>
      <c r="C2337">
        <v>2020</v>
      </c>
      <c r="D2337">
        <v>7</v>
      </c>
      <c r="E2337" t="s">
        <v>159</v>
      </c>
      <c r="F2337">
        <v>1</v>
      </c>
      <c r="G2337" t="s">
        <v>133</v>
      </c>
      <c r="H2337">
        <v>5</v>
      </c>
      <c r="I2337" t="s">
        <v>425</v>
      </c>
      <c r="J2337" t="s">
        <v>426</v>
      </c>
      <c r="K2337" t="s">
        <v>427</v>
      </c>
      <c r="L2337">
        <v>200</v>
      </c>
      <c r="M2337" t="s">
        <v>144</v>
      </c>
      <c r="N2337">
        <v>825</v>
      </c>
      <c r="O2337">
        <v>93829.4</v>
      </c>
      <c r="P2337">
        <v>438054</v>
      </c>
      <c r="Q2337" t="str">
        <f t="shared" si="37"/>
        <v>E3 - Small C&amp;I</v>
      </c>
    </row>
    <row r="2338" spans="1:17" x14ac:dyDescent="0.25">
      <c r="A2338">
        <v>49</v>
      </c>
      <c r="B2338" t="s">
        <v>421</v>
      </c>
      <c r="C2338">
        <v>2020</v>
      </c>
      <c r="D2338">
        <v>7</v>
      </c>
      <c r="E2338" t="s">
        <v>159</v>
      </c>
      <c r="F2338">
        <v>5</v>
      </c>
      <c r="G2338" t="s">
        <v>141</v>
      </c>
      <c r="H2338">
        <v>6</v>
      </c>
      <c r="I2338" t="s">
        <v>422</v>
      </c>
      <c r="J2338" t="s">
        <v>423</v>
      </c>
      <c r="K2338" t="s">
        <v>424</v>
      </c>
      <c r="L2338">
        <v>460</v>
      </c>
      <c r="M2338" t="s">
        <v>142</v>
      </c>
      <c r="N2338">
        <v>1</v>
      </c>
      <c r="O2338">
        <v>76.94</v>
      </c>
      <c r="P2338">
        <v>488</v>
      </c>
      <c r="Q2338" t="str">
        <f t="shared" si="37"/>
        <v>E2 - Low Income Residential</v>
      </c>
    </row>
    <row r="2339" spans="1:17" x14ac:dyDescent="0.25">
      <c r="A2339">
        <v>49</v>
      </c>
      <c r="B2339" t="s">
        <v>421</v>
      </c>
      <c r="C2339">
        <v>2020</v>
      </c>
      <c r="D2339">
        <v>7</v>
      </c>
      <c r="E2339" t="s">
        <v>159</v>
      </c>
      <c r="F2339">
        <v>6</v>
      </c>
      <c r="G2339" t="s">
        <v>138</v>
      </c>
      <c r="H2339">
        <v>627</v>
      </c>
      <c r="I2339" t="s">
        <v>469</v>
      </c>
      <c r="J2339" t="s">
        <v>85</v>
      </c>
      <c r="K2339" t="s">
        <v>146</v>
      </c>
      <c r="L2339">
        <v>700</v>
      </c>
      <c r="M2339" t="s">
        <v>139</v>
      </c>
      <c r="N2339">
        <v>2</v>
      </c>
      <c r="O2339">
        <v>758.82</v>
      </c>
      <c r="P2339">
        <v>290</v>
      </c>
      <c r="Q2339" t="str">
        <f t="shared" si="37"/>
        <v>E6 - OTHER</v>
      </c>
    </row>
    <row r="2340" spans="1:17" x14ac:dyDescent="0.25">
      <c r="A2340">
        <v>49</v>
      </c>
      <c r="B2340" t="s">
        <v>421</v>
      </c>
      <c r="C2340">
        <v>2020</v>
      </c>
      <c r="D2340">
        <v>7</v>
      </c>
      <c r="E2340" t="s">
        <v>159</v>
      </c>
      <c r="F2340">
        <v>5</v>
      </c>
      <c r="G2340" t="s">
        <v>141</v>
      </c>
      <c r="H2340">
        <v>404</v>
      </c>
      <c r="I2340" t="s">
        <v>507</v>
      </c>
      <c r="J2340">
        <v>2107</v>
      </c>
      <c r="K2340" t="s">
        <v>146</v>
      </c>
      <c r="L2340">
        <v>400</v>
      </c>
      <c r="M2340" t="s">
        <v>141</v>
      </c>
      <c r="N2340">
        <v>8</v>
      </c>
      <c r="O2340">
        <v>2085.41</v>
      </c>
      <c r="P2340">
        <v>1632.92</v>
      </c>
      <c r="Q2340" t="str">
        <f t="shared" si="37"/>
        <v>G3 - Small C&amp;I</v>
      </c>
    </row>
    <row r="2341" spans="1:17" x14ac:dyDescent="0.25">
      <c r="A2341">
        <v>49</v>
      </c>
      <c r="B2341" t="s">
        <v>421</v>
      </c>
      <c r="C2341">
        <v>2020</v>
      </c>
      <c r="D2341">
        <v>7</v>
      </c>
      <c r="E2341" t="s">
        <v>159</v>
      </c>
      <c r="F2341">
        <v>5</v>
      </c>
      <c r="G2341" t="s">
        <v>141</v>
      </c>
      <c r="H2341">
        <v>406</v>
      </c>
      <c r="I2341" t="s">
        <v>504</v>
      </c>
      <c r="J2341">
        <v>2221</v>
      </c>
      <c r="K2341" t="s">
        <v>146</v>
      </c>
      <c r="L2341">
        <v>1670</v>
      </c>
      <c r="M2341" t="s">
        <v>492</v>
      </c>
      <c r="N2341">
        <v>23</v>
      </c>
      <c r="O2341">
        <v>16078.92</v>
      </c>
      <c r="P2341">
        <v>26558.38</v>
      </c>
      <c r="Q2341" t="str">
        <f t="shared" si="37"/>
        <v>G4 - Medium C&amp;I</v>
      </c>
    </row>
    <row r="2342" spans="1:17" x14ac:dyDescent="0.25">
      <c r="A2342">
        <v>49</v>
      </c>
      <c r="B2342" t="s">
        <v>421</v>
      </c>
      <c r="C2342">
        <v>2020</v>
      </c>
      <c r="D2342">
        <v>7</v>
      </c>
      <c r="E2342" t="s">
        <v>159</v>
      </c>
      <c r="F2342">
        <v>10</v>
      </c>
      <c r="G2342" t="s">
        <v>150</v>
      </c>
      <c r="H2342">
        <v>401</v>
      </c>
      <c r="I2342" t="s">
        <v>526</v>
      </c>
      <c r="J2342">
        <v>1012</v>
      </c>
      <c r="K2342" t="s">
        <v>146</v>
      </c>
      <c r="L2342">
        <v>200</v>
      </c>
      <c r="M2342" t="s">
        <v>144</v>
      </c>
      <c r="N2342">
        <v>7</v>
      </c>
      <c r="O2342">
        <v>405.06</v>
      </c>
      <c r="P2342">
        <v>218.73</v>
      </c>
      <c r="Q2342" t="str">
        <f t="shared" si="37"/>
        <v>G1 - Residential</v>
      </c>
    </row>
    <row r="2343" spans="1:17" x14ac:dyDescent="0.25">
      <c r="A2343">
        <v>49</v>
      </c>
      <c r="B2343" t="s">
        <v>421</v>
      </c>
      <c r="C2343">
        <v>2020</v>
      </c>
      <c r="D2343">
        <v>7</v>
      </c>
      <c r="E2343" t="s">
        <v>159</v>
      </c>
      <c r="F2343">
        <v>3</v>
      </c>
      <c r="G2343" t="s">
        <v>136</v>
      </c>
      <c r="H2343">
        <v>413</v>
      </c>
      <c r="I2343" t="s">
        <v>512</v>
      </c>
      <c r="J2343">
        <v>3496</v>
      </c>
      <c r="K2343" t="s">
        <v>146</v>
      </c>
      <c r="L2343">
        <v>300</v>
      </c>
      <c r="M2343" t="s">
        <v>137</v>
      </c>
      <c r="N2343">
        <v>6</v>
      </c>
      <c r="O2343">
        <v>12415.36</v>
      </c>
      <c r="P2343">
        <v>4983.71</v>
      </c>
      <c r="Q2343" t="str">
        <f t="shared" si="37"/>
        <v>G5 - Large C&amp;I</v>
      </c>
    </row>
    <row r="2344" spans="1:17" x14ac:dyDescent="0.25">
      <c r="A2344">
        <v>49</v>
      </c>
      <c r="B2344" t="s">
        <v>421</v>
      </c>
      <c r="C2344">
        <v>2020</v>
      </c>
      <c r="D2344">
        <v>7</v>
      </c>
      <c r="E2344" t="s">
        <v>159</v>
      </c>
      <c r="F2344">
        <v>5</v>
      </c>
      <c r="G2344" t="s">
        <v>141</v>
      </c>
      <c r="H2344">
        <v>411</v>
      </c>
      <c r="I2344" t="s">
        <v>490</v>
      </c>
      <c r="J2344" t="s">
        <v>491</v>
      </c>
      <c r="K2344" t="s">
        <v>146</v>
      </c>
      <c r="L2344">
        <v>1670</v>
      </c>
      <c r="M2344" t="s">
        <v>492</v>
      </c>
      <c r="N2344">
        <v>9</v>
      </c>
      <c r="O2344">
        <v>13761.64</v>
      </c>
      <c r="P2344">
        <v>15430.63</v>
      </c>
      <c r="Q2344" t="str">
        <f t="shared" si="37"/>
        <v>G5 - Large C&amp;I</v>
      </c>
    </row>
    <row r="2345" spans="1:17" x14ac:dyDescent="0.25">
      <c r="A2345">
        <v>49</v>
      </c>
      <c r="B2345" t="s">
        <v>421</v>
      </c>
      <c r="C2345">
        <v>2020</v>
      </c>
      <c r="D2345">
        <v>7</v>
      </c>
      <c r="E2345" t="s">
        <v>159</v>
      </c>
      <c r="F2345">
        <v>5</v>
      </c>
      <c r="G2345" t="s">
        <v>141</v>
      </c>
      <c r="H2345">
        <v>418</v>
      </c>
      <c r="I2345" t="s">
        <v>529</v>
      </c>
      <c r="J2345">
        <v>2321</v>
      </c>
      <c r="K2345" t="s">
        <v>146</v>
      </c>
      <c r="L2345">
        <v>1671</v>
      </c>
      <c r="M2345" t="s">
        <v>485</v>
      </c>
      <c r="N2345">
        <v>50</v>
      </c>
      <c r="O2345">
        <v>108363.98</v>
      </c>
      <c r="P2345">
        <v>230576.59</v>
      </c>
      <c r="Q2345" t="str">
        <f t="shared" si="37"/>
        <v>G5 - Large C&amp;I</v>
      </c>
    </row>
    <row r="2346" spans="1:17" x14ac:dyDescent="0.25">
      <c r="A2346">
        <v>49</v>
      </c>
      <c r="B2346" t="s">
        <v>421</v>
      </c>
      <c r="C2346">
        <v>2020</v>
      </c>
      <c r="D2346">
        <v>7</v>
      </c>
      <c r="E2346" t="s">
        <v>159</v>
      </c>
      <c r="F2346">
        <v>3</v>
      </c>
      <c r="G2346" t="s">
        <v>136</v>
      </c>
      <c r="H2346">
        <v>417</v>
      </c>
      <c r="I2346" t="s">
        <v>500</v>
      </c>
      <c r="J2346">
        <v>2367</v>
      </c>
      <c r="K2346" t="s">
        <v>146</v>
      </c>
      <c r="L2346">
        <v>300</v>
      </c>
      <c r="M2346" t="s">
        <v>137</v>
      </c>
      <c r="N2346">
        <v>22</v>
      </c>
      <c r="O2346">
        <v>57766.33</v>
      </c>
      <c r="P2346">
        <v>56289.21</v>
      </c>
      <c r="Q2346" t="str">
        <f t="shared" si="37"/>
        <v>G5 - Large C&amp;I</v>
      </c>
    </row>
    <row r="2347" spans="1:17" x14ac:dyDescent="0.25">
      <c r="A2347">
        <v>49</v>
      </c>
      <c r="B2347" t="s">
        <v>421</v>
      </c>
      <c r="C2347">
        <v>2020</v>
      </c>
      <c r="D2347">
        <v>7</v>
      </c>
      <c r="E2347" t="s">
        <v>159</v>
      </c>
      <c r="F2347">
        <v>3</v>
      </c>
      <c r="G2347" t="s">
        <v>136</v>
      </c>
      <c r="H2347">
        <v>446</v>
      </c>
      <c r="I2347" t="s">
        <v>522</v>
      </c>
      <c r="J2347">
        <v>8011</v>
      </c>
      <c r="K2347" t="s">
        <v>146</v>
      </c>
      <c r="L2347">
        <v>300</v>
      </c>
      <c r="M2347" t="s">
        <v>137</v>
      </c>
      <c r="N2347">
        <v>23</v>
      </c>
      <c r="O2347">
        <v>1845.69</v>
      </c>
      <c r="P2347">
        <v>0</v>
      </c>
      <c r="Q2347" t="str">
        <f t="shared" si="37"/>
        <v>G6 - OTHER</v>
      </c>
    </row>
    <row r="2348" spans="1:17" x14ac:dyDescent="0.25">
      <c r="A2348">
        <v>49</v>
      </c>
      <c r="B2348" t="s">
        <v>421</v>
      </c>
      <c r="C2348">
        <v>2020</v>
      </c>
      <c r="D2348">
        <v>7</v>
      </c>
      <c r="E2348" t="s">
        <v>159</v>
      </c>
      <c r="F2348">
        <v>5</v>
      </c>
      <c r="G2348" t="s">
        <v>141</v>
      </c>
      <c r="H2348">
        <v>405</v>
      </c>
      <c r="I2348" t="s">
        <v>505</v>
      </c>
      <c r="J2348">
        <v>2237</v>
      </c>
      <c r="K2348" t="s">
        <v>146</v>
      </c>
      <c r="L2348">
        <v>400</v>
      </c>
      <c r="M2348" t="s">
        <v>141</v>
      </c>
      <c r="N2348">
        <v>23</v>
      </c>
      <c r="O2348">
        <v>24680.81</v>
      </c>
      <c r="P2348">
        <v>19696.990000000002</v>
      </c>
      <c r="Q2348" t="str">
        <f t="shared" si="37"/>
        <v>G4 - Medium C&amp;I</v>
      </c>
    </row>
    <row r="2349" spans="1:17" x14ac:dyDescent="0.25">
      <c r="A2349">
        <v>49</v>
      </c>
      <c r="B2349" t="s">
        <v>421</v>
      </c>
      <c r="C2349">
        <v>2020</v>
      </c>
      <c r="D2349">
        <v>7</v>
      </c>
      <c r="E2349" t="s">
        <v>159</v>
      </c>
      <c r="F2349">
        <v>1</v>
      </c>
      <c r="G2349" t="s">
        <v>133</v>
      </c>
      <c r="H2349">
        <v>400</v>
      </c>
      <c r="I2349" t="s">
        <v>511</v>
      </c>
      <c r="J2349">
        <v>1247</v>
      </c>
      <c r="K2349" t="s">
        <v>146</v>
      </c>
      <c r="L2349">
        <v>207</v>
      </c>
      <c r="M2349" t="s">
        <v>152</v>
      </c>
      <c r="N2349">
        <v>12</v>
      </c>
      <c r="O2349">
        <v>299.14</v>
      </c>
      <c r="P2349">
        <v>111.91</v>
      </c>
      <c r="Q2349" t="str">
        <f t="shared" si="37"/>
        <v>G1 - Residential</v>
      </c>
    </row>
    <row r="2350" spans="1:17" x14ac:dyDescent="0.25">
      <c r="A2350">
        <v>49</v>
      </c>
      <c r="B2350" t="s">
        <v>421</v>
      </c>
      <c r="C2350">
        <v>2020</v>
      </c>
      <c r="D2350">
        <v>7</v>
      </c>
      <c r="E2350" t="s">
        <v>159</v>
      </c>
      <c r="F2350">
        <v>3</v>
      </c>
      <c r="G2350" t="s">
        <v>136</v>
      </c>
      <c r="H2350">
        <v>400</v>
      </c>
      <c r="I2350" t="s">
        <v>511</v>
      </c>
      <c r="J2350">
        <v>0</v>
      </c>
      <c r="K2350" t="s">
        <v>146</v>
      </c>
      <c r="L2350">
        <v>0</v>
      </c>
      <c r="M2350" t="s">
        <v>146</v>
      </c>
      <c r="N2350">
        <v>1</v>
      </c>
      <c r="O2350">
        <v>622.54999999999995</v>
      </c>
      <c r="P2350">
        <v>489.87</v>
      </c>
      <c r="Q2350" t="str">
        <f t="shared" si="37"/>
        <v>G6 - OTHER</v>
      </c>
    </row>
    <row r="2351" spans="1:17" x14ac:dyDescent="0.25">
      <c r="A2351">
        <v>49</v>
      </c>
      <c r="B2351" t="s">
        <v>421</v>
      </c>
      <c r="C2351">
        <v>2020</v>
      </c>
      <c r="D2351">
        <v>7</v>
      </c>
      <c r="E2351" t="s">
        <v>159</v>
      </c>
      <c r="F2351">
        <v>5</v>
      </c>
      <c r="G2351" t="s">
        <v>141</v>
      </c>
      <c r="H2351">
        <v>409</v>
      </c>
      <c r="I2351" t="s">
        <v>518</v>
      </c>
      <c r="J2351">
        <v>3367</v>
      </c>
      <c r="K2351" t="s">
        <v>146</v>
      </c>
      <c r="L2351">
        <v>400</v>
      </c>
      <c r="M2351" t="s">
        <v>141</v>
      </c>
      <c r="N2351">
        <v>6</v>
      </c>
      <c r="O2351">
        <v>13884.54</v>
      </c>
      <c r="P2351">
        <v>9849.94</v>
      </c>
      <c r="Q2351" t="str">
        <f t="shared" si="37"/>
        <v>G5 - Large C&amp;I</v>
      </c>
    </row>
    <row r="2352" spans="1:17" x14ac:dyDescent="0.25">
      <c r="A2352">
        <v>49</v>
      </c>
      <c r="B2352" t="s">
        <v>421</v>
      </c>
      <c r="C2352">
        <v>2020</v>
      </c>
      <c r="D2352">
        <v>7</v>
      </c>
      <c r="E2352" t="s">
        <v>159</v>
      </c>
      <c r="F2352">
        <v>5</v>
      </c>
      <c r="G2352" t="s">
        <v>141</v>
      </c>
      <c r="H2352">
        <v>417</v>
      </c>
      <c r="I2352" t="s">
        <v>500</v>
      </c>
      <c r="J2352">
        <v>2367</v>
      </c>
      <c r="K2352" t="s">
        <v>146</v>
      </c>
      <c r="L2352">
        <v>400</v>
      </c>
      <c r="M2352" t="s">
        <v>141</v>
      </c>
      <c r="N2352">
        <v>25</v>
      </c>
      <c r="O2352">
        <v>75793.08</v>
      </c>
      <c r="P2352">
        <v>76621.7</v>
      </c>
      <c r="Q2352" t="str">
        <f t="shared" si="37"/>
        <v>G5 - Large C&amp;I</v>
      </c>
    </row>
    <row r="2353" spans="1:17" x14ac:dyDescent="0.25">
      <c r="A2353">
        <v>49</v>
      </c>
      <c r="B2353" t="s">
        <v>421</v>
      </c>
      <c r="C2353">
        <v>2020</v>
      </c>
      <c r="D2353">
        <v>7</v>
      </c>
      <c r="E2353" t="s">
        <v>159</v>
      </c>
      <c r="F2353">
        <v>3</v>
      </c>
      <c r="G2353" t="s">
        <v>136</v>
      </c>
      <c r="H2353">
        <v>425</v>
      </c>
      <c r="I2353" t="s">
        <v>480</v>
      </c>
      <c r="J2353" t="s">
        <v>481</v>
      </c>
      <c r="K2353" t="s">
        <v>146</v>
      </c>
      <c r="L2353">
        <v>1675</v>
      </c>
      <c r="M2353" t="s">
        <v>482</v>
      </c>
      <c r="N2353">
        <v>4</v>
      </c>
      <c r="O2353">
        <v>4700.1899999999996</v>
      </c>
      <c r="P2353">
        <v>1396.72</v>
      </c>
      <c r="Q2353" t="str">
        <f t="shared" si="37"/>
        <v>G5 - Large C&amp;I</v>
      </c>
    </row>
    <row r="2354" spans="1:17" x14ac:dyDescent="0.25">
      <c r="A2354">
        <v>49</v>
      </c>
      <c r="B2354" t="s">
        <v>421</v>
      </c>
      <c r="C2354">
        <v>2020</v>
      </c>
      <c r="D2354">
        <v>7</v>
      </c>
      <c r="E2354" t="s">
        <v>159</v>
      </c>
      <c r="F2354">
        <v>3</v>
      </c>
      <c r="G2354" t="s">
        <v>136</v>
      </c>
      <c r="H2354">
        <v>428</v>
      </c>
      <c r="I2354" t="s">
        <v>530</v>
      </c>
      <c r="J2354" t="s">
        <v>531</v>
      </c>
      <c r="K2354" t="s">
        <v>146</v>
      </c>
      <c r="L2354">
        <v>1675</v>
      </c>
      <c r="M2354" t="s">
        <v>482</v>
      </c>
      <c r="N2354">
        <v>1</v>
      </c>
      <c r="O2354">
        <v>14145.87</v>
      </c>
      <c r="P2354">
        <v>15491.26</v>
      </c>
      <c r="Q2354" t="str">
        <f t="shared" si="37"/>
        <v>G5 - Large C&amp;I</v>
      </c>
    </row>
    <row r="2355" spans="1:17" x14ac:dyDescent="0.25">
      <c r="A2355">
        <v>49</v>
      </c>
      <c r="B2355" t="s">
        <v>421</v>
      </c>
      <c r="C2355">
        <v>2020</v>
      </c>
      <c r="D2355">
        <v>7</v>
      </c>
      <c r="E2355" t="s">
        <v>159</v>
      </c>
      <c r="F2355">
        <v>3</v>
      </c>
      <c r="G2355" t="s">
        <v>136</v>
      </c>
      <c r="H2355">
        <v>430</v>
      </c>
      <c r="I2355" t="s">
        <v>493</v>
      </c>
      <c r="J2355" t="s">
        <v>494</v>
      </c>
      <c r="K2355" t="s">
        <v>146</v>
      </c>
      <c r="L2355">
        <v>300</v>
      </c>
      <c r="M2355" t="s">
        <v>137</v>
      </c>
      <c r="N2355">
        <v>1</v>
      </c>
      <c r="O2355">
        <v>18749.63</v>
      </c>
      <c r="P2355">
        <v>1</v>
      </c>
      <c r="Q2355" t="str">
        <f t="shared" si="37"/>
        <v>E6 - OTHER</v>
      </c>
    </row>
    <row r="2356" spans="1:17" x14ac:dyDescent="0.25">
      <c r="A2356">
        <v>49</v>
      </c>
      <c r="B2356" t="s">
        <v>421</v>
      </c>
      <c r="C2356">
        <v>2020</v>
      </c>
      <c r="D2356">
        <v>7</v>
      </c>
      <c r="E2356" t="s">
        <v>159</v>
      </c>
      <c r="F2356">
        <v>3</v>
      </c>
      <c r="G2356" t="s">
        <v>136</v>
      </c>
      <c r="H2356">
        <v>432</v>
      </c>
      <c r="I2356" t="s">
        <v>508</v>
      </c>
      <c r="J2356" t="s">
        <v>509</v>
      </c>
      <c r="K2356" t="s">
        <v>146</v>
      </c>
      <c r="L2356">
        <v>1674</v>
      </c>
      <c r="M2356" t="s">
        <v>510</v>
      </c>
      <c r="N2356">
        <v>3</v>
      </c>
      <c r="O2356">
        <v>288759.17</v>
      </c>
      <c r="P2356">
        <v>0</v>
      </c>
      <c r="Q2356" t="str">
        <f t="shared" si="37"/>
        <v>G6 - OTHER</v>
      </c>
    </row>
    <row r="2357" spans="1:17" x14ac:dyDescent="0.25">
      <c r="A2357">
        <v>49</v>
      </c>
      <c r="B2357" t="s">
        <v>421</v>
      </c>
      <c r="C2357">
        <v>2020</v>
      </c>
      <c r="D2357">
        <v>7</v>
      </c>
      <c r="E2357" t="s">
        <v>159</v>
      </c>
      <c r="F2357">
        <v>3</v>
      </c>
      <c r="G2357" t="s">
        <v>136</v>
      </c>
      <c r="H2357">
        <v>404</v>
      </c>
      <c r="I2357" t="s">
        <v>507</v>
      </c>
      <c r="J2357">
        <v>2107</v>
      </c>
      <c r="K2357" t="s">
        <v>146</v>
      </c>
      <c r="L2357">
        <v>300</v>
      </c>
      <c r="M2357" t="s">
        <v>137</v>
      </c>
      <c r="N2357">
        <v>17680</v>
      </c>
      <c r="O2357">
        <v>851969.52</v>
      </c>
      <c r="P2357">
        <v>343007.8</v>
      </c>
      <c r="Q2357" t="str">
        <f t="shared" si="37"/>
        <v>G3 - Small C&amp;I</v>
      </c>
    </row>
    <row r="2358" spans="1:17" x14ac:dyDescent="0.25">
      <c r="A2358">
        <v>49</v>
      </c>
      <c r="B2358" t="s">
        <v>421</v>
      </c>
      <c r="C2358">
        <v>2020</v>
      </c>
      <c r="D2358">
        <v>7</v>
      </c>
      <c r="E2358" t="s">
        <v>159</v>
      </c>
      <c r="F2358">
        <v>3</v>
      </c>
      <c r="G2358" t="s">
        <v>136</v>
      </c>
      <c r="H2358">
        <v>407</v>
      </c>
      <c r="I2358" t="s">
        <v>497</v>
      </c>
      <c r="J2358" t="s">
        <v>498</v>
      </c>
      <c r="K2358" t="s">
        <v>146</v>
      </c>
      <c r="L2358">
        <v>1670</v>
      </c>
      <c r="M2358" t="s">
        <v>492</v>
      </c>
      <c r="N2358">
        <v>325</v>
      </c>
      <c r="O2358">
        <v>136474.99</v>
      </c>
      <c r="P2358">
        <v>166725.14000000001</v>
      </c>
      <c r="Q2358" t="str">
        <f t="shared" si="37"/>
        <v>G4 - Medium C&amp;I</v>
      </c>
    </row>
    <row r="2359" spans="1:17" x14ac:dyDescent="0.25">
      <c r="A2359">
        <v>49</v>
      </c>
      <c r="B2359" t="s">
        <v>421</v>
      </c>
      <c r="C2359">
        <v>2020</v>
      </c>
      <c r="D2359">
        <v>7</v>
      </c>
      <c r="E2359" t="s">
        <v>159</v>
      </c>
      <c r="F2359">
        <v>3</v>
      </c>
      <c r="G2359" t="s">
        <v>136</v>
      </c>
      <c r="H2359">
        <v>406</v>
      </c>
      <c r="I2359" t="s">
        <v>504</v>
      </c>
      <c r="J2359">
        <v>2221</v>
      </c>
      <c r="K2359" t="s">
        <v>146</v>
      </c>
      <c r="L2359">
        <v>1670</v>
      </c>
      <c r="M2359" t="s">
        <v>492</v>
      </c>
      <c r="N2359">
        <v>1405</v>
      </c>
      <c r="O2359">
        <v>449171.87</v>
      </c>
      <c r="P2359">
        <v>442169.97</v>
      </c>
      <c r="Q2359" t="str">
        <f t="shared" si="37"/>
        <v>G4 - Medium C&amp;I</v>
      </c>
    </row>
    <row r="2360" spans="1:17" x14ac:dyDescent="0.25">
      <c r="A2360">
        <v>49</v>
      </c>
      <c r="B2360" t="s">
        <v>421</v>
      </c>
      <c r="C2360">
        <v>2020</v>
      </c>
      <c r="D2360">
        <v>7</v>
      </c>
      <c r="E2360" t="s">
        <v>159</v>
      </c>
      <c r="F2360">
        <v>10</v>
      </c>
      <c r="G2360" t="s">
        <v>150</v>
      </c>
      <c r="H2360">
        <v>402</v>
      </c>
      <c r="I2360" t="s">
        <v>487</v>
      </c>
      <c r="J2360">
        <v>1301</v>
      </c>
      <c r="K2360" t="s">
        <v>146</v>
      </c>
      <c r="L2360">
        <v>207</v>
      </c>
      <c r="M2360" t="s">
        <v>152</v>
      </c>
      <c r="N2360">
        <v>19815</v>
      </c>
      <c r="O2360">
        <v>590973.39</v>
      </c>
      <c r="P2360">
        <v>420381.38</v>
      </c>
      <c r="Q2360" t="str">
        <f t="shared" si="37"/>
        <v>G2 - Low Income Residential</v>
      </c>
    </row>
    <row r="2361" spans="1:17" x14ac:dyDescent="0.25">
      <c r="A2361">
        <v>49</v>
      </c>
      <c r="B2361" t="s">
        <v>421</v>
      </c>
      <c r="C2361">
        <v>2020</v>
      </c>
      <c r="D2361">
        <v>7</v>
      </c>
      <c r="E2361" t="s">
        <v>159</v>
      </c>
      <c r="F2361">
        <v>1</v>
      </c>
      <c r="G2361" t="s">
        <v>133</v>
      </c>
      <c r="H2361">
        <v>403</v>
      </c>
      <c r="I2361" t="s">
        <v>513</v>
      </c>
      <c r="J2361">
        <v>1101</v>
      </c>
      <c r="K2361" t="s">
        <v>146</v>
      </c>
      <c r="L2361">
        <v>200</v>
      </c>
      <c r="M2361" t="s">
        <v>144</v>
      </c>
      <c r="N2361">
        <v>572</v>
      </c>
      <c r="O2361">
        <v>13214.51</v>
      </c>
      <c r="P2361">
        <v>7128.43</v>
      </c>
      <c r="Q2361" t="str">
        <f t="shared" si="37"/>
        <v>G2 - Low Income Residential</v>
      </c>
    </row>
    <row r="2362" spans="1:17" x14ac:dyDescent="0.25">
      <c r="A2362">
        <v>49</v>
      </c>
      <c r="B2362" t="s">
        <v>421</v>
      </c>
      <c r="C2362">
        <v>2020</v>
      </c>
      <c r="D2362">
        <v>7</v>
      </c>
      <c r="E2362" t="s">
        <v>159</v>
      </c>
      <c r="F2362">
        <v>5</v>
      </c>
      <c r="G2362" t="s">
        <v>141</v>
      </c>
      <c r="H2362">
        <v>415</v>
      </c>
      <c r="I2362" t="s">
        <v>502</v>
      </c>
      <c r="J2362" t="s">
        <v>503</v>
      </c>
      <c r="K2362" t="s">
        <v>146</v>
      </c>
      <c r="L2362">
        <v>1670</v>
      </c>
      <c r="M2362" t="s">
        <v>492</v>
      </c>
      <c r="N2362">
        <v>3</v>
      </c>
      <c r="O2362">
        <v>9707.82</v>
      </c>
      <c r="P2362">
        <v>17947.84</v>
      </c>
      <c r="Q2362" t="str">
        <f t="shared" si="37"/>
        <v>G5 - Large C&amp;I</v>
      </c>
    </row>
    <row r="2363" spans="1:17" x14ac:dyDescent="0.25">
      <c r="A2363">
        <v>49</v>
      </c>
      <c r="B2363" t="s">
        <v>421</v>
      </c>
      <c r="C2363">
        <v>2020</v>
      </c>
      <c r="D2363">
        <v>7</v>
      </c>
      <c r="E2363" t="s">
        <v>159</v>
      </c>
      <c r="F2363">
        <v>5</v>
      </c>
      <c r="G2363" t="s">
        <v>141</v>
      </c>
      <c r="H2363">
        <v>414</v>
      </c>
      <c r="I2363" t="s">
        <v>506</v>
      </c>
      <c r="J2363">
        <v>3421</v>
      </c>
      <c r="K2363" t="s">
        <v>146</v>
      </c>
      <c r="L2363">
        <v>1670</v>
      </c>
      <c r="M2363" t="s">
        <v>492</v>
      </c>
      <c r="N2363">
        <v>1</v>
      </c>
      <c r="O2363">
        <v>2356.75</v>
      </c>
      <c r="P2363">
        <v>0</v>
      </c>
      <c r="Q2363" t="str">
        <f t="shared" si="37"/>
        <v>G5 - Large C&amp;I</v>
      </c>
    </row>
    <row r="2364" spans="1:17" x14ac:dyDescent="0.25">
      <c r="A2364">
        <v>49</v>
      </c>
      <c r="B2364" t="s">
        <v>421</v>
      </c>
      <c r="C2364">
        <v>2020</v>
      </c>
      <c r="D2364">
        <v>7</v>
      </c>
      <c r="E2364" t="s">
        <v>159</v>
      </c>
      <c r="F2364">
        <v>3</v>
      </c>
      <c r="G2364" t="s">
        <v>136</v>
      </c>
      <c r="H2364">
        <v>410</v>
      </c>
      <c r="I2364" t="s">
        <v>514</v>
      </c>
      <c r="J2364">
        <v>3321</v>
      </c>
      <c r="K2364" t="s">
        <v>146</v>
      </c>
      <c r="L2364">
        <v>1670</v>
      </c>
      <c r="M2364" t="s">
        <v>492</v>
      </c>
      <c r="N2364">
        <v>200</v>
      </c>
      <c r="O2364">
        <v>237152.34</v>
      </c>
      <c r="P2364">
        <v>160102.54999999999</v>
      </c>
      <c r="Q2364" t="str">
        <f t="shared" si="37"/>
        <v>G5 - Large C&amp;I</v>
      </c>
    </row>
    <row r="2365" spans="1:17" x14ac:dyDescent="0.25">
      <c r="A2365">
        <v>49</v>
      </c>
      <c r="B2365" t="s">
        <v>421</v>
      </c>
      <c r="C2365">
        <v>2020</v>
      </c>
      <c r="D2365">
        <v>7</v>
      </c>
      <c r="E2365" t="s">
        <v>159</v>
      </c>
      <c r="F2365">
        <v>3</v>
      </c>
      <c r="G2365" t="s">
        <v>136</v>
      </c>
      <c r="H2365">
        <v>412</v>
      </c>
      <c r="I2365" t="s">
        <v>534</v>
      </c>
      <c r="J2365">
        <v>3331</v>
      </c>
      <c r="K2365" t="s">
        <v>146</v>
      </c>
      <c r="L2365">
        <v>300</v>
      </c>
      <c r="M2365" t="s">
        <v>137</v>
      </c>
      <c r="N2365">
        <v>3</v>
      </c>
      <c r="O2365">
        <v>4718.62</v>
      </c>
      <c r="P2365">
        <v>1167.69</v>
      </c>
      <c r="Q2365" t="str">
        <f t="shared" si="37"/>
        <v>G5 - Large C&amp;I</v>
      </c>
    </row>
    <row r="2366" spans="1:17" x14ac:dyDescent="0.25">
      <c r="A2366">
        <v>49</v>
      </c>
      <c r="B2366" t="s">
        <v>421</v>
      </c>
      <c r="C2366">
        <v>2020</v>
      </c>
      <c r="D2366">
        <v>7</v>
      </c>
      <c r="E2366" t="s">
        <v>159</v>
      </c>
      <c r="F2366">
        <v>3</v>
      </c>
      <c r="G2366" t="s">
        <v>136</v>
      </c>
      <c r="H2366">
        <v>423</v>
      </c>
      <c r="I2366" t="s">
        <v>483</v>
      </c>
      <c r="J2366" t="s">
        <v>484</v>
      </c>
      <c r="K2366" t="s">
        <v>146</v>
      </c>
      <c r="L2366">
        <v>1671</v>
      </c>
      <c r="M2366" t="s">
        <v>485</v>
      </c>
      <c r="N2366">
        <v>13</v>
      </c>
      <c r="O2366">
        <v>172658.14</v>
      </c>
      <c r="P2366">
        <v>985644.72</v>
      </c>
      <c r="Q2366" t="str">
        <f t="shared" si="37"/>
        <v>G5 - Large C&amp;I</v>
      </c>
    </row>
    <row r="2367" spans="1:17" x14ac:dyDescent="0.25">
      <c r="A2367">
        <v>49</v>
      </c>
      <c r="B2367" t="s">
        <v>421</v>
      </c>
      <c r="C2367">
        <v>2020</v>
      </c>
      <c r="D2367">
        <v>7</v>
      </c>
      <c r="E2367" t="s">
        <v>159</v>
      </c>
      <c r="F2367">
        <v>5</v>
      </c>
      <c r="G2367" t="s">
        <v>141</v>
      </c>
      <c r="H2367">
        <v>422</v>
      </c>
      <c r="I2367" t="s">
        <v>501</v>
      </c>
      <c r="J2367">
        <v>2421</v>
      </c>
      <c r="K2367" t="s">
        <v>146</v>
      </c>
      <c r="L2367">
        <v>1671</v>
      </c>
      <c r="M2367" t="s">
        <v>485</v>
      </c>
      <c r="N2367">
        <v>13</v>
      </c>
      <c r="O2367">
        <v>87443.1</v>
      </c>
      <c r="P2367">
        <v>319912.07</v>
      </c>
      <c r="Q2367" t="str">
        <f t="shared" si="37"/>
        <v>G5 - Large C&amp;I</v>
      </c>
    </row>
    <row r="2368" spans="1:17" x14ac:dyDescent="0.25">
      <c r="A2368">
        <v>49</v>
      </c>
      <c r="B2368" t="s">
        <v>421</v>
      </c>
      <c r="C2368">
        <v>2020</v>
      </c>
      <c r="D2368">
        <v>7</v>
      </c>
      <c r="E2368" t="s">
        <v>159</v>
      </c>
      <c r="F2368">
        <v>3</v>
      </c>
      <c r="G2368" t="s">
        <v>136</v>
      </c>
      <c r="H2368">
        <v>418</v>
      </c>
      <c r="I2368" t="s">
        <v>529</v>
      </c>
      <c r="J2368">
        <v>2321</v>
      </c>
      <c r="K2368" t="s">
        <v>146</v>
      </c>
      <c r="L2368">
        <v>1671</v>
      </c>
      <c r="M2368" t="s">
        <v>485</v>
      </c>
      <c r="N2368">
        <v>40</v>
      </c>
      <c r="O2368">
        <v>78530.460000000006</v>
      </c>
      <c r="P2368">
        <v>159170.51999999999</v>
      </c>
      <c r="Q2368" t="str">
        <f t="shared" si="37"/>
        <v>G5 - Large C&amp;I</v>
      </c>
    </row>
    <row r="2369" spans="1:17" x14ac:dyDescent="0.25">
      <c r="A2369">
        <v>49</v>
      </c>
      <c r="B2369" t="s">
        <v>421</v>
      </c>
      <c r="C2369">
        <v>2020</v>
      </c>
      <c r="D2369">
        <v>7</v>
      </c>
      <c r="E2369" t="s">
        <v>159</v>
      </c>
      <c r="F2369">
        <v>3</v>
      </c>
      <c r="G2369" t="s">
        <v>136</v>
      </c>
      <c r="H2369">
        <v>422</v>
      </c>
      <c r="I2369" t="s">
        <v>501</v>
      </c>
      <c r="J2369">
        <v>2421</v>
      </c>
      <c r="K2369" t="s">
        <v>146</v>
      </c>
      <c r="L2369">
        <v>1671</v>
      </c>
      <c r="M2369" t="s">
        <v>485</v>
      </c>
      <c r="N2369">
        <v>2</v>
      </c>
      <c r="O2369">
        <v>5785.32</v>
      </c>
      <c r="P2369">
        <v>19073.439999999999</v>
      </c>
      <c r="Q2369" t="str">
        <f t="shared" si="37"/>
        <v>G5 - Large C&amp;I</v>
      </c>
    </row>
    <row r="2370" spans="1:17" x14ac:dyDescent="0.25">
      <c r="A2370">
        <v>49</v>
      </c>
      <c r="B2370" t="s">
        <v>421</v>
      </c>
      <c r="C2370">
        <v>2020</v>
      </c>
      <c r="D2370">
        <v>7</v>
      </c>
      <c r="E2370" t="s">
        <v>159</v>
      </c>
      <c r="F2370">
        <v>3</v>
      </c>
      <c r="G2370" t="s">
        <v>136</v>
      </c>
      <c r="H2370">
        <v>421</v>
      </c>
      <c r="I2370" t="s">
        <v>486</v>
      </c>
      <c r="J2370">
        <v>2496</v>
      </c>
      <c r="K2370" t="s">
        <v>146</v>
      </c>
      <c r="L2370">
        <v>300</v>
      </c>
      <c r="M2370" t="s">
        <v>137</v>
      </c>
      <c r="N2370">
        <v>1</v>
      </c>
      <c r="O2370">
        <v>45905.46</v>
      </c>
      <c r="P2370">
        <v>64515.11</v>
      </c>
      <c r="Q2370" t="str">
        <f t="shared" si="37"/>
        <v>G5 - Large C&amp;I</v>
      </c>
    </row>
    <row r="2371" spans="1:17" x14ac:dyDescent="0.25">
      <c r="A2371">
        <v>49</v>
      </c>
      <c r="B2371" t="s">
        <v>421</v>
      </c>
      <c r="C2371">
        <v>2020</v>
      </c>
      <c r="D2371">
        <v>7</v>
      </c>
      <c r="E2371" t="s">
        <v>159</v>
      </c>
      <c r="F2371">
        <v>5</v>
      </c>
      <c r="G2371" t="s">
        <v>141</v>
      </c>
      <c r="H2371">
        <v>421</v>
      </c>
      <c r="I2371" t="s">
        <v>486</v>
      </c>
      <c r="J2371">
        <v>2496</v>
      </c>
      <c r="K2371" t="s">
        <v>146</v>
      </c>
      <c r="L2371">
        <v>400</v>
      </c>
      <c r="M2371" t="s">
        <v>141</v>
      </c>
      <c r="N2371">
        <v>2</v>
      </c>
      <c r="O2371">
        <v>26652.39</v>
      </c>
      <c r="P2371">
        <v>32816.75</v>
      </c>
      <c r="Q2371" t="str">
        <f t="shared" si="37"/>
        <v>G5 - Large C&amp;I</v>
      </c>
    </row>
    <row r="2372" spans="1:17" x14ac:dyDescent="0.25">
      <c r="A2372">
        <v>49</v>
      </c>
      <c r="B2372" t="s">
        <v>421</v>
      </c>
      <c r="C2372">
        <v>2020</v>
      </c>
      <c r="D2372">
        <v>7</v>
      </c>
      <c r="E2372" t="s">
        <v>159</v>
      </c>
      <c r="F2372">
        <v>5</v>
      </c>
      <c r="G2372" t="s">
        <v>141</v>
      </c>
      <c r="H2372">
        <v>407</v>
      </c>
      <c r="I2372" t="s">
        <v>497</v>
      </c>
      <c r="J2372" t="s">
        <v>498</v>
      </c>
      <c r="K2372" t="s">
        <v>146</v>
      </c>
      <c r="L2372">
        <v>1670</v>
      </c>
      <c r="M2372" t="s">
        <v>492</v>
      </c>
      <c r="N2372">
        <v>8</v>
      </c>
      <c r="O2372">
        <v>5236.6499999999996</v>
      </c>
      <c r="P2372">
        <v>8617.5499999999993</v>
      </c>
      <c r="Q2372" t="str">
        <f t="shared" si="37"/>
        <v>G4 - Medium C&amp;I</v>
      </c>
    </row>
    <row r="2373" spans="1:17" x14ac:dyDescent="0.25">
      <c r="A2373">
        <v>49</v>
      </c>
      <c r="B2373" t="s">
        <v>421</v>
      </c>
      <c r="C2373">
        <v>2020</v>
      </c>
      <c r="D2373">
        <v>7</v>
      </c>
      <c r="E2373" t="s">
        <v>159</v>
      </c>
      <c r="F2373">
        <v>3</v>
      </c>
      <c r="G2373" t="s">
        <v>136</v>
      </c>
      <c r="H2373">
        <v>408</v>
      </c>
      <c r="I2373" t="s">
        <v>479</v>
      </c>
      <c r="J2373">
        <v>2231</v>
      </c>
      <c r="K2373" t="s">
        <v>146</v>
      </c>
      <c r="L2373">
        <v>300</v>
      </c>
      <c r="M2373" t="s">
        <v>137</v>
      </c>
      <c r="N2373">
        <v>39</v>
      </c>
      <c r="O2373">
        <v>7199.09</v>
      </c>
      <c r="P2373">
        <v>582.72</v>
      </c>
      <c r="Q2373" t="str">
        <f t="shared" si="37"/>
        <v>G4 - Medium C&amp;I</v>
      </c>
    </row>
    <row r="2374" spans="1:17" x14ac:dyDescent="0.25">
      <c r="A2374">
        <v>49</v>
      </c>
      <c r="B2374" t="s">
        <v>421</v>
      </c>
      <c r="C2374">
        <v>2020</v>
      </c>
      <c r="D2374">
        <v>7</v>
      </c>
      <c r="E2374" t="s">
        <v>159</v>
      </c>
      <c r="F2374">
        <v>3</v>
      </c>
      <c r="G2374" t="s">
        <v>136</v>
      </c>
      <c r="H2374">
        <v>405</v>
      </c>
      <c r="I2374" t="s">
        <v>505</v>
      </c>
      <c r="J2374">
        <v>2237</v>
      </c>
      <c r="K2374" t="s">
        <v>146</v>
      </c>
      <c r="L2374">
        <v>300</v>
      </c>
      <c r="M2374" t="s">
        <v>137</v>
      </c>
      <c r="N2374">
        <v>3218</v>
      </c>
      <c r="O2374">
        <v>1342402.88</v>
      </c>
      <c r="P2374">
        <v>831298.98</v>
      </c>
      <c r="Q2374" t="str">
        <f t="shared" si="37"/>
        <v>G4 - Medium C&amp;I</v>
      </c>
    </row>
    <row r="2375" spans="1:17" x14ac:dyDescent="0.25">
      <c r="A2375">
        <v>49</v>
      </c>
      <c r="B2375" t="s">
        <v>421</v>
      </c>
      <c r="C2375">
        <v>2020</v>
      </c>
      <c r="D2375">
        <v>7</v>
      </c>
      <c r="E2375" t="s">
        <v>159</v>
      </c>
      <c r="F2375">
        <v>5</v>
      </c>
      <c r="G2375" t="s">
        <v>141</v>
      </c>
      <c r="H2375">
        <v>419</v>
      </c>
      <c r="I2375" t="s">
        <v>520</v>
      </c>
      <c r="J2375" t="s">
        <v>521</v>
      </c>
      <c r="K2375" t="s">
        <v>146</v>
      </c>
      <c r="L2375">
        <v>1671</v>
      </c>
      <c r="M2375" t="s">
        <v>485</v>
      </c>
      <c r="N2375">
        <v>47</v>
      </c>
      <c r="O2375">
        <v>104793.41</v>
      </c>
      <c r="P2375">
        <v>220682.68</v>
      </c>
      <c r="Q2375" t="str">
        <f t="shared" si="37"/>
        <v>G5 - Large C&amp;I</v>
      </c>
    </row>
    <row r="2376" spans="1:17" x14ac:dyDescent="0.25">
      <c r="A2376">
        <v>49</v>
      </c>
      <c r="B2376" t="s">
        <v>421</v>
      </c>
      <c r="C2376">
        <v>2020</v>
      </c>
      <c r="D2376">
        <v>7</v>
      </c>
      <c r="E2376" t="s">
        <v>159</v>
      </c>
      <c r="F2376">
        <v>3</v>
      </c>
      <c r="G2376" t="s">
        <v>136</v>
      </c>
      <c r="H2376">
        <v>442</v>
      </c>
      <c r="I2376" t="s">
        <v>532</v>
      </c>
      <c r="J2376" t="s">
        <v>533</v>
      </c>
      <c r="K2376" t="s">
        <v>146</v>
      </c>
      <c r="L2376">
        <v>1672</v>
      </c>
      <c r="M2376" t="s">
        <v>525</v>
      </c>
      <c r="N2376">
        <v>8</v>
      </c>
      <c r="O2376">
        <v>199335.73</v>
      </c>
      <c r="P2376">
        <v>1314476.79</v>
      </c>
      <c r="Q2376" t="str">
        <f t="shared" si="37"/>
        <v>G5 - Large C&amp;I</v>
      </c>
    </row>
    <row r="2377" spans="1:17" x14ac:dyDescent="0.25">
      <c r="A2377">
        <v>49</v>
      </c>
      <c r="B2377" t="s">
        <v>421</v>
      </c>
      <c r="C2377">
        <v>2020</v>
      </c>
      <c r="D2377">
        <v>7</v>
      </c>
      <c r="E2377" t="s">
        <v>159</v>
      </c>
      <c r="F2377">
        <v>3</v>
      </c>
      <c r="G2377" t="s">
        <v>136</v>
      </c>
      <c r="H2377">
        <v>439</v>
      </c>
      <c r="I2377" t="s">
        <v>488</v>
      </c>
      <c r="J2377" t="s">
        <v>489</v>
      </c>
      <c r="K2377" t="s">
        <v>146</v>
      </c>
      <c r="L2377">
        <v>300</v>
      </c>
      <c r="M2377" t="s">
        <v>137</v>
      </c>
      <c r="N2377">
        <v>1</v>
      </c>
      <c r="O2377">
        <v>644.35</v>
      </c>
      <c r="P2377">
        <v>0</v>
      </c>
      <c r="Q2377" t="str">
        <f t="shared" si="37"/>
        <v>G5 - Large C&amp;I</v>
      </c>
    </row>
    <row r="2378" spans="1:17" x14ac:dyDescent="0.25">
      <c r="A2378">
        <v>49</v>
      </c>
      <c r="B2378" t="s">
        <v>421</v>
      </c>
      <c r="C2378">
        <v>2020</v>
      </c>
      <c r="D2378">
        <v>7</v>
      </c>
      <c r="E2378" t="s">
        <v>159</v>
      </c>
      <c r="F2378">
        <v>3</v>
      </c>
      <c r="G2378" t="s">
        <v>136</v>
      </c>
      <c r="H2378">
        <v>441</v>
      </c>
      <c r="I2378" t="s">
        <v>527</v>
      </c>
      <c r="J2378" t="s">
        <v>528</v>
      </c>
      <c r="K2378" t="s">
        <v>146</v>
      </c>
      <c r="L2378">
        <v>300</v>
      </c>
      <c r="M2378" t="s">
        <v>137</v>
      </c>
      <c r="N2378">
        <v>1</v>
      </c>
      <c r="O2378">
        <v>24923.7</v>
      </c>
      <c r="P2378">
        <v>83739.520000000004</v>
      </c>
      <c r="Q2378" t="str">
        <f t="shared" si="37"/>
        <v>G5 - Large C&amp;I</v>
      </c>
    </row>
    <row r="2379" spans="1:17" x14ac:dyDescent="0.25">
      <c r="A2379">
        <v>49</v>
      </c>
      <c r="B2379" t="s">
        <v>421</v>
      </c>
      <c r="C2379">
        <v>2020</v>
      </c>
      <c r="D2379">
        <v>7</v>
      </c>
      <c r="E2379" t="s">
        <v>159</v>
      </c>
      <c r="F2379">
        <v>3</v>
      </c>
      <c r="G2379" t="s">
        <v>136</v>
      </c>
      <c r="H2379">
        <v>443</v>
      </c>
      <c r="I2379" t="s">
        <v>495</v>
      </c>
      <c r="J2379">
        <v>2121</v>
      </c>
      <c r="K2379" t="s">
        <v>146</v>
      </c>
      <c r="L2379">
        <v>1670</v>
      </c>
      <c r="M2379" t="s">
        <v>492</v>
      </c>
      <c r="N2379">
        <v>798</v>
      </c>
      <c r="O2379">
        <v>36263.370000000003</v>
      </c>
      <c r="P2379">
        <v>40092.26</v>
      </c>
      <c r="Q2379" t="str">
        <f t="shared" si="37"/>
        <v>G3 - Small C&amp;I</v>
      </c>
    </row>
    <row r="2380" spans="1:17" x14ac:dyDescent="0.25">
      <c r="A2380">
        <v>49</v>
      </c>
      <c r="B2380" t="s">
        <v>421</v>
      </c>
      <c r="C2380">
        <v>2020</v>
      </c>
      <c r="D2380">
        <v>7</v>
      </c>
      <c r="E2380" t="s">
        <v>159</v>
      </c>
      <c r="F2380">
        <v>3</v>
      </c>
      <c r="G2380" t="s">
        <v>136</v>
      </c>
      <c r="H2380">
        <v>440</v>
      </c>
      <c r="I2380" t="s">
        <v>523</v>
      </c>
      <c r="J2380" t="s">
        <v>524</v>
      </c>
      <c r="K2380" t="s">
        <v>146</v>
      </c>
      <c r="L2380">
        <v>1672</v>
      </c>
      <c r="M2380" t="s">
        <v>525</v>
      </c>
      <c r="N2380">
        <v>1</v>
      </c>
      <c r="O2380">
        <v>25680.11</v>
      </c>
      <c r="P2380">
        <v>154377.60999999999</v>
      </c>
      <c r="Q2380" t="str">
        <f t="shared" si="37"/>
        <v>G5 - Large C&amp;I</v>
      </c>
    </row>
    <row r="2381" spans="1:17" x14ac:dyDescent="0.25">
      <c r="A2381">
        <v>49</v>
      </c>
      <c r="B2381" t="s">
        <v>421</v>
      </c>
      <c r="C2381">
        <v>2020</v>
      </c>
      <c r="D2381">
        <v>7</v>
      </c>
      <c r="E2381" t="s">
        <v>159</v>
      </c>
      <c r="F2381">
        <v>10</v>
      </c>
      <c r="G2381" t="s">
        <v>150</v>
      </c>
      <c r="H2381">
        <v>400</v>
      </c>
      <c r="I2381" t="s">
        <v>511</v>
      </c>
      <c r="J2381">
        <v>1247</v>
      </c>
      <c r="K2381" t="s">
        <v>146</v>
      </c>
      <c r="L2381">
        <v>207</v>
      </c>
      <c r="M2381" t="s">
        <v>152</v>
      </c>
      <c r="N2381">
        <v>200695</v>
      </c>
      <c r="O2381">
        <v>7877015.7800000003</v>
      </c>
      <c r="P2381">
        <v>4026609.67</v>
      </c>
      <c r="Q2381" t="str">
        <f t="shared" si="37"/>
        <v>G1 - Residential</v>
      </c>
    </row>
    <row r="2382" spans="1:17" x14ac:dyDescent="0.25">
      <c r="A2382">
        <v>49</v>
      </c>
      <c r="B2382" t="s">
        <v>421</v>
      </c>
      <c r="C2382">
        <v>2020</v>
      </c>
      <c r="D2382">
        <v>7</v>
      </c>
      <c r="E2382" t="s">
        <v>159</v>
      </c>
      <c r="F2382">
        <v>1</v>
      </c>
      <c r="G2382" t="s">
        <v>133</v>
      </c>
      <c r="H2382">
        <v>401</v>
      </c>
      <c r="I2382" t="s">
        <v>526</v>
      </c>
      <c r="J2382">
        <v>1012</v>
      </c>
      <c r="K2382" t="s">
        <v>146</v>
      </c>
      <c r="L2382">
        <v>200</v>
      </c>
      <c r="M2382" t="s">
        <v>144</v>
      </c>
      <c r="N2382">
        <v>15679</v>
      </c>
      <c r="O2382">
        <v>432196.4</v>
      </c>
      <c r="P2382">
        <v>150045.6</v>
      </c>
      <c r="Q2382" t="str">
        <f t="shared" si="37"/>
        <v>G1 - Residential</v>
      </c>
    </row>
    <row r="2383" spans="1:17" x14ac:dyDescent="0.25">
      <c r="A2383">
        <v>49</v>
      </c>
      <c r="B2383" t="s">
        <v>421</v>
      </c>
      <c r="C2383">
        <v>2020</v>
      </c>
      <c r="D2383">
        <v>7</v>
      </c>
      <c r="E2383" t="s">
        <v>159</v>
      </c>
      <c r="F2383">
        <v>3</v>
      </c>
      <c r="G2383" t="s">
        <v>136</v>
      </c>
      <c r="H2383">
        <v>415</v>
      </c>
      <c r="I2383" t="s">
        <v>502</v>
      </c>
      <c r="J2383" t="s">
        <v>503</v>
      </c>
      <c r="K2383" t="s">
        <v>146</v>
      </c>
      <c r="L2383">
        <v>1670</v>
      </c>
      <c r="M2383" t="s">
        <v>492</v>
      </c>
      <c r="N2383">
        <v>23</v>
      </c>
      <c r="O2383">
        <v>118833.23</v>
      </c>
      <c r="P2383">
        <v>177009.57</v>
      </c>
      <c r="Q2383" t="str">
        <f t="shared" si="37"/>
        <v>G5 - Large C&amp;I</v>
      </c>
    </row>
    <row r="2384" spans="1:17" x14ac:dyDescent="0.25">
      <c r="A2384">
        <v>49</v>
      </c>
      <c r="B2384" t="s">
        <v>421</v>
      </c>
      <c r="C2384">
        <v>2020</v>
      </c>
      <c r="D2384">
        <v>7</v>
      </c>
      <c r="E2384" t="s">
        <v>159</v>
      </c>
      <c r="F2384">
        <v>5</v>
      </c>
      <c r="G2384" t="s">
        <v>141</v>
      </c>
      <c r="H2384">
        <v>410</v>
      </c>
      <c r="I2384" t="s">
        <v>514</v>
      </c>
      <c r="J2384">
        <v>3321</v>
      </c>
      <c r="K2384" t="s">
        <v>146</v>
      </c>
      <c r="L2384">
        <v>1670</v>
      </c>
      <c r="M2384" t="s">
        <v>492</v>
      </c>
      <c r="N2384">
        <v>22</v>
      </c>
      <c r="O2384">
        <v>27343.71</v>
      </c>
      <c r="P2384">
        <v>23422.1</v>
      </c>
      <c r="Q2384" t="str">
        <f t="shared" si="37"/>
        <v>G5 - Large C&amp;I</v>
      </c>
    </row>
    <row r="2385" spans="1:17" x14ac:dyDescent="0.25">
      <c r="A2385">
        <v>49</v>
      </c>
      <c r="B2385" t="s">
        <v>421</v>
      </c>
      <c r="C2385">
        <v>2020</v>
      </c>
      <c r="D2385">
        <v>7</v>
      </c>
      <c r="E2385" t="s">
        <v>159</v>
      </c>
      <c r="F2385">
        <v>3</v>
      </c>
      <c r="G2385" t="s">
        <v>136</v>
      </c>
      <c r="H2385">
        <v>409</v>
      </c>
      <c r="I2385" t="s">
        <v>518</v>
      </c>
      <c r="J2385">
        <v>3367</v>
      </c>
      <c r="K2385" t="s">
        <v>146</v>
      </c>
      <c r="L2385">
        <v>300</v>
      </c>
      <c r="M2385" t="s">
        <v>137</v>
      </c>
      <c r="N2385">
        <v>87</v>
      </c>
      <c r="O2385">
        <v>148705.69</v>
      </c>
      <c r="P2385">
        <v>83141.53</v>
      </c>
      <c r="Q2385" t="str">
        <f t="shared" si="37"/>
        <v>G5 - Large C&amp;I</v>
      </c>
    </row>
    <row r="2386" spans="1:17" x14ac:dyDescent="0.25">
      <c r="A2386">
        <v>49</v>
      </c>
      <c r="B2386" t="s">
        <v>421</v>
      </c>
      <c r="C2386">
        <v>2020</v>
      </c>
      <c r="D2386">
        <v>7</v>
      </c>
      <c r="E2386" t="s">
        <v>159</v>
      </c>
      <c r="F2386">
        <v>5</v>
      </c>
      <c r="G2386" t="s">
        <v>141</v>
      </c>
      <c r="H2386">
        <v>443</v>
      </c>
      <c r="I2386" t="s">
        <v>495</v>
      </c>
      <c r="J2386">
        <v>2121</v>
      </c>
      <c r="K2386" t="s">
        <v>146</v>
      </c>
      <c r="L2386">
        <v>1670</v>
      </c>
      <c r="M2386" t="s">
        <v>492</v>
      </c>
      <c r="N2386">
        <v>2</v>
      </c>
      <c r="O2386">
        <v>57.03</v>
      </c>
      <c r="P2386">
        <v>9.24</v>
      </c>
      <c r="Q2386" t="str">
        <f t="shared" si="37"/>
        <v>G3 - Small C&amp;I</v>
      </c>
    </row>
    <row r="2387" spans="1:17" x14ac:dyDescent="0.25">
      <c r="A2387">
        <v>49</v>
      </c>
      <c r="B2387" t="s">
        <v>421</v>
      </c>
      <c r="C2387">
        <v>2020</v>
      </c>
      <c r="D2387">
        <v>7</v>
      </c>
      <c r="E2387" t="s">
        <v>159</v>
      </c>
      <c r="F2387">
        <v>3</v>
      </c>
      <c r="G2387" t="s">
        <v>136</v>
      </c>
      <c r="H2387">
        <v>444</v>
      </c>
      <c r="I2387" t="s">
        <v>496</v>
      </c>
      <c r="J2387">
        <v>2131</v>
      </c>
      <c r="K2387" t="s">
        <v>146</v>
      </c>
      <c r="L2387">
        <v>300</v>
      </c>
      <c r="M2387" t="s">
        <v>137</v>
      </c>
      <c r="N2387">
        <v>10</v>
      </c>
      <c r="O2387">
        <v>617.05999999999995</v>
      </c>
      <c r="P2387">
        <v>270.08</v>
      </c>
      <c r="Q2387" t="str">
        <f t="shared" si="37"/>
        <v>G3 - Small C&amp;I</v>
      </c>
    </row>
    <row r="2388" spans="1:17" x14ac:dyDescent="0.25">
      <c r="A2388">
        <v>49</v>
      </c>
      <c r="B2388" t="s">
        <v>421</v>
      </c>
      <c r="C2388">
        <v>2020</v>
      </c>
      <c r="D2388">
        <v>7</v>
      </c>
      <c r="E2388" t="s">
        <v>159</v>
      </c>
      <c r="F2388">
        <v>3</v>
      </c>
      <c r="G2388" t="s">
        <v>136</v>
      </c>
      <c r="H2388">
        <v>419</v>
      </c>
      <c r="I2388" t="s">
        <v>520</v>
      </c>
      <c r="J2388" t="s">
        <v>521</v>
      </c>
      <c r="K2388" t="s">
        <v>146</v>
      </c>
      <c r="L2388">
        <v>1671</v>
      </c>
      <c r="M2388" t="s">
        <v>485</v>
      </c>
      <c r="N2388">
        <v>4</v>
      </c>
      <c r="O2388">
        <v>14090.86</v>
      </c>
      <c r="P2388">
        <v>34134.81</v>
      </c>
      <c r="Q2388" t="str">
        <f t="shared" si="37"/>
        <v>G5 - Large C&amp;I</v>
      </c>
    </row>
    <row r="2389" spans="1:17" x14ac:dyDescent="0.25">
      <c r="A2389">
        <v>49</v>
      </c>
      <c r="B2389" t="s">
        <v>421</v>
      </c>
      <c r="C2389">
        <v>2020</v>
      </c>
      <c r="D2389">
        <v>7</v>
      </c>
      <c r="E2389" t="s">
        <v>159</v>
      </c>
      <c r="F2389">
        <v>1</v>
      </c>
      <c r="G2389" t="s">
        <v>133</v>
      </c>
      <c r="H2389">
        <v>404</v>
      </c>
      <c r="I2389" t="s">
        <v>507</v>
      </c>
      <c r="J2389">
        <v>0</v>
      </c>
      <c r="K2389" t="s">
        <v>146</v>
      </c>
      <c r="L2389">
        <v>0</v>
      </c>
      <c r="M2389" t="s">
        <v>146</v>
      </c>
      <c r="N2389">
        <v>1</v>
      </c>
      <c r="O2389">
        <v>33.979999999999997</v>
      </c>
      <c r="P2389">
        <v>7.18</v>
      </c>
      <c r="Q2389" t="str">
        <f t="shared" si="37"/>
        <v>G6 - OTHER</v>
      </c>
    </row>
    <row r="2390" spans="1:17" x14ac:dyDescent="0.25">
      <c r="A2390">
        <v>49</v>
      </c>
      <c r="B2390" t="s">
        <v>421</v>
      </c>
      <c r="C2390">
        <v>2020</v>
      </c>
      <c r="D2390">
        <v>7</v>
      </c>
      <c r="E2390" t="s">
        <v>159</v>
      </c>
      <c r="F2390">
        <v>3</v>
      </c>
      <c r="G2390" t="s">
        <v>136</v>
      </c>
      <c r="H2390">
        <v>431</v>
      </c>
      <c r="I2390" t="s">
        <v>515</v>
      </c>
      <c r="J2390" t="s">
        <v>516</v>
      </c>
      <c r="K2390" t="s">
        <v>146</v>
      </c>
      <c r="L2390">
        <v>1673</v>
      </c>
      <c r="M2390" t="s">
        <v>517</v>
      </c>
      <c r="N2390">
        <v>3</v>
      </c>
      <c r="O2390">
        <v>86259.839999999997</v>
      </c>
      <c r="P2390">
        <v>0</v>
      </c>
      <c r="Q2390" t="str">
        <f t="shared" si="37"/>
        <v>G6 - OTHER</v>
      </c>
    </row>
    <row r="2391" spans="1:17" x14ac:dyDescent="0.25">
      <c r="A2391">
        <v>49</v>
      </c>
      <c r="B2391" t="s">
        <v>421</v>
      </c>
      <c r="C2391">
        <v>2020</v>
      </c>
      <c r="D2391">
        <v>7</v>
      </c>
      <c r="E2391" t="s">
        <v>159</v>
      </c>
      <c r="F2391">
        <v>3</v>
      </c>
      <c r="G2391" t="s">
        <v>136</v>
      </c>
      <c r="H2391">
        <v>414</v>
      </c>
      <c r="I2391" t="s">
        <v>506</v>
      </c>
      <c r="J2391">
        <v>3421</v>
      </c>
      <c r="K2391" t="s">
        <v>146</v>
      </c>
      <c r="L2391">
        <v>1670</v>
      </c>
      <c r="M2391" t="s">
        <v>492</v>
      </c>
      <c r="N2391">
        <v>3</v>
      </c>
      <c r="O2391">
        <v>7657.24</v>
      </c>
      <c r="P2391">
        <v>5029.53</v>
      </c>
      <c r="Q2391" t="str">
        <f t="shared" si="37"/>
        <v>G5 - Large C&amp;I</v>
      </c>
    </row>
    <row r="2392" spans="1:17" x14ac:dyDescent="0.25">
      <c r="A2392">
        <v>49</v>
      </c>
      <c r="B2392" t="s">
        <v>421</v>
      </c>
      <c r="C2392">
        <v>2020</v>
      </c>
      <c r="D2392">
        <v>7</v>
      </c>
      <c r="E2392" t="s">
        <v>159</v>
      </c>
      <c r="F2392">
        <v>3</v>
      </c>
      <c r="G2392" t="s">
        <v>136</v>
      </c>
      <c r="H2392">
        <v>411</v>
      </c>
      <c r="I2392" t="s">
        <v>490</v>
      </c>
      <c r="J2392" t="s">
        <v>491</v>
      </c>
      <c r="K2392" t="s">
        <v>146</v>
      </c>
      <c r="L2392">
        <v>1670</v>
      </c>
      <c r="M2392" t="s">
        <v>492</v>
      </c>
      <c r="N2392">
        <v>107</v>
      </c>
      <c r="O2392">
        <v>145126.71</v>
      </c>
      <c r="P2392">
        <v>136086.79</v>
      </c>
      <c r="Q2392" t="str">
        <f t="shared" si="37"/>
        <v>G5 - Large C&amp;I</v>
      </c>
    </row>
    <row r="2393" spans="1:17" x14ac:dyDescent="0.25">
      <c r="A2393">
        <v>49</v>
      </c>
      <c r="B2393" t="s">
        <v>421</v>
      </c>
      <c r="C2393">
        <v>2020</v>
      </c>
      <c r="D2393">
        <v>7</v>
      </c>
      <c r="E2393" t="s">
        <v>159</v>
      </c>
      <c r="F2393">
        <v>5</v>
      </c>
      <c r="G2393" t="s">
        <v>141</v>
      </c>
      <c r="H2393">
        <v>423</v>
      </c>
      <c r="I2393" t="s">
        <v>483</v>
      </c>
      <c r="J2393" t="s">
        <v>484</v>
      </c>
      <c r="K2393" t="s">
        <v>146</v>
      </c>
      <c r="L2393">
        <v>1671</v>
      </c>
      <c r="M2393" t="s">
        <v>485</v>
      </c>
      <c r="N2393">
        <v>50</v>
      </c>
      <c r="O2393">
        <v>683894.04</v>
      </c>
      <c r="P2393">
        <v>2873694.83</v>
      </c>
      <c r="Q2393" t="str">
        <f t="shared" si="37"/>
        <v>G5 - Large C&amp;I</v>
      </c>
    </row>
    <row r="2394" spans="1:17" x14ac:dyDescent="0.25">
      <c r="A2394">
        <v>49</v>
      </c>
      <c r="B2394" t="s">
        <v>421</v>
      </c>
      <c r="C2394">
        <v>2020</v>
      </c>
      <c r="D2394">
        <v>8</v>
      </c>
      <c r="E2394" t="s">
        <v>140</v>
      </c>
      <c r="F2394">
        <v>6</v>
      </c>
      <c r="G2394" t="s">
        <v>138</v>
      </c>
      <c r="H2394">
        <v>610</v>
      </c>
      <c r="I2394" t="s">
        <v>430</v>
      </c>
      <c r="J2394" t="s">
        <v>431</v>
      </c>
      <c r="K2394" t="s">
        <v>432</v>
      </c>
      <c r="L2394">
        <v>700</v>
      </c>
      <c r="M2394" t="s">
        <v>139</v>
      </c>
      <c r="N2394">
        <v>11</v>
      </c>
      <c r="O2394">
        <v>9505.2999999999993</v>
      </c>
      <c r="P2394">
        <v>14581</v>
      </c>
      <c r="Q2394" t="str">
        <f t="shared" si="37"/>
        <v>E6 - OTHER</v>
      </c>
    </row>
    <row r="2395" spans="1:17" x14ac:dyDescent="0.25">
      <c r="A2395">
        <v>49</v>
      </c>
      <c r="B2395" t="s">
        <v>421</v>
      </c>
      <c r="C2395">
        <v>2020</v>
      </c>
      <c r="D2395">
        <v>8</v>
      </c>
      <c r="E2395" t="s">
        <v>140</v>
      </c>
      <c r="F2395">
        <v>5</v>
      </c>
      <c r="G2395" t="s">
        <v>141</v>
      </c>
      <c r="H2395">
        <v>943</v>
      </c>
      <c r="I2395" t="s">
        <v>465</v>
      </c>
      <c r="J2395" t="s">
        <v>466</v>
      </c>
      <c r="K2395" t="s">
        <v>467</v>
      </c>
      <c r="L2395">
        <v>4552</v>
      </c>
      <c r="M2395" t="s">
        <v>157</v>
      </c>
      <c r="N2395">
        <v>1</v>
      </c>
      <c r="O2395">
        <v>8786.49</v>
      </c>
      <c r="P2395">
        <v>0</v>
      </c>
      <c r="Q2395" t="str">
        <f t="shared" si="37"/>
        <v>E6 - OTHER</v>
      </c>
    </row>
    <row r="2396" spans="1:17" x14ac:dyDescent="0.25">
      <c r="A2396">
        <v>49</v>
      </c>
      <c r="B2396" t="s">
        <v>421</v>
      </c>
      <c r="C2396">
        <v>2020</v>
      </c>
      <c r="D2396">
        <v>8</v>
      </c>
      <c r="E2396" t="s">
        <v>140</v>
      </c>
      <c r="F2396">
        <v>3</v>
      </c>
      <c r="G2396" t="s">
        <v>136</v>
      </c>
      <c r="H2396">
        <v>705</v>
      </c>
      <c r="I2396" t="s">
        <v>438</v>
      </c>
      <c r="J2396" t="s">
        <v>439</v>
      </c>
      <c r="K2396" t="s">
        <v>440</v>
      </c>
      <c r="L2396">
        <v>300</v>
      </c>
      <c r="M2396" t="s">
        <v>137</v>
      </c>
      <c r="N2396">
        <v>83</v>
      </c>
      <c r="O2396">
        <v>1544776.55</v>
      </c>
      <c r="P2396">
        <v>9112420</v>
      </c>
      <c r="Q2396" t="str">
        <f t="shared" si="37"/>
        <v>E5 - Large C&amp;I</v>
      </c>
    </row>
    <row r="2397" spans="1:17" x14ac:dyDescent="0.25">
      <c r="A2397">
        <v>49</v>
      </c>
      <c r="B2397" t="s">
        <v>421</v>
      </c>
      <c r="C2397">
        <v>2020</v>
      </c>
      <c r="D2397">
        <v>8</v>
      </c>
      <c r="E2397" t="s">
        <v>140</v>
      </c>
      <c r="F2397">
        <v>5</v>
      </c>
      <c r="G2397" t="s">
        <v>141</v>
      </c>
      <c r="H2397">
        <v>700</v>
      </c>
      <c r="I2397" t="s">
        <v>448</v>
      </c>
      <c r="J2397" t="s">
        <v>439</v>
      </c>
      <c r="K2397" t="s">
        <v>440</v>
      </c>
      <c r="L2397">
        <v>460</v>
      </c>
      <c r="M2397" t="s">
        <v>142</v>
      </c>
      <c r="N2397">
        <v>37</v>
      </c>
      <c r="O2397">
        <v>361003.56</v>
      </c>
      <c r="P2397">
        <v>2160688</v>
      </c>
      <c r="Q2397" t="str">
        <f t="shared" si="37"/>
        <v>E5 - Large C&amp;I</v>
      </c>
    </row>
    <row r="2398" spans="1:17" x14ac:dyDescent="0.25">
      <c r="A2398">
        <v>49</v>
      </c>
      <c r="B2398" t="s">
        <v>421</v>
      </c>
      <c r="C2398">
        <v>2020</v>
      </c>
      <c r="D2398">
        <v>8</v>
      </c>
      <c r="E2398" t="s">
        <v>140</v>
      </c>
      <c r="F2398">
        <v>3</v>
      </c>
      <c r="G2398" t="s">
        <v>136</v>
      </c>
      <c r="H2398">
        <v>616</v>
      </c>
      <c r="I2398" t="s">
        <v>447</v>
      </c>
      <c r="J2398" t="s">
        <v>442</v>
      </c>
      <c r="K2398" t="s">
        <v>443</v>
      </c>
      <c r="L2398">
        <v>4532</v>
      </c>
      <c r="M2398" t="s">
        <v>143</v>
      </c>
      <c r="N2398">
        <v>321</v>
      </c>
      <c r="O2398">
        <v>16330.41</v>
      </c>
      <c r="P2398">
        <v>79906</v>
      </c>
      <c r="Q2398" t="str">
        <f t="shared" si="37"/>
        <v>E6 - OTHER</v>
      </c>
    </row>
    <row r="2399" spans="1:17" x14ac:dyDescent="0.25">
      <c r="A2399">
        <v>49</v>
      </c>
      <c r="B2399" t="s">
        <v>421</v>
      </c>
      <c r="C2399">
        <v>2020</v>
      </c>
      <c r="D2399">
        <v>8</v>
      </c>
      <c r="E2399" t="s">
        <v>140</v>
      </c>
      <c r="F2399">
        <v>1</v>
      </c>
      <c r="G2399" t="s">
        <v>133</v>
      </c>
      <c r="H2399">
        <v>13</v>
      </c>
      <c r="I2399" t="s">
        <v>433</v>
      </c>
      <c r="J2399" t="s">
        <v>434</v>
      </c>
      <c r="K2399" t="s">
        <v>435</v>
      </c>
      <c r="L2399">
        <v>200</v>
      </c>
      <c r="M2399" t="s">
        <v>144</v>
      </c>
      <c r="N2399">
        <v>8</v>
      </c>
      <c r="O2399">
        <v>7387.96</v>
      </c>
      <c r="P2399">
        <v>37524</v>
      </c>
      <c r="Q2399" t="str">
        <f t="shared" si="37"/>
        <v>E4 - Medium C&amp;I</v>
      </c>
    </row>
    <row r="2400" spans="1:17" x14ac:dyDescent="0.25">
      <c r="A2400">
        <v>49</v>
      </c>
      <c r="B2400" t="s">
        <v>421</v>
      </c>
      <c r="C2400">
        <v>2020</v>
      </c>
      <c r="D2400">
        <v>8</v>
      </c>
      <c r="E2400" t="s">
        <v>140</v>
      </c>
      <c r="F2400">
        <v>5</v>
      </c>
      <c r="G2400" t="s">
        <v>141</v>
      </c>
      <c r="H2400">
        <v>13</v>
      </c>
      <c r="I2400" t="s">
        <v>433</v>
      </c>
      <c r="J2400" t="s">
        <v>434</v>
      </c>
      <c r="K2400" t="s">
        <v>435</v>
      </c>
      <c r="L2400">
        <v>460</v>
      </c>
      <c r="M2400" t="s">
        <v>142</v>
      </c>
      <c r="N2400">
        <v>281</v>
      </c>
      <c r="O2400">
        <v>701806.77</v>
      </c>
      <c r="P2400">
        <v>3695414</v>
      </c>
      <c r="Q2400" t="str">
        <f t="shared" ref="Q2400:Q2463" si="38">VLOOKUP(J2400,S:T,2,FALSE)</f>
        <v>E4 - Medium C&amp;I</v>
      </c>
    </row>
    <row r="2401" spans="1:17" x14ac:dyDescent="0.25">
      <c r="A2401">
        <v>49</v>
      </c>
      <c r="B2401" t="s">
        <v>421</v>
      </c>
      <c r="C2401">
        <v>2020</v>
      </c>
      <c r="D2401">
        <v>8</v>
      </c>
      <c r="E2401" t="s">
        <v>140</v>
      </c>
      <c r="F2401">
        <v>1</v>
      </c>
      <c r="G2401" t="s">
        <v>133</v>
      </c>
      <c r="H2401">
        <v>5</v>
      </c>
      <c r="I2401" t="s">
        <v>425</v>
      </c>
      <c r="J2401" t="s">
        <v>426</v>
      </c>
      <c r="K2401" t="s">
        <v>427</v>
      </c>
      <c r="L2401">
        <v>200</v>
      </c>
      <c r="M2401" t="s">
        <v>144</v>
      </c>
      <c r="N2401">
        <v>908</v>
      </c>
      <c r="O2401">
        <v>111867.58</v>
      </c>
      <c r="P2401">
        <v>516562</v>
      </c>
      <c r="Q2401" t="str">
        <f t="shared" si="38"/>
        <v>E3 - Small C&amp;I</v>
      </c>
    </row>
    <row r="2402" spans="1:17" x14ac:dyDescent="0.25">
      <c r="A2402">
        <v>49</v>
      </c>
      <c r="B2402" t="s">
        <v>421</v>
      </c>
      <c r="C2402">
        <v>2020</v>
      </c>
      <c r="D2402">
        <v>8</v>
      </c>
      <c r="E2402" t="s">
        <v>140</v>
      </c>
      <c r="F2402">
        <v>1</v>
      </c>
      <c r="G2402" t="s">
        <v>133</v>
      </c>
      <c r="H2402">
        <v>34</v>
      </c>
      <c r="I2402" t="s">
        <v>464</v>
      </c>
      <c r="J2402" t="s">
        <v>459</v>
      </c>
      <c r="K2402" t="s">
        <v>460</v>
      </c>
      <c r="L2402">
        <v>200</v>
      </c>
      <c r="M2402" t="s">
        <v>144</v>
      </c>
      <c r="N2402">
        <v>2</v>
      </c>
      <c r="O2402">
        <v>70.56</v>
      </c>
      <c r="P2402">
        <v>180</v>
      </c>
      <c r="Q2402" t="str">
        <f t="shared" si="38"/>
        <v>E3 - Small C&amp;I</v>
      </c>
    </row>
    <row r="2403" spans="1:17" x14ac:dyDescent="0.25">
      <c r="A2403">
        <v>49</v>
      </c>
      <c r="B2403" t="s">
        <v>421</v>
      </c>
      <c r="C2403">
        <v>2020</v>
      </c>
      <c r="D2403">
        <v>8</v>
      </c>
      <c r="E2403" t="s">
        <v>140</v>
      </c>
      <c r="F2403">
        <v>5</v>
      </c>
      <c r="G2403" t="s">
        <v>141</v>
      </c>
      <c r="H2403">
        <v>5</v>
      </c>
      <c r="I2403" t="s">
        <v>425</v>
      </c>
      <c r="J2403" t="s">
        <v>426</v>
      </c>
      <c r="K2403" t="s">
        <v>427</v>
      </c>
      <c r="L2403">
        <v>460</v>
      </c>
      <c r="M2403" t="s">
        <v>142</v>
      </c>
      <c r="N2403">
        <v>781</v>
      </c>
      <c r="O2403">
        <v>286792.34999999998</v>
      </c>
      <c r="P2403">
        <v>1447773</v>
      </c>
      <c r="Q2403" t="str">
        <f t="shared" si="38"/>
        <v>E3 - Small C&amp;I</v>
      </c>
    </row>
    <row r="2404" spans="1:17" x14ac:dyDescent="0.25">
      <c r="A2404">
        <v>49</v>
      </c>
      <c r="B2404" t="s">
        <v>421</v>
      </c>
      <c r="C2404">
        <v>2020</v>
      </c>
      <c r="D2404">
        <v>8</v>
      </c>
      <c r="E2404" t="s">
        <v>140</v>
      </c>
      <c r="F2404">
        <v>1</v>
      </c>
      <c r="G2404" t="s">
        <v>133</v>
      </c>
      <c r="H2404">
        <v>1</v>
      </c>
      <c r="I2404" t="s">
        <v>450</v>
      </c>
      <c r="J2404" t="s">
        <v>451</v>
      </c>
      <c r="K2404" t="s">
        <v>452</v>
      </c>
      <c r="L2404">
        <v>200</v>
      </c>
      <c r="M2404" t="s">
        <v>144</v>
      </c>
      <c r="N2404">
        <v>356323</v>
      </c>
      <c r="O2404">
        <v>70229845.969999999</v>
      </c>
      <c r="P2404">
        <v>333835722</v>
      </c>
      <c r="Q2404" t="str">
        <f t="shared" si="38"/>
        <v>E1 - Residential</v>
      </c>
    </row>
    <row r="2405" spans="1:17" x14ac:dyDescent="0.25">
      <c r="A2405">
        <v>49</v>
      </c>
      <c r="B2405" t="s">
        <v>421</v>
      </c>
      <c r="C2405">
        <v>2020</v>
      </c>
      <c r="D2405">
        <v>8</v>
      </c>
      <c r="E2405" t="s">
        <v>140</v>
      </c>
      <c r="F2405">
        <v>3</v>
      </c>
      <c r="G2405" t="s">
        <v>136</v>
      </c>
      <c r="H2405">
        <v>628</v>
      </c>
      <c r="I2405" t="s">
        <v>441</v>
      </c>
      <c r="J2405" t="s">
        <v>442</v>
      </c>
      <c r="K2405" t="s">
        <v>443</v>
      </c>
      <c r="L2405">
        <v>300</v>
      </c>
      <c r="M2405" t="s">
        <v>137</v>
      </c>
      <c r="N2405">
        <v>1089</v>
      </c>
      <c r="O2405">
        <v>66276.800000000003</v>
      </c>
      <c r="P2405">
        <v>225660</v>
      </c>
      <c r="Q2405" t="str">
        <f t="shared" si="38"/>
        <v>E6 - OTHER</v>
      </c>
    </row>
    <row r="2406" spans="1:17" x14ac:dyDescent="0.25">
      <c r="A2406">
        <v>49</v>
      </c>
      <c r="B2406" t="s">
        <v>421</v>
      </c>
      <c r="C2406">
        <v>2020</v>
      </c>
      <c r="D2406">
        <v>8</v>
      </c>
      <c r="E2406" t="s">
        <v>140</v>
      </c>
      <c r="F2406">
        <v>6</v>
      </c>
      <c r="G2406" t="s">
        <v>138</v>
      </c>
      <c r="H2406">
        <v>605</v>
      </c>
      <c r="I2406" t="s">
        <v>468</v>
      </c>
      <c r="J2406" t="s">
        <v>442</v>
      </c>
      <c r="K2406" t="s">
        <v>443</v>
      </c>
      <c r="L2406">
        <v>700</v>
      </c>
      <c r="M2406" t="s">
        <v>139</v>
      </c>
      <c r="N2406">
        <v>16</v>
      </c>
      <c r="O2406">
        <v>903.22</v>
      </c>
      <c r="P2406">
        <v>3108</v>
      </c>
      <c r="Q2406" t="str">
        <f t="shared" si="38"/>
        <v>E6 - OTHER</v>
      </c>
    </row>
    <row r="2407" spans="1:17" x14ac:dyDescent="0.25">
      <c r="A2407">
        <v>49</v>
      </c>
      <c r="B2407" t="s">
        <v>421</v>
      </c>
      <c r="C2407">
        <v>2020</v>
      </c>
      <c r="D2407">
        <v>8</v>
      </c>
      <c r="E2407" t="s">
        <v>140</v>
      </c>
      <c r="F2407">
        <v>3</v>
      </c>
      <c r="G2407" t="s">
        <v>136</v>
      </c>
      <c r="H2407">
        <v>629</v>
      </c>
      <c r="I2407" t="s">
        <v>470</v>
      </c>
      <c r="J2407" t="s">
        <v>431</v>
      </c>
      <c r="K2407" t="s">
        <v>432</v>
      </c>
      <c r="L2407">
        <v>300</v>
      </c>
      <c r="M2407" t="s">
        <v>137</v>
      </c>
      <c r="N2407">
        <v>8</v>
      </c>
      <c r="O2407">
        <v>237.12</v>
      </c>
      <c r="P2407">
        <v>816</v>
      </c>
      <c r="Q2407" t="str">
        <f t="shared" si="38"/>
        <v>E6 - OTHER</v>
      </c>
    </row>
    <row r="2408" spans="1:17" x14ac:dyDescent="0.25">
      <c r="A2408">
        <v>49</v>
      </c>
      <c r="B2408" t="s">
        <v>421</v>
      </c>
      <c r="C2408">
        <v>2020</v>
      </c>
      <c r="D2408">
        <v>8</v>
      </c>
      <c r="E2408" t="s">
        <v>140</v>
      </c>
      <c r="F2408">
        <v>5</v>
      </c>
      <c r="G2408" t="s">
        <v>141</v>
      </c>
      <c r="H2408">
        <v>711</v>
      </c>
      <c r="I2408" t="s">
        <v>453</v>
      </c>
      <c r="J2408" t="s">
        <v>439</v>
      </c>
      <c r="K2408" t="s">
        <v>440</v>
      </c>
      <c r="L2408">
        <v>4552</v>
      </c>
      <c r="M2408" t="s">
        <v>157</v>
      </c>
      <c r="N2408">
        <v>75</v>
      </c>
      <c r="O2408">
        <v>1228487.27</v>
      </c>
      <c r="P2408">
        <v>14999149</v>
      </c>
      <c r="Q2408" t="str">
        <f t="shared" si="38"/>
        <v>E5 - Large C&amp;I</v>
      </c>
    </row>
    <row r="2409" spans="1:17" x14ac:dyDescent="0.25">
      <c r="A2409">
        <v>49</v>
      </c>
      <c r="B2409" t="s">
        <v>421</v>
      </c>
      <c r="C2409">
        <v>2020</v>
      </c>
      <c r="D2409">
        <v>8</v>
      </c>
      <c r="E2409" t="s">
        <v>140</v>
      </c>
      <c r="F2409">
        <v>5</v>
      </c>
      <c r="G2409" t="s">
        <v>141</v>
      </c>
      <c r="H2409">
        <v>954</v>
      </c>
      <c r="I2409" t="s">
        <v>437</v>
      </c>
      <c r="J2409" t="s">
        <v>434</v>
      </c>
      <c r="K2409" t="s">
        <v>435</v>
      </c>
      <c r="L2409">
        <v>4552</v>
      </c>
      <c r="M2409" t="s">
        <v>157</v>
      </c>
      <c r="N2409">
        <v>184</v>
      </c>
      <c r="O2409">
        <v>414158.41</v>
      </c>
      <c r="P2409">
        <v>4123584</v>
      </c>
      <c r="Q2409" t="str">
        <f t="shared" si="38"/>
        <v>E4 - Medium C&amp;I</v>
      </c>
    </row>
    <row r="2410" spans="1:17" x14ac:dyDescent="0.25">
      <c r="A2410">
        <v>49</v>
      </c>
      <c r="B2410" t="s">
        <v>421</v>
      </c>
      <c r="C2410">
        <v>2020</v>
      </c>
      <c r="D2410">
        <v>8</v>
      </c>
      <c r="E2410" t="s">
        <v>140</v>
      </c>
      <c r="F2410">
        <v>3</v>
      </c>
      <c r="G2410" t="s">
        <v>136</v>
      </c>
      <c r="H2410">
        <v>53</v>
      </c>
      <c r="I2410" t="s">
        <v>436</v>
      </c>
      <c r="J2410" t="s">
        <v>434</v>
      </c>
      <c r="K2410" t="s">
        <v>435</v>
      </c>
      <c r="L2410">
        <v>300</v>
      </c>
      <c r="M2410" t="s">
        <v>137</v>
      </c>
      <c r="N2410">
        <v>162</v>
      </c>
      <c r="O2410">
        <v>419802.28</v>
      </c>
      <c r="P2410">
        <v>2295811</v>
      </c>
      <c r="Q2410" t="str">
        <f t="shared" si="38"/>
        <v>E4 - Medium C&amp;I</v>
      </c>
    </row>
    <row r="2411" spans="1:17" x14ac:dyDescent="0.25">
      <c r="A2411">
        <v>49</v>
      </c>
      <c r="B2411" t="s">
        <v>421</v>
      </c>
      <c r="C2411">
        <v>2020</v>
      </c>
      <c r="D2411">
        <v>8</v>
      </c>
      <c r="E2411" t="s">
        <v>140</v>
      </c>
      <c r="F2411">
        <v>3</v>
      </c>
      <c r="G2411" t="s">
        <v>136</v>
      </c>
      <c r="H2411">
        <v>6</v>
      </c>
      <c r="I2411" t="s">
        <v>422</v>
      </c>
      <c r="J2411" t="s">
        <v>423</v>
      </c>
      <c r="K2411" t="s">
        <v>424</v>
      </c>
      <c r="L2411">
        <v>300</v>
      </c>
      <c r="M2411" t="s">
        <v>137</v>
      </c>
      <c r="N2411">
        <v>2</v>
      </c>
      <c r="O2411">
        <v>139.54</v>
      </c>
      <c r="P2411">
        <v>871</v>
      </c>
      <c r="Q2411" t="str">
        <f t="shared" si="38"/>
        <v>E2 - Low Income Residential</v>
      </c>
    </row>
    <row r="2412" spans="1:17" x14ac:dyDescent="0.25">
      <c r="A2412">
        <v>49</v>
      </c>
      <c r="B2412" t="s">
        <v>421</v>
      </c>
      <c r="C2412">
        <v>2020</v>
      </c>
      <c r="D2412">
        <v>8</v>
      </c>
      <c r="E2412" t="s">
        <v>140</v>
      </c>
      <c r="F2412">
        <v>3</v>
      </c>
      <c r="G2412" t="s">
        <v>136</v>
      </c>
      <c r="H2412">
        <v>903</v>
      </c>
      <c r="I2412" t="s">
        <v>454</v>
      </c>
      <c r="J2412" t="s">
        <v>451</v>
      </c>
      <c r="K2412" t="s">
        <v>452</v>
      </c>
      <c r="L2412">
        <v>4532</v>
      </c>
      <c r="M2412" t="s">
        <v>143</v>
      </c>
      <c r="N2412">
        <v>103</v>
      </c>
      <c r="O2412">
        <v>38089.360000000001</v>
      </c>
      <c r="P2412">
        <v>321265</v>
      </c>
      <c r="Q2412" t="str">
        <f t="shared" si="38"/>
        <v>E1 - Residential</v>
      </c>
    </row>
    <row r="2413" spans="1:17" x14ac:dyDescent="0.25">
      <c r="A2413">
        <v>49</v>
      </c>
      <c r="B2413" t="s">
        <v>421</v>
      </c>
      <c r="C2413">
        <v>2020</v>
      </c>
      <c r="D2413">
        <v>8</v>
      </c>
      <c r="E2413" t="s">
        <v>140</v>
      </c>
      <c r="F2413">
        <v>6</v>
      </c>
      <c r="G2413" t="s">
        <v>138</v>
      </c>
      <c r="H2413">
        <v>619</v>
      </c>
      <c r="I2413" t="s">
        <v>475</v>
      </c>
      <c r="J2413" t="s">
        <v>158</v>
      </c>
      <c r="K2413" t="s">
        <v>146</v>
      </c>
      <c r="L2413">
        <v>4562</v>
      </c>
      <c r="M2413" t="s">
        <v>145</v>
      </c>
      <c r="N2413">
        <v>118</v>
      </c>
      <c r="O2413">
        <v>88500.69</v>
      </c>
      <c r="P2413">
        <v>806290</v>
      </c>
      <c r="Q2413" t="str">
        <f t="shared" si="38"/>
        <v>E6 - OTHER</v>
      </c>
    </row>
    <row r="2414" spans="1:17" x14ac:dyDescent="0.25">
      <c r="A2414">
        <v>49</v>
      </c>
      <c r="B2414" t="s">
        <v>421</v>
      </c>
      <c r="C2414">
        <v>2020</v>
      </c>
      <c r="D2414">
        <v>8</v>
      </c>
      <c r="E2414" t="s">
        <v>140</v>
      </c>
      <c r="F2414">
        <v>3</v>
      </c>
      <c r="G2414" t="s">
        <v>136</v>
      </c>
      <c r="H2414">
        <v>617</v>
      </c>
      <c r="I2414" t="s">
        <v>471</v>
      </c>
      <c r="J2414" t="s">
        <v>431</v>
      </c>
      <c r="K2414" t="s">
        <v>432</v>
      </c>
      <c r="L2414">
        <v>4532</v>
      </c>
      <c r="M2414" t="s">
        <v>143</v>
      </c>
      <c r="N2414">
        <v>1</v>
      </c>
      <c r="O2414">
        <v>765.33</v>
      </c>
      <c r="P2414">
        <v>3503</v>
      </c>
      <c r="Q2414" t="str">
        <f t="shared" si="38"/>
        <v>E6 - OTHER</v>
      </c>
    </row>
    <row r="2415" spans="1:17" x14ac:dyDescent="0.25">
      <c r="A2415">
        <v>49</v>
      </c>
      <c r="B2415" t="s">
        <v>421</v>
      </c>
      <c r="C2415">
        <v>2020</v>
      </c>
      <c r="D2415">
        <v>8</v>
      </c>
      <c r="E2415" t="s">
        <v>140</v>
      </c>
      <c r="F2415">
        <v>5</v>
      </c>
      <c r="G2415" t="s">
        <v>141</v>
      </c>
      <c r="H2415">
        <v>710</v>
      </c>
      <c r="I2415" t="s">
        <v>449</v>
      </c>
      <c r="J2415" t="s">
        <v>439</v>
      </c>
      <c r="K2415" t="s">
        <v>440</v>
      </c>
      <c r="L2415">
        <v>4552</v>
      </c>
      <c r="M2415" t="s">
        <v>157</v>
      </c>
      <c r="N2415">
        <v>98</v>
      </c>
      <c r="O2415">
        <v>2091999.75</v>
      </c>
      <c r="P2415">
        <v>25774394</v>
      </c>
      <c r="Q2415" t="str">
        <f t="shared" si="38"/>
        <v>E5 - Large C&amp;I</v>
      </c>
    </row>
    <row r="2416" spans="1:17" x14ac:dyDescent="0.25">
      <c r="A2416">
        <v>49</v>
      </c>
      <c r="B2416" t="s">
        <v>421</v>
      </c>
      <c r="C2416">
        <v>2020</v>
      </c>
      <c r="D2416">
        <v>8</v>
      </c>
      <c r="E2416" t="s">
        <v>140</v>
      </c>
      <c r="F2416">
        <v>6</v>
      </c>
      <c r="G2416" t="s">
        <v>138</v>
      </c>
      <c r="H2416">
        <v>616</v>
      </c>
      <c r="I2416" t="s">
        <v>447</v>
      </c>
      <c r="J2416" t="s">
        <v>442</v>
      </c>
      <c r="K2416" t="s">
        <v>443</v>
      </c>
      <c r="L2416">
        <v>4562</v>
      </c>
      <c r="M2416" t="s">
        <v>145</v>
      </c>
      <c r="N2416">
        <v>72</v>
      </c>
      <c r="O2416">
        <v>4173.75</v>
      </c>
      <c r="P2416">
        <v>21452</v>
      </c>
      <c r="Q2416" t="str">
        <f t="shared" si="38"/>
        <v>E6 - OTHER</v>
      </c>
    </row>
    <row r="2417" spans="1:17" x14ac:dyDescent="0.25">
      <c r="A2417">
        <v>49</v>
      </c>
      <c r="B2417" t="s">
        <v>421</v>
      </c>
      <c r="C2417">
        <v>2020</v>
      </c>
      <c r="D2417">
        <v>8</v>
      </c>
      <c r="E2417" t="s">
        <v>140</v>
      </c>
      <c r="F2417">
        <v>3</v>
      </c>
      <c r="G2417" t="s">
        <v>136</v>
      </c>
      <c r="H2417">
        <v>13</v>
      </c>
      <c r="I2417" t="s">
        <v>433</v>
      </c>
      <c r="J2417" t="s">
        <v>434</v>
      </c>
      <c r="K2417" t="s">
        <v>435</v>
      </c>
      <c r="L2417">
        <v>300</v>
      </c>
      <c r="M2417" t="s">
        <v>137</v>
      </c>
      <c r="N2417">
        <v>3670</v>
      </c>
      <c r="O2417">
        <v>7549493.4699999997</v>
      </c>
      <c r="P2417">
        <v>41992637</v>
      </c>
      <c r="Q2417" t="str">
        <f t="shared" si="38"/>
        <v>E4 - Medium C&amp;I</v>
      </c>
    </row>
    <row r="2418" spans="1:17" x14ac:dyDescent="0.25">
      <c r="A2418">
        <v>49</v>
      </c>
      <c r="B2418" t="s">
        <v>421</v>
      </c>
      <c r="C2418">
        <v>2020</v>
      </c>
      <c r="D2418">
        <v>8</v>
      </c>
      <c r="E2418" t="s">
        <v>140</v>
      </c>
      <c r="F2418">
        <v>5</v>
      </c>
      <c r="G2418" t="s">
        <v>141</v>
      </c>
      <c r="H2418">
        <v>53</v>
      </c>
      <c r="I2418" t="s">
        <v>436</v>
      </c>
      <c r="J2418" t="s">
        <v>434</v>
      </c>
      <c r="K2418" t="s">
        <v>435</v>
      </c>
      <c r="L2418">
        <v>460</v>
      </c>
      <c r="M2418" t="s">
        <v>142</v>
      </c>
      <c r="N2418">
        <v>9</v>
      </c>
      <c r="O2418">
        <v>19627.45</v>
      </c>
      <c r="P2418">
        <v>97265</v>
      </c>
      <c r="Q2418" t="str">
        <f t="shared" si="38"/>
        <v>E4 - Medium C&amp;I</v>
      </c>
    </row>
    <row r="2419" spans="1:17" x14ac:dyDescent="0.25">
      <c r="A2419">
        <v>49</v>
      </c>
      <c r="B2419" t="s">
        <v>421</v>
      </c>
      <c r="C2419">
        <v>2020</v>
      </c>
      <c r="D2419">
        <v>8</v>
      </c>
      <c r="E2419" t="s">
        <v>140</v>
      </c>
      <c r="F2419">
        <v>1</v>
      </c>
      <c r="G2419" t="s">
        <v>133</v>
      </c>
      <c r="H2419">
        <v>905</v>
      </c>
      <c r="I2419" t="s">
        <v>455</v>
      </c>
      <c r="J2419" t="s">
        <v>423</v>
      </c>
      <c r="K2419" t="s">
        <v>424</v>
      </c>
      <c r="L2419">
        <v>4512</v>
      </c>
      <c r="M2419" t="s">
        <v>134</v>
      </c>
      <c r="N2419">
        <v>4778</v>
      </c>
      <c r="O2419">
        <v>194743.99</v>
      </c>
      <c r="P2419">
        <v>3290048</v>
      </c>
      <c r="Q2419" t="str">
        <f t="shared" si="38"/>
        <v>E2 - Low Income Residential</v>
      </c>
    </row>
    <row r="2420" spans="1:17" x14ac:dyDescent="0.25">
      <c r="A2420">
        <v>49</v>
      </c>
      <c r="B2420" t="s">
        <v>421</v>
      </c>
      <c r="C2420">
        <v>2020</v>
      </c>
      <c r="D2420">
        <v>8</v>
      </c>
      <c r="E2420" t="s">
        <v>140</v>
      </c>
      <c r="F2420">
        <v>1</v>
      </c>
      <c r="G2420" t="s">
        <v>133</v>
      </c>
      <c r="H2420">
        <v>903</v>
      </c>
      <c r="I2420" t="s">
        <v>454</v>
      </c>
      <c r="J2420" t="s">
        <v>451</v>
      </c>
      <c r="K2420" t="s">
        <v>452</v>
      </c>
      <c r="L2420">
        <v>4512</v>
      </c>
      <c r="M2420" t="s">
        <v>134</v>
      </c>
      <c r="N2420">
        <v>37494</v>
      </c>
      <c r="O2420">
        <v>4000373.38</v>
      </c>
      <c r="P2420">
        <v>32270936</v>
      </c>
      <c r="Q2420" t="str">
        <f t="shared" si="38"/>
        <v>E1 - Residential</v>
      </c>
    </row>
    <row r="2421" spans="1:17" x14ac:dyDescent="0.25">
      <c r="A2421">
        <v>49</v>
      </c>
      <c r="B2421" t="s">
        <v>421</v>
      </c>
      <c r="C2421">
        <v>2020</v>
      </c>
      <c r="D2421">
        <v>8</v>
      </c>
      <c r="E2421" t="s">
        <v>140</v>
      </c>
      <c r="F2421">
        <v>3</v>
      </c>
      <c r="G2421" t="s">
        <v>136</v>
      </c>
      <c r="H2421">
        <v>924</v>
      </c>
      <c r="I2421" t="s">
        <v>444</v>
      </c>
      <c r="J2421" t="s">
        <v>445</v>
      </c>
      <c r="K2421" t="s">
        <v>446</v>
      </c>
      <c r="L2421">
        <v>4532</v>
      </c>
      <c r="M2421" t="s">
        <v>143</v>
      </c>
      <c r="N2421">
        <v>1</v>
      </c>
      <c r="O2421">
        <v>126282.56</v>
      </c>
      <c r="P2421">
        <v>871016</v>
      </c>
      <c r="Q2421" t="str">
        <f t="shared" si="38"/>
        <v>E5 - Large C&amp;I</v>
      </c>
    </row>
    <row r="2422" spans="1:17" x14ac:dyDescent="0.25">
      <c r="A2422">
        <v>49</v>
      </c>
      <c r="B2422" t="s">
        <v>421</v>
      </c>
      <c r="C2422">
        <v>2020</v>
      </c>
      <c r="D2422">
        <v>8</v>
      </c>
      <c r="E2422" t="s">
        <v>140</v>
      </c>
      <c r="F2422">
        <v>1</v>
      </c>
      <c r="G2422" t="s">
        <v>133</v>
      </c>
      <c r="H2422">
        <v>616</v>
      </c>
      <c r="I2422" t="s">
        <v>447</v>
      </c>
      <c r="J2422" t="s">
        <v>442</v>
      </c>
      <c r="K2422" t="s">
        <v>443</v>
      </c>
      <c r="L2422">
        <v>4512</v>
      </c>
      <c r="M2422" t="s">
        <v>134</v>
      </c>
      <c r="N2422">
        <v>44</v>
      </c>
      <c r="O2422">
        <v>3710.47</v>
      </c>
      <c r="P2422">
        <v>11315</v>
      </c>
      <c r="Q2422" t="str">
        <f t="shared" si="38"/>
        <v>E6 - OTHER</v>
      </c>
    </row>
    <row r="2423" spans="1:17" x14ac:dyDescent="0.25">
      <c r="A2423">
        <v>49</v>
      </c>
      <c r="B2423" t="s">
        <v>421</v>
      </c>
      <c r="C2423">
        <v>2020</v>
      </c>
      <c r="D2423">
        <v>8</v>
      </c>
      <c r="E2423" t="s">
        <v>140</v>
      </c>
      <c r="F2423">
        <v>3</v>
      </c>
      <c r="G2423" t="s">
        <v>136</v>
      </c>
      <c r="H2423">
        <v>5</v>
      </c>
      <c r="I2423" t="s">
        <v>425</v>
      </c>
      <c r="J2423" t="s">
        <v>426</v>
      </c>
      <c r="K2423" t="s">
        <v>427</v>
      </c>
      <c r="L2423">
        <v>300</v>
      </c>
      <c r="M2423" t="s">
        <v>137</v>
      </c>
      <c r="N2423">
        <v>39388</v>
      </c>
      <c r="O2423">
        <v>5415576.3600000003</v>
      </c>
      <c r="P2423">
        <v>48363585</v>
      </c>
      <c r="Q2423" t="str">
        <f t="shared" si="38"/>
        <v>E3 - Small C&amp;I</v>
      </c>
    </row>
    <row r="2424" spans="1:17" x14ac:dyDescent="0.25">
      <c r="A2424">
        <v>49</v>
      </c>
      <c r="B2424" t="s">
        <v>421</v>
      </c>
      <c r="C2424">
        <v>2020</v>
      </c>
      <c r="D2424">
        <v>8</v>
      </c>
      <c r="E2424" t="s">
        <v>140</v>
      </c>
      <c r="F2424">
        <v>3</v>
      </c>
      <c r="G2424" t="s">
        <v>136</v>
      </c>
      <c r="H2424">
        <v>117</v>
      </c>
      <c r="I2424" t="s">
        <v>478</v>
      </c>
      <c r="J2424" t="s">
        <v>462</v>
      </c>
      <c r="K2424" t="s">
        <v>463</v>
      </c>
      <c r="L2424">
        <v>300</v>
      </c>
      <c r="M2424" t="s">
        <v>137</v>
      </c>
      <c r="N2424">
        <v>3</v>
      </c>
      <c r="O2424">
        <v>32786.43</v>
      </c>
      <c r="P2424">
        <v>216542</v>
      </c>
      <c r="Q2424" t="str">
        <f t="shared" si="38"/>
        <v>E5 - Large C&amp;I</v>
      </c>
    </row>
    <row r="2425" spans="1:17" x14ac:dyDescent="0.25">
      <c r="A2425">
        <v>49</v>
      </c>
      <c r="B2425" t="s">
        <v>421</v>
      </c>
      <c r="C2425">
        <v>2020</v>
      </c>
      <c r="D2425">
        <v>8</v>
      </c>
      <c r="E2425" t="s">
        <v>140</v>
      </c>
      <c r="F2425">
        <v>5</v>
      </c>
      <c r="G2425" t="s">
        <v>141</v>
      </c>
      <c r="H2425">
        <v>950</v>
      </c>
      <c r="I2425" t="s">
        <v>429</v>
      </c>
      <c r="J2425" t="s">
        <v>426</v>
      </c>
      <c r="K2425" t="s">
        <v>427</v>
      </c>
      <c r="L2425">
        <v>4552</v>
      </c>
      <c r="M2425" t="s">
        <v>157</v>
      </c>
      <c r="N2425">
        <v>148</v>
      </c>
      <c r="O2425">
        <v>57200.78</v>
      </c>
      <c r="P2425">
        <v>498588</v>
      </c>
      <c r="Q2425" t="str">
        <f t="shared" si="38"/>
        <v>E3 - Small C&amp;I</v>
      </c>
    </row>
    <row r="2426" spans="1:17" x14ac:dyDescent="0.25">
      <c r="A2426">
        <v>49</v>
      </c>
      <c r="B2426" t="s">
        <v>421</v>
      </c>
      <c r="C2426">
        <v>2020</v>
      </c>
      <c r="D2426">
        <v>8</v>
      </c>
      <c r="E2426" t="s">
        <v>140</v>
      </c>
      <c r="F2426">
        <v>3</v>
      </c>
      <c r="G2426" t="s">
        <v>136</v>
      </c>
      <c r="H2426">
        <v>34</v>
      </c>
      <c r="I2426" t="s">
        <v>464</v>
      </c>
      <c r="J2426" t="s">
        <v>459</v>
      </c>
      <c r="K2426" t="s">
        <v>460</v>
      </c>
      <c r="L2426">
        <v>300</v>
      </c>
      <c r="M2426" t="s">
        <v>137</v>
      </c>
      <c r="N2426">
        <v>137</v>
      </c>
      <c r="O2426">
        <v>15327.92</v>
      </c>
      <c r="P2426">
        <v>70848</v>
      </c>
      <c r="Q2426" t="str">
        <f t="shared" si="38"/>
        <v>E3 - Small C&amp;I</v>
      </c>
    </row>
    <row r="2427" spans="1:17" x14ac:dyDescent="0.25">
      <c r="A2427">
        <v>49</v>
      </c>
      <c r="B2427" t="s">
        <v>421</v>
      </c>
      <c r="C2427">
        <v>2020</v>
      </c>
      <c r="D2427">
        <v>8</v>
      </c>
      <c r="E2427" t="s">
        <v>140</v>
      </c>
      <c r="F2427">
        <v>3</v>
      </c>
      <c r="G2427" t="s">
        <v>136</v>
      </c>
      <c r="H2427">
        <v>631</v>
      </c>
      <c r="I2427" t="s">
        <v>476</v>
      </c>
      <c r="J2427" t="s">
        <v>158</v>
      </c>
      <c r="K2427" t="s">
        <v>146</v>
      </c>
      <c r="L2427">
        <v>300</v>
      </c>
      <c r="M2427" t="s">
        <v>137</v>
      </c>
      <c r="N2427">
        <v>1</v>
      </c>
      <c r="O2427">
        <v>28.19</v>
      </c>
      <c r="P2427">
        <v>159</v>
      </c>
      <c r="Q2427" t="str">
        <f t="shared" si="38"/>
        <v>E6 - OTHER</v>
      </c>
    </row>
    <row r="2428" spans="1:17" x14ac:dyDescent="0.25">
      <c r="A2428">
        <v>49</v>
      </c>
      <c r="B2428" t="s">
        <v>421</v>
      </c>
      <c r="C2428">
        <v>2020</v>
      </c>
      <c r="D2428">
        <v>8</v>
      </c>
      <c r="E2428" t="s">
        <v>140</v>
      </c>
      <c r="F2428">
        <v>1</v>
      </c>
      <c r="G2428" t="s">
        <v>133</v>
      </c>
      <c r="H2428">
        <v>628</v>
      </c>
      <c r="I2428" t="s">
        <v>441</v>
      </c>
      <c r="J2428" t="s">
        <v>442</v>
      </c>
      <c r="K2428" t="s">
        <v>443</v>
      </c>
      <c r="L2428">
        <v>200</v>
      </c>
      <c r="M2428" t="s">
        <v>144</v>
      </c>
      <c r="N2428">
        <v>241</v>
      </c>
      <c r="O2428">
        <v>12835.6</v>
      </c>
      <c r="P2428">
        <v>26140</v>
      </c>
      <c r="Q2428" t="str">
        <f t="shared" si="38"/>
        <v>E6 - OTHER</v>
      </c>
    </row>
    <row r="2429" spans="1:17" x14ac:dyDescent="0.25">
      <c r="A2429">
        <v>49</v>
      </c>
      <c r="B2429" t="s">
        <v>421</v>
      </c>
      <c r="C2429">
        <v>2020</v>
      </c>
      <c r="D2429">
        <v>8</v>
      </c>
      <c r="E2429" t="s">
        <v>140</v>
      </c>
      <c r="F2429">
        <v>6</v>
      </c>
      <c r="G2429" t="s">
        <v>138</v>
      </c>
      <c r="H2429">
        <v>629</v>
      </c>
      <c r="I2429" t="s">
        <v>470</v>
      </c>
      <c r="J2429" t="s">
        <v>431</v>
      </c>
      <c r="K2429" t="s">
        <v>432</v>
      </c>
      <c r="L2429">
        <v>700</v>
      </c>
      <c r="M2429" t="s">
        <v>139</v>
      </c>
      <c r="N2429">
        <v>123</v>
      </c>
      <c r="O2429">
        <v>129504.09</v>
      </c>
      <c r="P2429">
        <v>248876</v>
      </c>
      <c r="Q2429" t="str">
        <f t="shared" si="38"/>
        <v>E6 - OTHER</v>
      </c>
    </row>
    <row r="2430" spans="1:17" x14ac:dyDescent="0.25">
      <c r="A2430">
        <v>49</v>
      </c>
      <c r="B2430" t="s">
        <v>421</v>
      </c>
      <c r="C2430">
        <v>2020</v>
      </c>
      <c r="D2430">
        <v>8</v>
      </c>
      <c r="E2430" t="s">
        <v>140</v>
      </c>
      <c r="F2430">
        <v>6</v>
      </c>
      <c r="G2430" t="s">
        <v>138</v>
      </c>
      <c r="H2430">
        <v>617</v>
      </c>
      <c r="I2430" t="s">
        <v>471</v>
      </c>
      <c r="J2430" t="s">
        <v>431</v>
      </c>
      <c r="K2430" t="s">
        <v>432</v>
      </c>
      <c r="L2430">
        <v>4562</v>
      </c>
      <c r="M2430" t="s">
        <v>145</v>
      </c>
      <c r="N2430">
        <v>108</v>
      </c>
      <c r="O2430">
        <v>344122.77</v>
      </c>
      <c r="P2430">
        <v>819349</v>
      </c>
      <c r="Q2430" t="str">
        <f t="shared" si="38"/>
        <v>E6 - OTHER</v>
      </c>
    </row>
    <row r="2431" spans="1:17" x14ac:dyDescent="0.25">
      <c r="A2431">
        <v>49</v>
      </c>
      <c r="B2431" t="s">
        <v>421</v>
      </c>
      <c r="C2431">
        <v>2020</v>
      </c>
      <c r="D2431">
        <v>8</v>
      </c>
      <c r="E2431" t="s">
        <v>140</v>
      </c>
      <c r="F2431">
        <v>3</v>
      </c>
      <c r="G2431" t="s">
        <v>136</v>
      </c>
      <c r="H2431">
        <v>710</v>
      </c>
      <c r="I2431" t="s">
        <v>449</v>
      </c>
      <c r="J2431" t="s">
        <v>439</v>
      </c>
      <c r="K2431" t="s">
        <v>440</v>
      </c>
      <c r="L2431">
        <v>4532</v>
      </c>
      <c r="M2431" t="s">
        <v>143</v>
      </c>
      <c r="N2431">
        <v>299</v>
      </c>
      <c r="O2431">
        <v>5207965.9000000004</v>
      </c>
      <c r="P2431">
        <v>65976022</v>
      </c>
      <c r="Q2431" t="str">
        <f t="shared" si="38"/>
        <v>E5 - Large C&amp;I</v>
      </c>
    </row>
    <row r="2432" spans="1:17" x14ac:dyDescent="0.25">
      <c r="A2432">
        <v>49</v>
      </c>
      <c r="B2432" t="s">
        <v>421</v>
      </c>
      <c r="C2432">
        <v>2020</v>
      </c>
      <c r="D2432">
        <v>8</v>
      </c>
      <c r="E2432" t="s">
        <v>140</v>
      </c>
      <c r="F2432">
        <v>1</v>
      </c>
      <c r="G2432" t="s">
        <v>133</v>
      </c>
      <c r="H2432">
        <v>954</v>
      </c>
      <c r="I2432" t="s">
        <v>437</v>
      </c>
      <c r="J2432" t="s">
        <v>434</v>
      </c>
      <c r="K2432" t="s">
        <v>435</v>
      </c>
      <c r="L2432">
        <v>4512</v>
      </c>
      <c r="M2432" t="s">
        <v>134</v>
      </c>
      <c r="N2432">
        <v>1</v>
      </c>
      <c r="O2432">
        <v>1411.3</v>
      </c>
      <c r="P2432">
        <v>15556</v>
      </c>
      <c r="Q2432" t="str">
        <f t="shared" si="38"/>
        <v>E4 - Medium C&amp;I</v>
      </c>
    </row>
    <row r="2433" spans="1:17" x14ac:dyDescent="0.25">
      <c r="A2433">
        <v>49</v>
      </c>
      <c r="B2433" t="s">
        <v>421</v>
      </c>
      <c r="C2433">
        <v>2020</v>
      </c>
      <c r="D2433">
        <v>8</v>
      </c>
      <c r="E2433" t="s">
        <v>140</v>
      </c>
      <c r="F2433">
        <v>3</v>
      </c>
      <c r="G2433" t="s">
        <v>136</v>
      </c>
      <c r="H2433">
        <v>55</v>
      </c>
      <c r="I2433" t="s">
        <v>428</v>
      </c>
      <c r="J2433" t="s">
        <v>426</v>
      </c>
      <c r="K2433" t="s">
        <v>427</v>
      </c>
      <c r="L2433">
        <v>300</v>
      </c>
      <c r="M2433" t="s">
        <v>137</v>
      </c>
      <c r="N2433">
        <v>57</v>
      </c>
      <c r="O2433">
        <v>-78071.17</v>
      </c>
      <c r="P2433">
        <v>71736</v>
      </c>
      <c r="Q2433" t="str">
        <f t="shared" si="38"/>
        <v>E3 - Small C&amp;I</v>
      </c>
    </row>
    <row r="2434" spans="1:17" x14ac:dyDescent="0.25">
      <c r="A2434">
        <v>49</v>
      </c>
      <c r="B2434" t="s">
        <v>421</v>
      </c>
      <c r="C2434">
        <v>2020</v>
      </c>
      <c r="D2434">
        <v>8</v>
      </c>
      <c r="E2434" t="s">
        <v>140</v>
      </c>
      <c r="F2434">
        <v>3</v>
      </c>
      <c r="G2434" t="s">
        <v>136</v>
      </c>
      <c r="H2434">
        <v>122</v>
      </c>
      <c r="I2434" t="s">
        <v>461</v>
      </c>
      <c r="J2434" t="s">
        <v>462</v>
      </c>
      <c r="K2434" t="s">
        <v>463</v>
      </c>
      <c r="L2434">
        <v>300</v>
      </c>
      <c r="M2434" t="s">
        <v>137</v>
      </c>
      <c r="N2434">
        <v>1</v>
      </c>
      <c r="O2434">
        <v>104099.68</v>
      </c>
      <c r="P2434">
        <v>527345</v>
      </c>
      <c r="Q2434" t="str">
        <f t="shared" si="38"/>
        <v>E5 - Large C&amp;I</v>
      </c>
    </row>
    <row r="2435" spans="1:17" x14ac:dyDescent="0.25">
      <c r="A2435">
        <v>49</v>
      </c>
      <c r="B2435" t="s">
        <v>421</v>
      </c>
      <c r="C2435">
        <v>2020</v>
      </c>
      <c r="D2435">
        <v>8</v>
      </c>
      <c r="E2435" t="s">
        <v>140</v>
      </c>
      <c r="F2435">
        <v>5</v>
      </c>
      <c r="G2435" t="s">
        <v>141</v>
      </c>
      <c r="H2435">
        <v>122</v>
      </c>
      <c r="I2435" t="s">
        <v>461</v>
      </c>
      <c r="J2435" t="s">
        <v>462</v>
      </c>
      <c r="K2435" t="s">
        <v>463</v>
      </c>
      <c r="L2435">
        <v>460</v>
      </c>
      <c r="M2435" t="s">
        <v>142</v>
      </c>
      <c r="N2435">
        <v>1</v>
      </c>
      <c r="O2435">
        <v>37223.620000000003</v>
      </c>
      <c r="P2435">
        <v>497295</v>
      </c>
      <c r="Q2435" t="str">
        <f t="shared" si="38"/>
        <v>E5 - Large C&amp;I</v>
      </c>
    </row>
    <row r="2436" spans="1:17" x14ac:dyDescent="0.25">
      <c r="A2436">
        <v>49</v>
      </c>
      <c r="B2436" t="s">
        <v>421</v>
      </c>
      <c r="C2436">
        <v>2020</v>
      </c>
      <c r="D2436">
        <v>8</v>
      </c>
      <c r="E2436" t="s">
        <v>140</v>
      </c>
      <c r="F2436">
        <v>3</v>
      </c>
      <c r="G2436" t="s">
        <v>136</v>
      </c>
      <c r="H2436">
        <v>54</v>
      </c>
      <c r="I2436" t="s">
        <v>477</v>
      </c>
      <c r="J2436" t="s">
        <v>459</v>
      </c>
      <c r="K2436" t="s">
        <v>460</v>
      </c>
      <c r="L2436">
        <v>300</v>
      </c>
      <c r="M2436" t="s">
        <v>137</v>
      </c>
      <c r="N2436">
        <v>3</v>
      </c>
      <c r="O2436">
        <v>1301.4100000000001</v>
      </c>
      <c r="P2436">
        <v>6702</v>
      </c>
      <c r="Q2436" t="str">
        <f t="shared" si="38"/>
        <v>E3 - Small C&amp;I</v>
      </c>
    </row>
    <row r="2437" spans="1:17" x14ac:dyDescent="0.25">
      <c r="A2437">
        <v>49</v>
      </c>
      <c r="B2437" t="s">
        <v>421</v>
      </c>
      <c r="C2437">
        <v>2020</v>
      </c>
      <c r="D2437">
        <v>8</v>
      </c>
      <c r="E2437" t="s">
        <v>140</v>
      </c>
      <c r="F2437">
        <v>5</v>
      </c>
      <c r="G2437" t="s">
        <v>141</v>
      </c>
      <c r="H2437">
        <v>1</v>
      </c>
      <c r="I2437" t="s">
        <v>450</v>
      </c>
      <c r="J2437" t="s">
        <v>451</v>
      </c>
      <c r="K2437" t="s">
        <v>452</v>
      </c>
      <c r="L2437">
        <v>460</v>
      </c>
      <c r="M2437" t="s">
        <v>142</v>
      </c>
      <c r="N2437">
        <v>6</v>
      </c>
      <c r="O2437">
        <v>1107.93</v>
      </c>
      <c r="P2437">
        <v>5192</v>
      </c>
      <c r="Q2437" t="str">
        <f t="shared" si="38"/>
        <v>E1 - Residential</v>
      </c>
    </row>
    <row r="2438" spans="1:17" x14ac:dyDescent="0.25">
      <c r="A2438">
        <v>49</v>
      </c>
      <c r="B2438" t="s">
        <v>421</v>
      </c>
      <c r="C2438">
        <v>2020</v>
      </c>
      <c r="D2438">
        <v>8</v>
      </c>
      <c r="E2438" t="s">
        <v>140</v>
      </c>
      <c r="F2438">
        <v>6</v>
      </c>
      <c r="G2438" t="s">
        <v>138</v>
      </c>
      <c r="H2438">
        <v>631</v>
      </c>
      <c r="I2438" t="s">
        <v>476</v>
      </c>
      <c r="J2438" t="s">
        <v>158</v>
      </c>
      <c r="K2438" t="s">
        <v>146</v>
      </c>
      <c r="L2438">
        <v>700</v>
      </c>
      <c r="M2438" t="s">
        <v>139</v>
      </c>
      <c r="N2438">
        <v>21</v>
      </c>
      <c r="O2438">
        <v>9054.81</v>
      </c>
      <c r="P2438">
        <v>48989</v>
      </c>
      <c r="Q2438" t="str">
        <f t="shared" si="38"/>
        <v>E6 - OTHER</v>
      </c>
    </row>
    <row r="2439" spans="1:17" x14ac:dyDescent="0.25">
      <c r="A2439">
        <v>49</v>
      </c>
      <c r="B2439" t="s">
        <v>421</v>
      </c>
      <c r="C2439">
        <v>2020</v>
      </c>
      <c r="D2439">
        <v>8</v>
      </c>
      <c r="E2439" t="s">
        <v>140</v>
      </c>
      <c r="F2439">
        <v>10</v>
      </c>
      <c r="G2439" t="s">
        <v>150</v>
      </c>
      <c r="H2439">
        <v>628</v>
      </c>
      <c r="I2439" t="s">
        <v>441</v>
      </c>
      <c r="J2439" t="s">
        <v>442</v>
      </c>
      <c r="K2439" t="s">
        <v>443</v>
      </c>
      <c r="L2439">
        <v>207</v>
      </c>
      <c r="M2439" t="s">
        <v>152</v>
      </c>
      <c r="N2439">
        <v>7</v>
      </c>
      <c r="O2439">
        <v>142.1</v>
      </c>
      <c r="P2439">
        <v>451</v>
      </c>
      <c r="Q2439" t="str">
        <f t="shared" si="38"/>
        <v>E6 - OTHER</v>
      </c>
    </row>
    <row r="2440" spans="1:17" x14ac:dyDescent="0.25">
      <c r="A2440">
        <v>49</v>
      </c>
      <c r="B2440" t="s">
        <v>421</v>
      </c>
      <c r="C2440">
        <v>2020</v>
      </c>
      <c r="D2440">
        <v>8</v>
      </c>
      <c r="E2440" t="s">
        <v>140</v>
      </c>
      <c r="F2440">
        <v>6</v>
      </c>
      <c r="G2440" t="s">
        <v>138</v>
      </c>
      <c r="H2440">
        <v>628</v>
      </c>
      <c r="I2440" t="s">
        <v>441</v>
      </c>
      <c r="J2440" t="s">
        <v>442</v>
      </c>
      <c r="K2440" t="s">
        <v>443</v>
      </c>
      <c r="L2440">
        <v>700</v>
      </c>
      <c r="M2440" t="s">
        <v>139</v>
      </c>
      <c r="N2440">
        <v>205</v>
      </c>
      <c r="O2440">
        <v>12188.67</v>
      </c>
      <c r="P2440">
        <v>42533</v>
      </c>
      <c r="Q2440" t="str">
        <f t="shared" si="38"/>
        <v>E6 - OTHER</v>
      </c>
    </row>
    <row r="2441" spans="1:17" x14ac:dyDescent="0.25">
      <c r="A2441">
        <v>49</v>
      </c>
      <c r="B2441" t="s">
        <v>421</v>
      </c>
      <c r="C2441">
        <v>2020</v>
      </c>
      <c r="D2441">
        <v>8</v>
      </c>
      <c r="E2441" t="s">
        <v>140</v>
      </c>
      <c r="F2441">
        <v>3</v>
      </c>
      <c r="G2441" t="s">
        <v>136</v>
      </c>
      <c r="H2441">
        <v>700</v>
      </c>
      <c r="I2441" t="s">
        <v>448</v>
      </c>
      <c r="J2441" t="s">
        <v>439</v>
      </c>
      <c r="K2441" t="s">
        <v>440</v>
      </c>
      <c r="L2441">
        <v>300</v>
      </c>
      <c r="M2441" t="s">
        <v>137</v>
      </c>
      <c r="N2441">
        <v>49</v>
      </c>
      <c r="O2441">
        <v>734627.23</v>
      </c>
      <c r="P2441">
        <v>4719029</v>
      </c>
      <c r="Q2441" t="str">
        <f t="shared" si="38"/>
        <v>E5 - Large C&amp;I</v>
      </c>
    </row>
    <row r="2442" spans="1:17" x14ac:dyDescent="0.25">
      <c r="A2442">
        <v>49</v>
      </c>
      <c r="B2442" t="s">
        <v>421</v>
      </c>
      <c r="C2442">
        <v>2020</v>
      </c>
      <c r="D2442">
        <v>8</v>
      </c>
      <c r="E2442" t="s">
        <v>140</v>
      </c>
      <c r="F2442">
        <v>5</v>
      </c>
      <c r="G2442" t="s">
        <v>141</v>
      </c>
      <c r="H2442">
        <v>616</v>
      </c>
      <c r="I2442" t="s">
        <v>447</v>
      </c>
      <c r="J2442" t="s">
        <v>442</v>
      </c>
      <c r="K2442" t="s">
        <v>443</v>
      </c>
      <c r="L2442">
        <v>4552</v>
      </c>
      <c r="M2442" t="s">
        <v>157</v>
      </c>
      <c r="N2442">
        <v>21</v>
      </c>
      <c r="O2442">
        <v>2226.59</v>
      </c>
      <c r="P2442">
        <v>10323</v>
      </c>
      <c r="Q2442" t="str">
        <f t="shared" si="38"/>
        <v>E6 - OTHER</v>
      </c>
    </row>
    <row r="2443" spans="1:17" x14ac:dyDescent="0.25">
      <c r="A2443">
        <v>49</v>
      </c>
      <c r="B2443" t="s">
        <v>421</v>
      </c>
      <c r="C2443">
        <v>2020</v>
      </c>
      <c r="D2443">
        <v>8</v>
      </c>
      <c r="E2443" t="s">
        <v>140</v>
      </c>
      <c r="F2443">
        <v>1</v>
      </c>
      <c r="G2443" t="s">
        <v>133</v>
      </c>
      <c r="H2443">
        <v>55</v>
      </c>
      <c r="I2443" t="s">
        <v>428</v>
      </c>
      <c r="J2443" t="s">
        <v>426</v>
      </c>
      <c r="K2443" t="s">
        <v>427</v>
      </c>
      <c r="L2443">
        <v>200</v>
      </c>
      <c r="M2443" t="s">
        <v>144</v>
      </c>
      <c r="N2443">
        <v>3</v>
      </c>
      <c r="O2443">
        <v>995.37</v>
      </c>
      <c r="P2443">
        <v>4980</v>
      </c>
      <c r="Q2443" t="str">
        <f t="shared" si="38"/>
        <v>E3 - Small C&amp;I</v>
      </c>
    </row>
    <row r="2444" spans="1:17" x14ac:dyDescent="0.25">
      <c r="A2444">
        <v>49</v>
      </c>
      <c r="B2444" t="s">
        <v>421</v>
      </c>
      <c r="C2444">
        <v>2020</v>
      </c>
      <c r="D2444">
        <v>8</v>
      </c>
      <c r="E2444" t="s">
        <v>140</v>
      </c>
      <c r="F2444">
        <v>3</v>
      </c>
      <c r="G2444" t="s">
        <v>136</v>
      </c>
      <c r="H2444">
        <v>950</v>
      </c>
      <c r="I2444" t="s">
        <v>429</v>
      </c>
      <c r="J2444" t="s">
        <v>426</v>
      </c>
      <c r="K2444" t="s">
        <v>427</v>
      </c>
      <c r="L2444">
        <v>4532</v>
      </c>
      <c r="M2444" t="s">
        <v>143</v>
      </c>
      <c r="N2444">
        <v>10426</v>
      </c>
      <c r="O2444">
        <v>1793970.38</v>
      </c>
      <c r="P2444">
        <v>14784400</v>
      </c>
      <c r="Q2444" t="str">
        <f t="shared" si="38"/>
        <v>E3 - Small C&amp;I</v>
      </c>
    </row>
    <row r="2445" spans="1:17" x14ac:dyDescent="0.25">
      <c r="A2445">
        <v>49</v>
      </c>
      <c r="B2445" t="s">
        <v>421</v>
      </c>
      <c r="C2445">
        <v>2020</v>
      </c>
      <c r="D2445">
        <v>8</v>
      </c>
      <c r="E2445" t="s">
        <v>140</v>
      </c>
      <c r="F2445">
        <v>1</v>
      </c>
      <c r="G2445" t="s">
        <v>133</v>
      </c>
      <c r="H2445">
        <v>950</v>
      </c>
      <c r="I2445" t="s">
        <v>429</v>
      </c>
      <c r="J2445" t="s">
        <v>426</v>
      </c>
      <c r="K2445" t="s">
        <v>427</v>
      </c>
      <c r="L2445">
        <v>4512</v>
      </c>
      <c r="M2445" t="s">
        <v>134</v>
      </c>
      <c r="N2445">
        <v>77</v>
      </c>
      <c r="O2445">
        <v>11469.27</v>
      </c>
      <c r="P2445">
        <v>94155</v>
      </c>
      <c r="Q2445" t="str">
        <f t="shared" si="38"/>
        <v>E3 - Small C&amp;I</v>
      </c>
    </row>
    <row r="2446" spans="1:17" x14ac:dyDescent="0.25">
      <c r="A2446">
        <v>49</v>
      </c>
      <c r="B2446" t="s">
        <v>421</v>
      </c>
      <c r="C2446">
        <v>2020</v>
      </c>
      <c r="D2446">
        <v>8</v>
      </c>
      <c r="E2446" t="s">
        <v>140</v>
      </c>
      <c r="F2446">
        <v>10</v>
      </c>
      <c r="G2446" t="s">
        <v>150</v>
      </c>
      <c r="H2446">
        <v>903</v>
      </c>
      <c r="I2446" t="s">
        <v>454</v>
      </c>
      <c r="J2446" t="s">
        <v>451</v>
      </c>
      <c r="K2446" t="s">
        <v>452</v>
      </c>
      <c r="L2446">
        <v>4513</v>
      </c>
      <c r="M2446" t="s">
        <v>151</v>
      </c>
      <c r="N2446">
        <v>1585</v>
      </c>
      <c r="O2446">
        <v>166206.96</v>
      </c>
      <c r="P2446">
        <v>1343562</v>
      </c>
      <c r="Q2446" t="str">
        <f t="shared" si="38"/>
        <v>E1 - Residential</v>
      </c>
    </row>
    <row r="2447" spans="1:17" x14ac:dyDescent="0.25">
      <c r="A2447">
        <v>49</v>
      </c>
      <c r="B2447" t="s">
        <v>421</v>
      </c>
      <c r="C2447">
        <v>2020</v>
      </c>
      <c r="D2447">
        <v>8</v>
      </c>
      <c r="E2447" t="s">
        <v>140</v>
      </c>
      <c r="F2447">
        <v>5</v>
      </c>
      <c r="G2447" t="s">
        <v>141</v>
      </c>
      <c r="H2447">
        <v>628</v>
      </c>
      <c r="I2447" t="s">
        <v>441</v>
      </c>
      <c r="J2447" t="s">
        <v>442</v>
      </c>
      <c r="K2447" t="s">
        <v>443</v>
      </c>
      <c r="L2447">
        <v>460</v>
      </c>
      <c r="M2447" t="s">
        <v>142</v>
      </c>
      <c r="N2447">
        <v>54</v>
      </c>
      <c r="O2447">
        <v>6879.17</v>
      </c>
      <c r="P2447">
        <v>24532</v>
      </c>
      <c r="Q2447" t="str">
        <f t="shared" si="38"/>
        <v>E6 - OTHER</v>
      </c>
    </row>
    <row r="2448" spans="1:17" x14ac:dyDescent="0.25">
      <c r="A2448">
        <v>49</v>
      </c>
      <c r="B2448" t="s">
        <v>421</v>
      </c>
      <c r="C2448">
        <v>2020</v>
      </c>
      <c r="D2448">
        <v>8</v>
      </c>
      <c r="E2448" t="s">
        <v>140</v>
      </c>
      <c r="F2448">
        <v>5</v>
      </c>
      <c r="G2448" t="s">
        <v>141</v>
      </c>
      <c r="H2448">
        <v>944</v>
      </c>
      <c r="I2448" t="s">
        <v>472</v>
      </c>
      <c r="J2448" t="s">
        <v>473</v>
      </c>
      <c r="K2448" t="s">
        <v>474</v>
      </c>
      <c r="L2448">
        <v>4552</v>
      </c>
      <c r="M2448" t="s">
        <v>157</v>
      </c>
      <c r="N2448">
        <v>1</v>
      </c>
      <c r="O2448">
        <v>4143.62</v>
      </c>
      <c r="P2448">
        <v>0</v>
      </c>
      <c r="Q2448" t="str">
        <f t="shared" si="38"/>
        <v>E6 - OTHER</v>
      </c>
    </row>
    <row r="2449" spans="1:17" x14ac:dyDescent="0.25">
      <c r="A2449">
        <v>49</v>
      </c>
      <c r="B2449" t="s">
        <v>421</v>
      </c>
      <c r="C2449">
        <v>2020</v>
      </c>
      <c r="D2449">
        <v>8</v>
      </c>
      <c r="E2449" t="s">
        <v>140</v>
      </c>
      <c r="F2449">
        <v>5</v>
      </c>
      <c r="G2449" t="s">
        <v>141</v>
      </c>
      <c r="H2449">
        <v>705</v>
      </c>
      <c r="I2449" t="s">
        <v>438</v>
      </c>
      <c r="J2449" t="s">
        <v>439</v>
      </c>
      <c r="K2449" t="s">
        <v>440</v>
      </c>
      <c r="L2449">
        <v>460</v>
      </c>
      <c r="M2449" t="s">
        <v>142</v>
      </c>
      <c r="N2449">
        <v>28</v>
      </c>
      <c r="O2449">
        <v>354595.92</v>
      </c>
      <c r="P2449">
        <v>2121805</v>
      </c>
      <c r="Q2449" t="str">
        <f t="shared" si="38"/>
        <v>E5 - Large C&amp;I</v>
      </c>
    </row>
    <row r="2450" spans="1:17" x14ac:dyDescent="0.25">
      <c r="A2450">
        <v>49</v>
      </c>
      <c r="B2450" t="s">
        <v>421</v>
      </c>
      <c r="C2450">
        <v>2020</v>
      </c>
      <c r="D2450">
        <v>8</v>
      </c>
      <c r="E2450" t="s">
        <v>140</v>
      </c>
      <c r="F2450">
        <v>10</v>
      </c>
      <c r="G2450" t="s">
        <v>150</v>
      </c>
      <c r="H2450">
        <v>5</v>
      </c>
      <c r="I2450" t="s">
        <v>537</v>
      </c>
      <c r="J2450" t="s">
        <v>426</v>
      </c>
      <c r="K2450" t="s">
        <v>427</v>
      </c>
      <c r="L2450">
        <v>207</v>
      </c>
      <c r="M2450" t="s">
        <v>152</v>
      </c>
      <c r="N2450">
        <v>2</v>
      </c>
      <c r="O2450">
        <v>267.7</v>
      </c>
      <c r="P2450">
        <v>1181</v>
      </c>
      <c r="Q2450" t="str">
        <f t="shared" si="38"/>
        <v>E3 - Small C&amp;I</v>
      </c>
    </row>
    <row r="2451" spans="1:17" x14ac:dyDescent="0.25">
      <c r="A2451">
        <v>49</v>
      </c>
      <c r="B2451" t="s">
        <v>421</v>
      </c>
      <c r="C2451">
        <v>2020</v>
      </c>
      <c r="D2451">
        <v>8</v>
      </c>
      <c r="E2451" t="s">
        <v>140</v>
      </c>
      <c r="F2451">
        <v>10</v>
      </c>
      <c r="G2451" t="s">
        <v>150</v>
      </c>
      <c r="H2451">
        <v>6</v>
      </c>
      <c r="I2451" t="s">
        <v>422</v>
      </c>
      <c r="J2451" t="s">
        <v>423</v>
      </c>
      <c r="K2451" t="s">
        <v>424</v>
      </c>
      <c r="L2451">
        <v>207</v>
      </c>
      <c r="M2451" t="s">
        <v>152</v>
      </c>
      <c r="N2451">
        <v>1097</v>
      </c>
      <c r="O2451">
        <v>134747.51999999999</v>
      </c>
      <c r="P2451">
        <v>875378</v>
      </c>
      <c r="Q2451" t="str">
        <f t="shared" si="38"/>
        <v>E2 - Low Income Residential</v>
      </c>
    </row>
    <row r="2452" spans="1:17" x14ac:dyDescent="0.25">
      <c r="A2452">
        <v>49</v>
      </c>
      <c r="B2452" t="s">
        <v>421</v>
      </c>
      <c r="C2452">
        <v>2020</v>
      </c>
      <c r="D2452">
        <v>8</v>
      </c>
      <c r="E2452" t="s">
        <v>140</v>
      </c>
      <c r="F2452">
        <v>6</v>
      </c>
      <c r="G2452" t="s">
        <v>138</v>
      </c>
      <c r="H2452">
        <v>630</v>
      </c>
      <c r="I2452" t="s">
        <v>456</v>
      </c>
      <c r="J2452" t="s">
        <v>158</v>
      </c>
      <c r="K2452" t="s">
        <v>146</v>
      </c>
      <c r="L2452">
        <v>700</v>
      </c>
      <c r="M2452" t="s">
        <v>139</v>
      </c>
      <c r="N2452">
        <v>1</v>
      </c>
      <c r="O2452">
        <v>509.05</v>
      </c>
      <c r="P2452">
        <v>2685</v>
      </c>
      <c r="Q2452" t="str">
        <f t="shared" si="38"/>
        <v>E6 - OTHER</v>
      </c>
    </row>
    <row r="2453" spans="1:17" x14ac:dyDescent="0.25">
      <c r="A2453">
        <v>49</v>
      </c>
      <c r="B2453" t="s">
        <v>421</v>
      </c>
      <c r="C2453">
        <v>2020</v>
      </c>
      <c r="D2453">
        <v>8</v>
      </c>
      <c r="E2453" t="s">
        <v>140</v>
      </c>
      <c r="F2453">
        <v>3</v>
      </c>
      <c r="G2453" t="s">
        <v>136</v>
      </c>
      <c r="H2453">
        <v>605</v>
      </c>
      <c r="I2453" t="s">
        <v>468</v>
      </c>
      <c r="J2453" t="s">
        <v>442</v>
      </c>
      <c r="K2453" t="s">
        <v>443</v>
      </c>
      <c r="L2453">
        <v>300</v>
      </c>
      <c r="M2453" t="s">
        <v>137</v>
      </c>
      <c r="N2453">
        <v>15</v>
      </c>
      <c r="O2453">
        <v>629.87</v>
      </c>
      <c r="P2453">
        <v>2187</v>
      </c>
      <c r="Q2453" t="str">
        <f t="shared" si="38"/>
        <v>E6 - OTHER</v>
      </c>
    </row>
    <row r="2454" spans="1:17" x14ac:dyDescent="0.25">
      <c r="A2454">
        <v>49</v>
      </c>
      <c r="B2454" t="s">
        <v>421</v>
      </c>
      <c r="C2454">
        <v>2020</v>
      </c>
      <c r="D2454">
        <v>8</v>
      </c>
      <c r="E2454" t="s">
        <v>140</v>
      </c>
      <c r="F2454">
        <v>3</v>
      </c>
      <c r="G2454" t="s">
        <v>136</v>
      </c>
      <c r="H2454">
        <v>711</v>
      </c>
      <c r="I2454" t="s">
        <v>453</v>
      </c>
      <c r="J2454" t="s">
        <v>439</v>
      </c>
      <c r="K2454" t="s">
        <v>440</v>
      </c>
      <c r="L2454">
        <v>4532</v>
      </c>
      <c r="M2454" t="s">
        <v>143</v>
      </c>
      <c r="N2454">
        <v>330</v>
      </c>
      <c r="O2454">
        <v>5874461.21</v>
      </c>
      <c r="P2454">
        <v>76036325</v>
      </c>
      <c r="Q2454" t="str">
        <f t="shared" si="38"/>
        <v>E5 - Large C&amp;I</v>
      </c>
    </row>
    <row r="2455" spans="1:17" x14ac:dyDescent="0.25">
      <c r="A2455">
        <v>49</v>
      </c>
      <c r="B2455" t="s">
        <v>421</v>
      </c>
      <c r="C2455">
        <v>2020</v>
      </c>
      <c r="D2455">
        <v>8</v>
      </c>
      <c r="E2455" t="s">
        <v>140</v>
      </c>
      <c r="F2455">
        <v>3</v>
      </c>
      <c r="G2455" t="s">
        <v>136</v>
      </c>
      <c r="H2455">
        <v>954</v>
      </c>
      <c r="I2455" t="s">
        <v>437</v>
      </c>
      <c r="J2455" t="s">
        <v>434</v>
      </c>
      <c r="K2455" t="s">
        <v>435</v>
      </c>
      <c r="L2455">
        <v>4532</v>
      </c>
      <c r="M2455" t="s">
        <v>143</v>
      </c>
      <c r="N2455">
        <v>3675</v>
      </c>
      <c r="O2455">
        <v>6697454.6200000001</v>
      </c>
      <c r="P2455">
        <v>72644459</v>
      </c>
      <c r="Q2455" t="str">
        <f t="shared" si="38"/>
        <v>E4 - Medium C&amp;I</v>
      </c>
    </row>
    <row r="2456" spans="1:17" x14ac:dyDescent="0.25">
      <c r="A2456">
        <v>49</v>
      </c>
      <c r="B2456" t="s">
        <v>421</v>
      </c>
      <c r="C2456">
        <v>2020</v>
      </c>
      <c r="D2456">
        <v>8</v>
      </c>
      <c r="E2456" t="s">
        <v>140</v>
      </c>
      <c r="F2456">
        <v>6</v>
      </c>
      <c r="G2456" t="s">
        <v>138</v>
      </c>
      <c r="H2456">
        <v>627</v>
      </c>
      <c r="I2456" t="s">
        <v>469</v>
      </c>
      <c r="J2456" t="s">
        <v>85</v>
      </c>
      <c r="K2456" t="s">
        <v>146</v>
      </c>
      <c r="L2456">
        <v>700</v>
      </c>
      <c r="M2456" t="s">
        <v>139</v>
      </c>
      <c r="N2456">
        <v>2</v>
      </c>
      <c r="O2456">
        <v>710.4</v>
      </c>
      <c r="P2456">
        <v>299</v>
      </c>
      <c r="Q2456" t="str">
        <f t="shared" si="38"/>
        <v>E6 - OTHER</v>
      </c>
    </row>
    <row r="2457" spans="1:17" x14ac:dyDescent="0.25">
      <c r="A2457">
        <v>49</v>
      </c>
      <c r="B2457" t="s">
        <v>421</v>
      </c>
      <c r="C2457">
        <v>2020</v>
      </c>
      <c r="D2457">
        <v>8</v>
      </c>
      <c r="E2457" t="s">
        <v>140</v>
      </c>
      <c r="F2457">
        <v>10</v>
      </c>
      <c r="G2457" t="s">
        <v>150</v>
      </c>
      <c r="H2457">
        <v>905</v>
      </c>
      <c r="I2457" t="s">
        <v>455</v>
      </c>
      <c r="J2457" t="s">
        <v>423</v>
      </c>
      <c r="K2457" t="s">
        <v>424</v>
      </c>
      <c r="L2457">
        <v>4513</v>
      </c>
      <c r="M2457" t="s">
        <v>151</v>
      </c>
      <c r="N2457">
        <v>121</v>
      </c>
      <c r="O2457">
        <v>4738.3599999999997</v>
      </c>
      <c r="P2457">
        <v>79591</v>
      </c>
      <c r="Q2457" t="str">
        <f t="shared" si="38"/>
        <v>E2 - Low Income Residential</v>
      </c>
    </row>
    <row r="2458" spans="1:17" x14ac:dyDescent="0.25">
      <c r="A2458">
        <v>49</v>
      </c>
      <c r="B2458" t="s">
        <v>421</v>
      </c>
      <c r="C2458">
        <v>2020</v>
      </c>
      <c r="D2458">
        <v>8</v>
      </c>
      <c r="E2458" t="s">
        <v>140</v>
      </c>
      <c r="F2458">
        <v>5</v>
      </c>
      <c r="G2458" t="s">
        <v>141</v>
      </c>
      <c r="H2458">
        <v>6</v>
      </c>
      <c r="I2458" t="s">
        <v>422</v>
      </c>
      <c r="J2458" t="s">
        <v>423</v>
      </c>
      <c r="K2458" t="s">
        <v>424</v>
      </c>
      <c r="L2458">
        <v>460</v>
      </c>
      <c r="M2458" t="s">
        <v>142</v>
      </c>
      <c r="N2458">
        <v>1</v>
      </c>
      <c r="O2458">
        <v>79.53</v>
      </c>
      <c r="P2458">
        <v>499</v>
      </c>
      <c r="Q2458" t="str">
        <f t="shared" si="38"/>
        <v>E2 - Low Income Residential</v>
      </c>
    </row>
    <row r="2459" spans="1:17" x14ac:dyDescent="0.25">
      <c r="A2459">
        <v>49</v>
      </c>
      <c r="B2459" t="s">
        <v>421</v>
      </c>
      <c r="C2459">
        <v>2020</v>
      </c>
      <c r="D2459">
        <v>8</v>
      </c>
      <c r="E2459" t="s">
        <v>140</v>
      </c>
      <c r="F2459">
        <v>3</v>
      </c>
      <c r="G2459" t="s">
        <v>136</v>
      </c>
      <c r="H2459">
        <v>951</v>
      </c>
      <c r="I2459" t="s">
        <v>458</v>
      </c>
      <c r="J2459" t="s">
        <v>459</v>
      </c>
      <c r="K2459" t="s">
        <v>460</v>
      </c>
      <c r="L2459">
        <v>4532</v>
      </c>
      <c r="M2459" t="s">
        <v>143</v>
      </c>
      <c r="N2459">
        <v>114</v>
      </c>
      <c r="O2459">
        <v>9013.2999999999993</v>
      </c>
      <c r="P2459">
        <v>64900</v>
      </c>
      <c r="Q2459" t="str">
        <f t="shared" si="38"/>
        <v>E3 - Small C&amp;I</v>
      </c>
    </row>
    <row r="2460" spans="1:17" x14ac:dyDescent="0.25">
      <c r="A2460">
        <v>49</v>
      </c>
      <c r="B2460" t="s">
        <v>421</v>
      </c>
      <c r="C2460">
        <v>2020</v>
      </c>
      <c r="D2460">
        <v>8</v>
      </c>
      <c r="E2460" t="s">
        <v>140</v>
      </c>
      <c r="F2460">
        <v>6</v>
      </c>
      <c r="G2460" t="s">
        <v>138</v>
      </c>
      <c r="H2460">
        <v>951</v>
      </c>
      <c r="I2460" t="s">
        <v>458</v>
      </c>
      <c r="J2460" t="s">
        <v>459</v>
      </c>
      <c r="K2460" t="s">
        <v>460</v>
      </c>
      <c r="L2460">
        <v>4562</v>
      </c>
      <c r="M2460" t="s">
        <v>145</v>
      </c>
      <c r="N2460">
        <v>206</v>
      </c>
      <c r="O2460">
        <v>9164.7999999999993</v>
      </c>
      <c r="P2460">
        <v>60016</v>
      </c>
      <c r="Q2460" t="str">
        <f t="shared" si="38"/>
        <v>E3 - Small C&amp;I</v>
      </c>
    </row>
    <row r="2461" spans="1:17" x14ac:dyDescent="0.25">
      <c r="A2461">
        <v>49</v>
      </c>
      <c r="B2461" t="s">
        <v>421</v>
      </c>
      <c r="C2461">
        <v>2020</v>
      </c>
      <c r="D2461">
        <v>8</v>
      </c>
      <c r="E2461" t="s">
        <v>140</v>
      </c>
      <c r="F2461">
        <v>6</v>
      </c>
      <c r="G2461" t="s">
        <v>138</v>
      </c>
      <c r="H2461">
        <v>34</v>
      </c>
      <c r="I2461" t="s">
        <v>464</v>
      </c>
      <c r="J2461" t="s">
        <v>459</v>
      </c>
      <c r="K2461" t="s">
        <v>460</v>
      </c>
      <c r="L2461">
        <v>700</v>
      </c>
      <c r="M2461" t="s">
        <v>139</v>
      </c>
      <c r="N2461">
        <v>161</v>
      </c>
      <c r="O2461">
        <v>20981.21</v>
      </c>
      <c r="P2461">
        <v>99011</v>
      </c>
      <c r="Q2461" t="str">
        <f t="shared" si="38"/>
        <v>E3 - Small C&amp;I</v>
      </c>
    </row>
    <row r="2462" spans="1:17" x14ac:dyDescent="0.25">
      <c r="A2462">
        <v>49</v>
      </c>
      <c r="B2462" t="s">
        <v>421</v>
      </c>
      <c r="C2462">
        <v>2020</v>
      </c>
      <c r="D2462">
        <v>8</v>
      </c>
      <c r="E2462" t="s">
        <v>140</v>
      </c>
      <c r="F2462">
        <v>10</v>
      </c>
      <c r="G2462" t="s">
        <v>150</v>
      </c>
      <c r="H2462">
        <v>1</v>
      </c>
      <c r="I2462" t="s">
        <v>450</v>
      </c>
      <c r="J2462" t="s">
        <v>451</v>
      </c>
      <c r="K2462" t="s">
        <v>452</v>
      </c>
      <c r="L2462">
        <v>207</v>
      </c>
      <c r="M2462" t="s">
        <v>152</v>
      </c>
      <c r="N2462">
        <v>14892</v>
      </c>
      <c r="O2462">
        <v>2729172.2</v>
      </c>
      <c r="P2462">
        <v>13003675</v>
      </c>
      <c r="Q2462" t="str">
        <f t="shared" si="38"/>
        <v>E1 - Residential</v>
      </c>
    </row>
    <row r="2463" spans="1:17" x14ac:dyDescent="0.25">
      <c r="A2463">
        <v>49</v>
      </c>
      <c r="B2463" t="s">
        <v>421</v>
      </c>
      <c r="C2463">
        <v>2020</v>
      </c>
      <c r="D2463">
        <v>8</v>
      </c>
      <c r="E2463" t="s">
        <v>140</v>
      </c>
      <c r="F2463">
        <v>3</v>
      </c>
      <c r="G2463" t="s">
        <v>136</v>
      </c>
      <c r="H2463">
        <v>1</v>
      </c>
      <c r="I2463" t="s">
        <v>450</v>
      </c>
      <c r="J2463" t="s">
        <v>451</v>
      </c>
      <c r="K2463" t="s">
        <v>452</v>
      </c>
      <c r="L2463">
        <v>300</v>
      </c>
      <c r="M2463" t="s">
        <v>137</v>
      </c>
      <c r="N2463">
        <v>805</v>
      </c>
      <c r="O2463">
        <v>259411.87</v>
      </c>
      <c r="P2463">
        <v>1246260</v>
      </c>
      <c r="Q2463" t="str">
        <f t="shared" si="38"/>
        <v>E1 - Residential</v>
      </c>
    </row>
    <row r="2464" spans="1:17" x14ac:dyDescent="0.25">
      <c r="A2464">
        <v>49</v>
      </c>
      <c r="B2464" t="s">
        <v>421</v>
      </c>
      <c r="C2464">
        <v>2020</v>
      </c>
      <c r="D2464">
        <v>8</v>
      </c>
      <c r="E2464" t="s">
        <v>140</v>
      </c>
      <c r="F2464">
        <v>1</v>
      </c>
      <c r="G2464" t="s">
        <v>133</v>
      </c>
      <c r="H2464">
        <v>6</v>
      </c>
      <c r="I2464" t="s">
        <v>422</v>
      </c>
      <c r="J2464" t="s">
        <v>423</v>
      </c>
      <c r="K2464" t="s">
        <v>424</v>
      </c>
      <c r="L2464">
        <v>200</v>
      </c>
      <c r="M2464" t="s">
        <v>144</v>
      </c>
      <c r="N2464">
        <v>28683</v>
      </c>
      <c r="O2464">
        <v>3809559.77</v>
      </c>
      <c r="P2464">
        <v>24783435</v>
      </c>
      <c r="Q2464" t="str">
        <f t="shared" ref="Q2464:Q2520" si="39">VLOOKUP(J2464,S:T,2,FALSE)</f>
        <v>E2 - Low Income Residential</v>
      </c>
    </row>
    <row r="2465" spans="1:17" x14ac:dyDescent="0.25">
      <c r="A2465">
        <v>49</v>
      </c>
      <c r="B2465" t="s">
        <v>421</v>
      </c>
      <c r="C2465">
        <v>2020</v>
      </c>
      <c r="D2465">
        <v>8</v>
      </c>
      <c r="E2465" t="s">
        <v>140</v>
      </c>
      <c r="F2465">
        <v>1</v>
      </c>
      <c r="G2465" t="s">
        <v>133</v>
      </c>
      <c r="H2465">
        <v>400</v>
      </c>
      <c r="I2465" t="s">
        <v>511</v>
      </c>
      <c r="J2465">
        <v>1247</v>
      </c>
      <c r="K2465" t="s">
        <v>146</v>
      </c>
      <c r="L2465">
        <v>207</v>
      </c>
      <c r="M2465" t="s">
        <v>152</v>
      </c>
      <c r="N2465">
        <v>12</v>
      </c>
      <c r="O2465">
        <v>177.18</v>
      </c>
      <c r="P2465">
        <v>85.18</v>
      </c>
      <c r="Q2465" t="str">
        <f t="shared" si="39"/>
        <v>G1 - Residential</v>
      </c>
    </row>
    <row r="2466" spans="1:17" x14ac:dyDescent="0.25">
      <c r="A2466">
        <v>49</v>
      </c>
      <c r="B2466" t="s">
        <v>421</v>
      </c>
      <c r="C2466">
        <v>2020</v>
      </c>
      <c r="D2466">
        <v>8</v>
      </c>
      <c r="E2466" t="s">
        <v>140</v>
      </c>
      <c r="F2466">
        <v>1</v>
      </c>
      <c r="G2466" t="s">
        <v>133</v>
      </c>
      <c r="H2466">
        <v>401</v>
      </c>
      <c r="I2466" t="s">
        <v>526</v>
      </c>
      <c r="J2466">
        <v>1012</v>
      </c>
      <c r="K2466" t="s">
        <v>146</v>
      </c>
      <c r="L2466">
        <v>200</v>
      </c>
      <c r="M2466" t="s">
        <v>144</v>
      </c>
      <c r="N2466">
        <v>16289</v>
      </c>
      <c r="O2466">
        <v>443872.33</v>
      </c>
      <c r="P2466">
        <v>138497.15</v>
      </c>
      <c r="Q2466" t="str">
        <f t="shared" si="39"/>
        <v>G1 - Residential</v>
      </c>
    </row>
    <row r="2467" spans="1:17" x14ac:dyDescent="0.25">
      <c r="A2467">
        <v>49</v>
      </c>
      <c r="B2467" t="s">
        <v>421</v>
      </c>
      <c r="C2467">
        <v>2020</v>
      </c>
      <c r="D2467">
        <v>8</v>
      </c>
      <c r="E2467" t="s">
        <v>140</v>
      </c>
      <c r="F2467">
        <v>3</v>
      </c>
      <c r="G2467" t="s">
        <v>136</v>
      </c>
      <c r="H2467">
        <v>443</v>
      </c>
      <c r="I2467" t="s">
        <v>495</v>
      </c>
      <c r="J2467">
        <v>2121</v>
      </c>
      <c r="K2467" t="s">
        <v>146</v>
      </c>
      <c r="L2467">
        <v>1670</v>
      </c>
      <c r="M2467" t="s">
        <v>492</v>
      </c>
      <c r="N2467">
        <v>826</v>
      </c>
      <c r="O2467">
        <v>44786.84</v>
      </c>
      <c r="P2467">
        <v>37404.870000000003</v>
      </c>
      <c r="Q2467" t="str">
        <f t="shared" si="39"/>
        <v>G3 - Small C&amp;I</v>
      </c>
    </row>
    <row r="2468" spans="1:17" x14ac:dyDescent="0.25">
      <c r="A2468">
        <v>49</v>
      </c>
      <c r="B2468" t="s">
        <v>421</v>
      </c>
      <c r="C2468">
        <v>2020</v>
      </c>
      <c r="D2468">
        <v>8</v>
      </c>
      <c r="E2468" t="s">
        <v>140</v>
      </c>
      <c r="F2468">
        <v>5</v>
      </c>
      <c r="G2468" t="s">
        <v>141</v>
      </c>
      <c r="H2468">
        <v>443</v>
      </c>
      <c r="I2468" t="s">
        <v>495</v>
      </c>
      <c r="J2468">
        <v>2121</v>
      </c>
      <c r="K2468" t="s">
        <v>146</v>
      </c>
      <c r="L2468">
        <v>1670</v>
      </c>
      <c r="M2468" t="s">
        <v>492</v>
      </c>
      <c r="N2468">
        <v>2</v>
      </c>
      <c r="O2468">
        <v>44.19</v>
      </c>
      <c r="P2468">
        <v>2.0499999999999998</v>
      </c>
      <c r="Q2468" t="str">
        <f t="shared" si="39"/>
        <v>G3 - Small C&amp;I</v>
      </c>
    </row>
    <row r="2469" spans="1:17" x14ac:dyDescent="0.25">
      <c r="A2469">
        <v>49</v>
      </c>
      <c r="B2469" t="s">
        <v>421</v>
      </c>
      <c r="C2469">
        <v>2020</v>
      </c>
      <c r="D2469">
        <v>8</v>
      </c>
      <c r="E2469" t="s">
        <v>140</v>
      </c>
      <c r="F2469">
        <v>3</v>
      </c>
      <c r="G2469" t="s">
        <v>136</v>
      </c>
      <c r="H2469">
        <v>431</v>
      </c>
      <c r="I2469" t="s">
        <v>515</v>
      </c>
      <c r="J2469" t="s">
        <v>516</v>
      </c>
      <c r="K2469" t="s">
        <v>146</v>
      </c>
      <c r="L2469">
        <v>1673</v>
      </c>
      <c r="M2469" t="s">
        <v>517</v>
      </c>
      <c r="N2469">
        <v>3</v>
      </c>
      <c r="O2469">
        <v>-33624.639999999999</v>
      </c>
      <c r="P2469">
        <v>0</v>
      </c>
      <c r="Q2469" t="str">
        <f t="shared" si="39"/>
        <v>G6 - OTHER</v>
      </c>
    </row>
    <row r="2470" spans="1:17" x14ac:dyDescent="0.25">
      <c r="A2470">
        <v>49</v>
      </c>
      <c r="B2470" t="s">
        <v>421</v>
      </c>
      <c r="C2470">
        <v>2020</v>
      </c>
      <c r="D2470">
        <v>8</v>
      </c>
      <c r="E2470" t="s">
        <v>140</v>
      </c>
      <c r="F2470">
        <v>5</v>
      </c>
      <c r="G2470" t="s">
        <v>141</v>
      </c>
      <c r="H2470">
        <v>410</v>
      </c>
      <c r="I2470" t="s">
        <v>514</v>
      </c>
      <c r="J2470">
        <v>3321</v>
      </c>
      <c r="K2470" t="s">
        <v>146</v>
      </c>
      <c r="L2470">
        <v>1670</v>
      </c>
      <c r="M2470" t="s">
        <v>492</v>
      </c>
      <c r="N2470">
        <v>22</v>
      </c>
      <c r="O2470">
        <v>28010.38</v>
      </c>
      <c r="P2470">
        <v>22321.75</v>
      </c>
      <c r="Q2470" t="str">
        <f t="shared" si="39"/>
        <v>G5 - Large C&amp;I</v>
      </c>
    </row>
    <row r="2471" spans="1:17" x14ac:dyDescent="0.25">
      <c r="A2471">
        <v>49</v>
      </c>
      <c r="B2471" t="s">
        <v>421</v>
      </c>
      <c r="C2471">
        <v>2020</v>
      </c>
      <c r="D2471">
        <v>8</v>
      </c>
      <c r="E2471" t="s">
        <v>140</v>
      </c>
      <c r="F2471">
        <v>5</v>
      </c>
      <c r="G2471" t="s">
        <v>141</v>
      </c>
      <c r="H2471">
        <v>417</v>
      </c>
      <c r="I2471" t="s">
        <v>500</v>
      </c>
      <c r="J2471">
        <v>2367</v>
      </c>
      <c r="K2471" t="s">
        <v>146</v>
      </c>
      <c r="L2471">
        <v>400</v>
      </c>
      <c r="M2471" t="s">
        <v>141</v>
      </c>
      <c r="N2471">
        <v>24</v>
      </c>
      <c r="O2471">
        <v>62593.17</v>
      </c>
      <c r="P2471">
        <v>61391.11</v>
      </c>
      <c r="Q2471" t="str">
        <f t="shared" si="39"/>
        <v>G5 - Large C&amp;I</v>
      </c>
    </row>
    <row r="2472" spans="1:17" x14ac:dyDescent="0.25">
      <c r="A2472">
        <v>49</v>
      </c>
      <c r="B2472" t="s">
        <v>421</v>
      </c>
      <c r="C2472">
        <v>2020</v>
      </c>
      <c r="D2472">
        <v>8</v>
      </c>
      <c r="E2472" t="s">
        <v>140</v>
      </c>
      <c r="F2472">
        <v>3</v>
      </c>
      <c r="G2472" t="s">
        <v>136</v>
      </c>
      <c r="H2472">
        <v>432</v>
      </c>
      <c r="I2472" t="s">
        <v>508</v>
      </c>
      <c r="J2472" t="s">
        <v>509</v>
      </c>
      <c r="K2472" t="s">
        <v>146</v>
      </c>
      <c r="L2472">
        <v>1674</v>
      </c>
      <c r="M2472" t="s">
        <v>510</v>
      </c>
      <c r="N2472">
        <v>3</v>
      </c>
      <c r="O2472">
        <v>283602.01</v>
      </c>
      <c r="P2472">
        <v>0</v>
      </c>
      <c r="Q2472" t="str">
        <f t="shared" si="39"/>
        <v>G6 - OTHER</v>
      </c>
    </row>
    <row r="2473" spans="1:17" x14ac:dyDescent="0.25">
      <c r="A2473">
        <v>49</v>
      </c>
      <c r="B2473" t="s">
        <v>421</v>
      </c>
      <c r="C2473">
        <v>2020</v>
      </c>
      <c r="D2473">
        <v>8</v>
      </c>
      <c r="E2473" t="s">
        <v>140</v>
      </c>
      <c r="F2473">
        <v>3</v>
      </c>
      <c r="G2473" t="s">
        <v>136</v>
      </c>
      <c r="H2473">
        <v>404</v>
      </c>
      <c r="I2473" t="s">
        <v>507</v>
      </c>
      <c r="J2473">
        <v>2107</v>
      </c>
      <c r="K2473" t="s">
        <v>146</v>
      </c>
      <c r="L2473">
        <v>300</v>
      </c>
      <c r="M2473" t="s">
        <v>137</v>
      </c>
      <c r="N2473">
        <v>18268</v>
      </c>
      <c r="O2473">
        <v>903304.05</v>
      </c>
      <c r="P2473">
        <v>361823.32</v>
      </c>
      <c r="Q2473" t="str">
        <f t="shared" si="39"/>
        <v>G3 - Small C&amp;I</v>
      </c>
    </row>
    <row r="2474" spans="1:17" x14ac:dyDescent="0.25">
      <c r="A2474">
        <v>49</v>
      </c>
      <c r="B2474" t="s">
        <v>421</v>
      </c>
      <c r="C2474">
        <v>2020</v>
      </c>
      <c r="D2474">
        <v>8</v>
      </c>
      <c r="E2474" t="s">
        <v>140</v>
      </c>
      <c r="F2474">
        <v>10</v>
      </c>
      <c r="G2474" t="s">
        <v>150</v>
      </c>
      <c r="H2474">
        <v>400</v>
      </c>
      <c r="I2474" t="s">
        <v>511</v>
      </c>
      <c r="J2474">
        <v>1247</v>
      </c>
      <c r="K2474" t="s">
        <v>146</v>
      </c>
      <c r="L2474">
        <v>207</v>
      </c>
      <c r="M2474" t="s">
        <v>152</v>
      </c>
      <c r="N2474">
        <v>211330</v>
      </c>
      <c r="O2474">
        <v>7723228.1900000004</v>
      </c>
      <c r="P2474">
        <v>3647041.89</v>
      </c>
      <c r="Q2474" t="str">
        <f t="shared" si="39"/>
        <v>G1 - Residential</v>
      </c>
    </row>
    <row r="2475" spans="1:17" x14ac:dyDescent="0.25">
      <c r="A2475">
        <v>49</v>
      </c>
      <c r="B2475" t="s">
        <v>421</v>
      </c>
      <c r="C2475">
        <v>2020</v>
      </c>
      <c r="D2475">
        <v>8</v>
      </c>
      <c r="E2475" t="s">
        <v>140</v>
      </c>
      <c r="F2475">
        <v>3</v>
      </c>
      <c r="G2475" t="s">
        <v>136</v>
      </c>
      <c r="H2475">
        <v>400</v>
      </c>
      <c r="I2475" t="s">
        <v>511</v>
      </c>
      <c r="J2475">
        <v>0</v>
      </c>
      <c r="K2475" t="s">
        <v>146</v>
      </c>
      <c r="L2475">
        <v>0</v>
      </c>
      <c r="M2475" t="s">
        <v>146</v>
      </c>
      <c r="N2475">
        <v>1</v>
      </c>
      <c r="O2475">
        <v>544.79999999999995</v>
      </c>
      <c r="P2475">
        <v>427.23</v>
      </c>
      <c r="Q2475" t="str">
        <f t="shared" si="39"/>
        <v>G6 - OTHER</v>
      </c>
    </row>
    <row r="2476" spans="1:17" x14ac:dyDescent="0.25">
      <c r="A2476">
        <v>49</v>
      </c>
      <c r="B2476" t="s">
        <v>421</v>
      </c>
      <c r="C2476">
        <v>2020</v>
      </c>
      <c r="D2476">
        <v>8</v>
      </c>
      <c r="E2476" t="s">
        <v>140</v>
      </c>
      <c r="F2476">
        <v>3</v>
      </c>
      <c r="G2476" t="s">
        <v>136</v>
      </c>
      <c r="H2476">
        <v>415</v>
      </c>
      <c r="I2476" t="s">
        <v>502</v>
      </c>
      <c r="J2476" t="s">
        <v>503</v>
      </c>
      <c r="K2476" t="s">
        <v>146</v>
      </c>
      <c r="L2476">
        <v>1670</v>
      </c>
      <c r="M2476" t="s">
        <v>492</v>
      </c>
      <c r="N2476">
        <v>23</v>
      </c>
      <c r="O2476">
        <v>118276.98</v>
      </c>
      <c r="P2476">
        <v>173281.57</v>
      </c>
      <c r="Q2476" t="str">
        <f t="shared" si="39"/>
        <v>G5 - Large C&amp;I</v>
      </c>
    </row>
    <row r="2477" spans="1:17" x14ac:dyDescent="0.25">
      <c r="A2477">
        <v>49</v>
      </c>
      <c r="B2477" t="s">
        <v>421</v>
      </c>
      <c r="C2477">
        <v>2020</v>
      </c>
      <c r="D2477">
        <v>8</v>
      </c>
      <c r="E2477" t="s">
        <v>140</v>
      </c>
      <c r="F2477">
        <v>5</v>
      </c>
      <c r="G2477" t="s">
        <v>141</v>
      </c>
      <c r="H2477">
        <v>414</v>
      </c>
      <c r="I2477" t="s">
        <v>506</v>
      </c>
      <c r="J2477">
        <v>3421</v>
      </c>
      <c r="K2477" t="s">
        <v>146</v>
      </c>
      <c r="L2477">
        <v>1670</v>
      </c>
      <c r="M2477" t="s">
        <v>492</v>
      </c>
      <c r="N2477">
        <v>1</v>
      </c>
      <c r="O2477">
        <v>2356.75</v>
      </c>
      <c r="P2477">
        <v>0</v>
      </c>
      <c r="Q2477" t="str">
        <f t="shared" si="39"/>
        <v>G5 - Large C&amp;I</v>
      </c>
    </row>
    <row r="2478" spans="1:17" x14ac:dyDescent="0.25">
      <c r="A2478">
        <v>49</v>
      </c>
      <c r="B2478" t="s">
        <v>421</v>
      </c>
      <c r="C2478">
        <v>2020</v>
      </c>
      <c r="D2478">
        <v>8</v>
      </c>
      <c r="E2478" t="s">
        <v>140</v>
      </c>
      <c r="F2478">
        <v>3</v>
      </c>
      <c r="G2478" t="s">
        <v>136</v>
      </c>
      <c r="H2478">
        <v>408</v>
      </c>
      <c r="I2478" t="s">
        <v>479</v>
      </c>
      <c r="J2478">
        <v>2231</v>
      </c>
      <c r="K2478" t="s">
        <v>146</v>
      </c>
      <c r="L2478">
        <v>300</v>
      </c>
      <c r="M2478" t="s">
        <v>137</v>
      </c>
      <c r="N2478">
        <v>57</v>
      </c>
      <c r="O2478">
        <v>20334.84</v>
      </c>
      <c r="P2478">
        <v>8388.7000000000007</v>
      </c>
      <c r="Q2478" t="str">
        <f t="shared" si="39"/>
        <v>G4 - Medium C&amp;I</v>
      </c>
    </row>
    <row r="2479" spans="1:17" x14ac:dyDescent="0.25">
      <c r="A2479">
        <v>49</v>
      </c>
      <c r="B2479" t="s">
        <v>421</v>
      </c>
      <c r="C2479">
        <v>2020</v>
      </c>
      <c r="D2479">
        <v>8</v>
      </c>
      <c r="E2479" t="s">
        <v>140</v>
      </c>
      <c r="F2479">
        <v>5</v>
      </c>
      <c r="G2479" t="s">
        <v>141</v>
      </c>
      <c r="H2479">
        <v>419</v>
      </c>
      <c r="I2479" t="s">
        <v>520</v>
      </c>
      <c r="J2479" t="s">
        <v>521</v>
      </c>
      <c r="K2479" t="s">
        <v>146</v>
      </c>
      <c r="L2479">
        <v>1671</v>
      </c>
      <c r="M2479" t="s">
        <v>485</v>
      </c>
      <c r="N2479">
        <v>47</v>
      </c>
      <c r="O2479">
        <v>105008.43</v>
      </c>
      <c r="P2479">
        <v>221487.86</v>
      </c>
      <c r="Q2479" t="str">
        <f t="shared" si="39"/>
        <v>G5 - Large C&amp;I</v>
      </c>
    </row>
    <row r="2480" spans="1:17" x14ac:dyDescent="0.25">
      <c r="A2480">
        <v>49</v>
      </c>
      <c r="B2480" t="s">
        <v>421</v>
      </c>
      <c r="C2480">
        <v>2020</v>
      </c>
      <c r="D2480">
        <v>8</v>
      </c>
      <c r="E2480" t="s">
        <v>140</v>
      </c>
      <c r="F2480">
        <v>3</v>
      </c>
      <c r="G2480" t="s">
        <v>136</v>
      </c>
      <c r="H2480">
        <v>418</v>
      </c>
      <c r="I2480" t="s">
        <v>529</v>
      </c>
      <c r="J2480">
        <v>2321</v>
      </c>
      <c r="K2480" t="s">
        <v>146</v>
      </c>
      <c r="L2480">
        <v>1671</v>
      </c>
      <c r="M2480" t="s">
        <v>485</v>
      </c>
      <c r="N2480">
        <v>44</v>
      </c>
      <c r="O2480">
        <v>74451.19</v>
      </c>
      <c r="P2480">
        <v>135227.48000000001</v>
      </c>
      <c r="Q2480" t="str">
        <f t="shared" si="39"/>
        <v>G5 - Large C&amp;I</v>
      </c>
    </row>
    <row r="2481" spans="1:17" x14ac:dyDescent="0.25">
      <c r="A2481">
        <v>49</v>
      </c>
      <c r="B2481" t="s">
        <v>421</v>
      </c>
      <c r="C2481">
        <v>2020</v>
      </c>
      <c r="D2481">
        <v>8</v>
      </c>
      <c r="E2481" t="s">
        <v>140</v>
      </c>
      <c r="F2481">
        <v>3</v>
      </c>
      <c r="G2481" t="s">
        <v>136</v>
      </c>
      <c r="H2481">
        <v>441</v>
      </c>
      <c r="I2481" t="s">
        <v>527</v>
      </c>
      <c r="J2481" t="s">
        <v>528</v>
      </c>
      <c r="K2481" t="s">
        <v>146</v>
      </c>
      <c r="L2481">
        <v>300</v>
      </c>
      <c r="M2481" t="s">
        <v>137</v>
      </c>
      <c r="N2481">
        <v>1</v>
      </c>
      <c r="O2481">
        <v>15084.31</v>
      </c>
      <c r="P2481">
        <v>47437.13</v>
      </c>
      <c r="Q2481" t="str">
        <f t="shared" si="39"/>
        <v>G5 - Large C&amp;I</v>
      </c>
    </row>
    <row r="2482" spans="1:17" x14ac:dyDescent="0.25">
      <c r="A2482">
        <v>49</v>
      </c>
      <c r="B2482" t="s">
        <v>421</v>
      </c>
      <c r="C2482">
        <v>2020</v>
      </c>
      <c r="D2482">
        <v>8</v>
      </c>
      <c r="E2482" t="s">
        <v>140</v>
      </c>
      <c r="F2482">
        <v>3</v>
      </c>
      <c r="G2482" t="s">
        <v>136</v>
      </c>
      <c r="H2482">
        <v>407</v>
      </c>
      <c r="I2482" t="s">
        <v>497</v>
      </c>
      <c r="J2482" t="s">
        <v>498</v>
      </c>
      <c r="K2482" t="s">
        <v>146</v>
      </c>
      <c r="L2482">
        <v>1670</v>
      </c>
      <c r="M2482" t="s">
        <v>492</v>
      </c>
      <c r="N2482">
        <v>325</v>
      </c>
      <c r="O2482">
        <v>136457.12</v>
      </c>
      <c r="P2482">
        <v>167127.9</v>
      </c>
      <c r="Q2482" t="str">
        <f t="shared" si="39"/>
        <v>G4 - Medium C&amp;I</v>
      </c>
    </row>
    <row r="2483" spans="1:17" x14ac:dyDescent="0.25">
      <c r="A2483">
        <v>49</v>
      </c>
      <c r="B2483" t="s">
        <v>421</v>
      </c>
      <c r="C2483">
        <v>2020</v>
      </c>
      <c r="D2483">
        <v>8</v>
      </c>
      <c r="E2483" t="s">
        <v>140</v>
      </c>
      <c r="F2483">
        <v>5</v>
      </c>
      <c r="G2483" t="s">
        <v>141</v>
      </c>
      <c r="H2483">
        <v>406</v>
      </c>
      <c r="I2483" t="s">
        <v>504</v>
      </c>
      <c r="J2483">
        <v>2221</v>
      </c>
      <c r="K2483" t="s">
        <v>146</v>
      </c>
      <c r="L2483">
        <v>1670</v>
      </c>
      <c r="M2483" t="s">
        <v>492</v>
      </c>
      <c r="N2483">
        <v>22</v>
      </c>
      <c r="O2483">
        <v>14024.54</v>
      </c>
      <c r="P2483">
        <v>22674.55</v>
      </c>
      <c r="Q2483" t="str">
        <f t="shared" si="39"/>
        <v>G4 - Medium C&amp;I</v>
      </c>
    </row>
    <row r="2484" spans="1:17" x14ac:dyDescent="0.25">
      <c r="A2484">
        <v>49</v>
      </c>
      <c r="B2484" t="s">
        <v>421</v>
      </c>
      <c r="C2484">
        <v>2020</v>
      </c>
      <c r="D2484">
        <v>8</v>
      </c>
      <c r="E2484" t="s">
        <v>140</v>
      </c>
      <c r="F2484">
        <v>3</v>
      </c>
      <c r="G2484" t="s">
        <v>136</v>
      </c>
      <c r="H2484">
        <v>440</v>
      </c>
      <c r="I2484" t="s">
        <v>523</v>
      </c>
      <c r="J2484" t="s">
        <v>524</v>
      </c>
      <c r="K2484" t="s">
        <v>146</v>
      </c>
      <c r="L2484">
        <v>1672</v>
      </c>
      <c r="M2484" t="s">
        <v>525</v>
      </c>
      <c r="N2484">
        <v>1</v>
      </c>
      <c r="O2484">
        <v>22702.84</v>
      </c>
      <c r="P2484">
        <v>136033.32999999999</v>
      </c>
      <c r="Q2484" t="str">
        <f t="shared" si="39"/>
        <v>G5 - Large C&amp;I</v>
      </c>
    </row>
    <row r="2485" spans="1:17" x14ac:dyDescent="0.25">
      <c r="A2485">
        <v>49</v>
      </c>
      <c r="B2485" t="s">
        <v>421</v>
      </c>
      <c r="C2485">
        <v>2020</v>
      </c>
      <c r="D2485">
        <v>8</v>
      </c>
      <c r="E2485" t="s">
        <v>140</v>
      </c>
      <c r="F2485">
        <v>5</v>
      </c>
      <c r="G2485" t="s">
        <v>141</v>
      </c>
      <c r="H2485">
        <v>411</v>
      </c>
      <c r="I2485" t="s">
        <v>490</v>
      </c>
      <c r="J2485" t="s">
        <v>491</v>
      </c>
      <c r="K2485" t="s">
        <v>146</v>
      </c>
      <c r="L2485">
        <v>1670</v>
      </c>
      <c r="M2485" t="s">
        <v>492</v>
      </c>
      <c r="N2485">
        <v>8</v>
      </c>
      <c r="O2485">
        <v>14431.99</v>
      </c>
      <c r="P2485">
        <v>19383.560000000001</v>
      </c>
      <c r="Q2485" t="str">
        <f t="shared" si="39"/>
        <v>G5 - Large C&amp;I</v>
      </c>
    </row>
    <row r="2486" spans="1:17" x14ac:dyDescent="0.25">
      <c r="A2486">
        <v>49</v>
      </c>
      <c r="B2486" t="s">
        <v>421</v>
      </c>
      <c r="C2486">
        <v>2020</v>
      </c>
      <c r="D2486">
        <v>8</v>
      </c>
      <c r="E2486" t="s">
        <v>140</v>
      </c>
      <c r="F2486">
        <v>5</v>
      </c>
      <c r="G2486" t="s">
        <v>141</v>
      </c>
      <c r="H2486">
        <v>409</v>
      </c>
      <c r="I2486" t="s">
        <v>518</v>
      </c>
      <c r="J2486">
        <v>3367</v>
      </c>
      <c r="K2486" t="s">
        <v>146</v>
      </c>
      <c r="L2486">
        <v>400</v>
      </c>
      <c r="M2486" t="s">
        <v>141</v>
      </c>
      <c r="N2486">
        <v>5</v>
      </c>
      <c r="O2486">
        <v>11590.52</v>
      </c>
      <c r="P2486">
        <v>8321.7800000000007</v>
      </c>
      <c r="Q2486" t="str">
        <f t="shared" si="39"/>
        <v>G5 - Large C&amp;I</v>
      </c>
    </row>
    <row r="2487" spans="1:17" x14ac:dyDescent="0.25">
      <c r="A2487">
        <v>49</v>
      </c>
      <c r="B2487" t="s">
        <v>421</v>
      </c>
      <c r="C2487">
        <v>2020</v>
      </c>
      <c r="D2487">
        <v>8</v>
      </c>
      <c r="E2487" t="s">
        <v>140</v>
      </c>
      <c r="F2487">
        <v>3</v>
      </c>
      <c r="G2487" t="s">
        <v>136</v>
      </c>
      <c r="H2487">
        <v>422</v>
      </c>
      <c r="I2487" t="s">
        <v>501</v>
      </c>
      <c r="J2487">
        <v>2421</v>
      </c>
      <c r="K2487" t="s">
        <v>146</v>
      </c>
      <c r="L2487">
        <v>1671</v>
      </c>
      <c r="M2487" t="s">
        <v>485</v>
      </c>
      <c r="N2487">
        <v>1</v>
      </c>
      <c r="O2487">
        <v>3074.63</v>
      </c>
      <c r="P2487">
        <v>6997.97</v>
      </c>
      <c r="Q2487" t="str">
        <f t="shared" si="39"/>
        <v>G5 - Large C&amp;I</v>
      </c>
    </row>
    <row r="2488" spans="1:17" x14ac:dyDescent="0.25">
      <c r="A2488">
        <v>49</v>
      </c>
      <c r="B2488" t="s">
        <v>421</v>
      </c>
      <c r="C2488">
        <v>2020</v>
      </c>
      <c r="D2488">
        <v>8</v>
      </c>
      <c r="E2488" t="s">
        <v>140</v>
      </c>
      <c r="F2488">
        <v>3</v>
      </c>
      <c r="G2488" t="s">
        <v>136</v>
      </c>
      <c r="H2488">
        <v>406</v>
      </c>
      <c r="I2488" t="s">
        <v>504</v>
      </c>
      <c r="J2488">
        <v>2221</v>
      </c>
      <c r="K2488" t="s">
        <v>146</v>
      </c>
      <c r="L2488">
        <v>1670</v>
      </c>
      <c r="M2488" t="s">
        <v>492</v>
      </c>
      <c r="N2488">
        <v>1433</v>
      </c>
      <c r="O2488">
        <v>460704.07</v>
      </c>
      <c r="P2488">
        <v>431296.24</v>
      </c>
      <c r="Q2488" t="str">
        <f t="shared" si="39"/>
        <v>G4 - Medium C&amp;I</v>
      </c>
    </row>
    <row r="2489" spans="1:17" x14ac:dyDescent="0.25">
      <c r="A2489">
        <v>49</v>
      </c>
      <c r="B2489" t="s">
        <v>421</v>
      </c>
      <c r="C2489">
        <v>2020</v>
      </c>
      <c r="D2489">
        <v>8</v>
      </c>
      <c r="E2489" t="s">
        <v>140</v>
      </c>
      <c r="F2489">
        <v>3</v>
      </c>
      <c r="G2489" t="s">
        <v>136</v>
      </c>
      <c r="H2489">
        <v>442</v>
      </c>
      <c r="I2489" t="s">
        <v>532</v>
      </c>
      <c r="J2489" t="s">
        <v>533</v>
      </c>
      <c r="K2489" t="s">
        <v>146</v>
      </c>
      <c r="L2489">
        <v>1672</v>
      </c>
      <c r="M2489" t="s">
        <v>525</v>
      </c>
      <c r="N2489">
        <v>8</v>
      </c>
      <c r="O2489">
        <v>219446.95</v>
      </c>
      <c r="P2489">
        <v>1537629.51</v>
      </c>
      <c r="Q2489" t="str">
        <f t="shared" si="39"/>
        <v>G5 - Large C&amp;I</v>
      </c>
    </row>
    <row r="2490" spans="1:17" x14ac:dyDescent="0.25">
      <c r="A2490">
        <v>49</v>
      </c>
      <c r="B2490" t="s">
        <v>421</v>
      </c>
      <c r="C2490">
        <v>2020</v>
      </c>
      <c r="D2490">
        <v>8</v>
      </c>
      <c r="E2490" t="s">
        <v>140</v>
      </c>
      <c r="F2490">
        <v>3</v>
      </c>
      <c r="G2490" t="s">
        <v>136</v>
      </c>
      <c r="H2490">
        <v>413</v>
      </c>
      <c r="I2490" t="s">
        <v>512</v>
      </c>
      <c r="J2490">
        <v>3496</v>
      </c>
      <c r="K2490" t="s">
        <v>146</v>
      </c>
      <c r="L2490">
        <v>300</v>
      </c>
      <c r="M2490" t="s">
        <v>137</v>
      </c>
      <c r="N2490">
        <v>6</v>
      </c>
      <c r="O2490">
        <v>11116.84</v>
      </c>
      <c r="P2490">
        <v>3118.93</v>
      </c>
      <c r="Q2490" t="str">
        <f t="shared" si="39"/>
        <v>G5 - Large C&amp;I</v>
      </c>
    </row>
    <row r="2491" spans="1:17" x14ac:dyDescent="0.25">
      <c r="A2491">
        <v>49</v>
      </c>
      <c r="B2491" t="s">
        <v>421</v>
      </c>
      <c r="C2491">
        <v>2020</v>
      </c>
      <c r="D2491">
        <v>8</v>
      </c>
      <c r="E2491" t="s">
        <v>140</v>
      </c>
      <c r="F2491">
        <v>3</v>
      </c>
      <c r="G2491" t="s">
        <v>136</v>
      </c>
      <c r="H2491">
        <v>439</v>
      </c>
      <c r="I2491" t="s">
        <v>488</v>
      </c>
      <c r="J2491" t="s">
        <v>489</v>
      </c>
      <c r="K2491" t="s">
        <v>146</v>
      </c>
      <c r="L2491">
        <v>300</v>
      </c>
      <c r="M2491" t="s">
        <v>137</v>
      </c>
      <c r="N2491">
        <v>1</v>
      </c>
      <c r="O2491">
        <v>644.35</v>
      </c>
      <c r="P2491">
        <v>0</v>
      </c>
      <c r="Q2491" t="str">
        <f t="shared" si="39"/>
        <v>G5 - Large C&amp;I</v>
      </c>
    </row>
    <row r="2492" spans="1:17" x14ac:dyDescent="0.25">
      <c r="A2492">
        <v>49</v>
      </c>
      <c r="B2492" t="s">
        <v>421</v>
      </c>
      <c r="C2492">
        <v>2020</v>
      </c>
      <c r="D2492">
        <v>8</v>
      </c>
      <c r="E2492" t="s">
        <v>140</v>
      </c>
      <c r="F2492">
        <v>1</v>
      </c>
      <c r="G2492" t="s">
        <v>133</v>
      </c>
      <c r="H2492">
        <v>403</v>
      </c>
      <c r="I2492" t="s">
        <v>513</v>
      </c>
      <c r="J2492">
        <v>1101</v>
      </c>
      <c r="K2492" t="s">
        <v>146</v>
      </c>
      <c r="L2492">
        <v>200</v>
      </c>
      <c r="M2492" t="s">
        <v>144</v>
      </c>
      <c r="N2492">
        <v>583</v>
      </c>
      <c r="O2492">
        <v>13198.65</v>
      </c>
      <c r="P2492">
        <v>6399.13</v>
      </c>
      <c r="Q2492" t="str">
        <f t="shared" si="39"/>
        <v>G2 - Low Income Residential</v>
      </c>
    </row>
    <row r="2493" spans="1:17" x14ac:dyDescent="0.25">
      <c r="A2493">
        <v>49</v>
      </c>
      <c r="B2493" t="s">
        <v>421</v>
      </c>
      <c r="C2493">
        <v>2020</v>
      </c>
      <c r="D2493">
        <v>8</v>
      </c>
      <c r="E2493" t="s">
        <v>140</v>
      </c>
      <c r="F2493">
        <v>3</v>
      </c>
      <c r="G2493" t="s">
        <v>136</v>
      </c>
      <c r="H2493">
        <v>409</v>
      </c>
      <c r="I2493" t="s">
        <v>518</v>
      </c>
      <c r="J2493">
        <v>3367</v>
      </c>
      <c r="K2493" t="s">
        <v>146</v>
      </c>
      <c r="L2493">
        <v>300</v>
      </c>
      <c r="M2493" t="s">
        <v>137</v>
      </c>
      <c r="N2493">
        <v>90</v>
      </c>
      <c r="O2493">
        <v>128142.63</v>
      </c>
      <c r="P2493">
        <v>61187.199999999997</v>
      </c>
      <c r="Q2493" t="str">
        <f t="shared" si="39"/>
        <v>G5 - Large C&amp;I</v>
      </c>
    </row>
    <row r="2494" spans="1:17" x14ac:dyDescent="0.25">
      <c r="A2494">
        <v>49</v>
      </c>
      <c r="B2494" t="s">
        <v>421</v>
      </c>
      <c r="C2494">
        <v>2020</v>
      </c>
      <c r="D2494">
        <v>8</v>
      </c>
      <c r="E2494" t="s">
        <v>140</v>
      </c>
      <c r="F2494">
        <v>5</v>
      </c>
      <c r="G2494" t="s">
        <v>141</v>
      </c>
      <c r="H2494">
        <v>415</v>
      </c>
      <c r="I2494" t="s">
        <v>502</v>
      </c>
      <c r="J2494" t="s">
        <v>503</v>
      </c>
      <c r="K2494" t="s">
        <v>146</v>
      </c>
      <c r="L2494">
        <v>1670</v>
      </c>
      <c r="M2494" t="s">
        <v>492</v>
      </c>
      <c r="N2494">
        <v>3</v>
      </c>
      <c r="O2494">
        <v>9259.5300000000007</v>
      </c>
      <c r="P2494">
        <v>14949</v>
      </c>
      <c r="Q2494" t="str">
        <f t="shared" si="39"/>
        <v>G5 - Large C&amp;I</v>
      </c>
    </row>
    <row r="2495" spans="1:17" x14ac:dyDescent="0.25">
      <c r="A2495">
        <v>49</v>
      </c>
      <c r="B2495" t="s">
        <v>421</v>
      </c>
      <c r="C2495">
        <v>2020</v>
      </c>
      <c r="D2495">
        <v>8</v>
      </c>
      <c r="E2495" t="s">
        <v>140</v>
      </c>
      <c r="F2495">
        <v>5</v>
      </c>
      <c r="G2495" t="s">
        <v>141</v>
      </c>
      <c r="H2495">
        <v>408</v>
      </c>
      <c r="I2495" t="s">
        <v>479</v>
      </c>
      <c r="J2495">
        <v>2231</v>
      </c>
      <c r="K2495" t="s">
        <v>146</v>
      </c>
      <c r="L2495">
        <v>400</v>
      </c>
      <c r="M2495" t="s">
        <v>141</v>
      </c>
      <c r="N2495">
        <v>1</v>
      </c>
      <c r="O2495">
        <v>2820.09</v>
      </c>
      <c r="P2495">
        <v>2627.06</v>
      </c>
      <c r="Q2495" t="str">
        <f t="shared" si="39"/>
        <v>G4 - Medium C&amp;I</v>
      </c>
    </row>
    <row r="2496" spans="1:17" x14ac:dyDescent="0.25">
      <c r="A2496">
        <v>49</v>
      </c>
      <c r="B2496" t="s">
        <v>421</v>
      </c>
      <c r="C2496">
        <v>2020</v>
      </c>
      <c r="D2496">
        <v>8</v>
      </c>
      <c r="E2496" t="s">
        <v>140</v>
      </c>
      <c r="F2496">
        <v>3</v>
      </c>
      <c r="G2496" t="s">
        <v>136</v>
      </c>
      <c r="H2496">
        <v>419</v>
      </c>
      <c r="I2496" t="s">
        <v>520</v>
      </c>
      <c r="J2496" t="s">
        <v>521</v>
      </c>
      <c r="K2496" t="s">
        <v>146</v>
      </c>
      <c r="L2496">
        <v>1671</v>
      </c>
      <c r="M2496" t="s">
        <v>485</v>
      </c>
      <c r="N2496">
        <v>4</v>
      </c>
      <c r="O2496">
        <v>8411.1299999999992</v>
      </c>
      <c r="P2496">
        <v>18898.84</v>
      </c>
      <c r="Q2496" t="str">
        <f t="shared" si="39"/>
        <v>G5 - Large C&amp;I</v>
      </c>
    </row>
    <row r="2497" spans="1:17" x14ac:dyDescent="0.25">
      <c r="A2497">
        <v>49</v>
      </c>
      <c r="B2497" t="s">
        <v>421</v>
      </c>
      <c r="C2497">
        <v>2020</v>
      </c>
      <c r="D2497">
        <v>8</v>
      </c>
      <c r="E2497" t="s">
        <v>140</v>
      </c>
      <c r="F2497">
        <v>5</v>
      </c>
      <c r="G2497" t="s">
        <v>141</v>
      </c>
      <c r="H2497">
        <v>418</v>
      </c>
      <c r="I2497" t="s">
        <v>529</v>
      </c>
      <c r="J2497">
        <v>2321</v>
      </c>
      <c r="K2497" t="s">
        <v>146</v>
      </c>
      <c r="L2497">
        <v>1671</v>
      </c>
      <c r="M2497" t="s">
        <v>485</v>
      </c>
      <c r="N2497">
        <v>53</v>
      </c>
      <c r="O2497">
        <v>105074.76</v>
      </c>
      <c r="P2497">
        <v>215818.5</v>
      </c>
      <c r="Q2497" t="str">
        <f t="shared" si="39"/>
        <v>G5 - Large C&amp;I</v>
      </c>
    </row>
    <row r="2498" spans="1:17" x14ac:dyDescent="0.25">
      <c r="A2498">
        <v>49</v>
      </c>
      <c r="B2498" t="s">
        <v>421</v>
      </c>
      <c r="C2498">
        <v>2020</v>
      </c>
      <c r="D2498">
        <v>8</v>
      </c>
      <c r="E2498" t="s">
        <v>140</v>
      </c>
      <c r="F2498">
        <v>5</v>
      </c>
      <c r="G2498" t="s">
        <v>141</v>
      </c>
      <c r="H2498">
        <v>422</v>
      </c>
      <c r="I2498" t="s">
        <v>501</v>
      </c>
      <c r="J2498">
        <v>2421</v>
      </c>
      <c r="K2498" t="s">
        <v>146</v>
      </c>
      <c r="L2498">
        <v>1671</v>
      </c>
      <c r="M2498" t="s">
        <v>485</v>
      </c>
      <c r="N2498">
        <v>13</v>
      </c>
      <c r="O2498">
        <v>78682.06</v>
      </c>
      <c r="P2498">
        <v>257414.65</v>
      </c>
      <c r="Q2498" t="str">
        <f t="shared" si="39"/>
        <v>G5 - Large C&amp;I</v>
      </c>
    </row>
    <row r="2499" spans="1:17" x14ac:dyDescent="0.25">
      <c r="A2499">
        <v>49</v>
      </c>
      <c r="B2499" t="s">
        <v>421</v>
      </c>
      <c r="C2499">
        <v>2020</v>
      </c>
      <c r="D2499">
        <v>8</v>
      </c>
      <c r="E2499" t="s">
        <v>140</v>
      </c>
      <c r="F2499">
        <v>3</v>
      </c>
      <c r="G2499" t="s">
        <v>136</v>
      </c>
      <c r="H2499">
        <v>421</v>
      </c>
      <c r="I2499" t="s">
        <v>486</v>
      </c>
      <c r="J2499">
        <v>2496</v>
      </c>
      <c r="K2499" t="s">
        <v>146</v>
      </c>
      <c r="L2499">
        <v>300</v>
      </c>
      <c r="M2499" t="s">
        <v>137</v>
      </c>
      <c r="N2499">
        <v>1</v>
      </c>
      <c r="O2499">
        <v>21120.32</v>
      </c>
      <c r="P2499">
        <v>23617.91</v>
      </c>
      <c r="Q2499" t="str">
        <f t="shared" si="39"/>
        <v>G5 - Large C&amp;I</v>
      </c>
    </row>
    <row r="2500" spans="1:17" x14ac:dyDescent="0.25">
      <c r="A2500">
        <v>49</v>
      </c>
      <c r="B2500" t="s">
        <v>421</v>
      </c>
      <c r="C2500">
        <v>2020</v>
      </c>
      <c r="D2500">
        <v>8</v>
      </c>
      <c r="E2500" t="s">
        <v>140</v>
      </c>
      <c r="F2500">
        <v>5</v>
      </c>
      <c r="G2500" t="s">
        <v>141</v>
      </c>
      <c r="H2500">
        <v>407</v>
      </c>
      <c r="I2500" t="s">
        <v>497</v>
      </c>
      <c r="J2500" t="s">
        <v>498</v>
      </c>
      <c r="K2500" t="s">
        <v>146</v>
      </c>
      <c r="L2500">
        <v>1670</v>
      </c>
      <c r="M2500" t="s">
        <v>492</v>
      </c>
      <c r="N2500">
        <v>7</v>
      </c>
      <c r="O2500">
        <v>5043.51</v>
      </c>
      <c r="P2500">
        <v>8779.81</v>
      </c>
      <c r="Q2500" t="str">
        <f t="shared" si="39"/>
        <v>G4 - Medium C&amp;I</v>
      </c>
    </row>
    <row r="2501" spans="1:17" x14ac:dyDescent="0.25">
      <c r="A2501">
        <v>49</v>
      </c>
      <c r="B2501" t="s">
        <v>421</v>
      </c>
      <c r="C2501">
        <v>2020</v>
      </c>
      <c r="D2501">
        <v>8</v>
      </c>
      <c r="E2501" t="s">
        <v>140</v>
      </c>
      <c r="F2501">
        <v>5</v>
      </c>
      <c r="G2501" t="s">
        <v>141</v>
      </c>
      <c r="H2501">
        <v>404</v>
      </c>
      <c r="I2501" t="s">
        <v>507</v>
      </c>
      <c r="J2501">
        <v>2107</v>
      </c>
      <c r="K2501" t="s">
        <v>146</v>
      </c>
      <c r="L2501">
        <v>400</v>
      </c>
      <c r="M2501" t="s">
        <v>141</v>
      </c>
      <c r="N2501">
        <v>7</v>
      </c>
      <c r="O2501">
        <v>1746.81</v>
      </c>
      <c r="P2501">
        <v>1380.27</v>
      </c>
      <c r="Q2501" t="str">
        <f t="shared" si="39"/>
        <v>G3 - Small C&amp;I</v>
      </c>
    </row>
    <row r="2502" spans="1:17" x14ac:dyDescent="0.25">
      <c r="A2502">
        <v>49</v>
      </c>
      <c r="B2502" t="s">
        <v>421</v>
      </c>
      <c r="C2502">
        <v>2020</v>
      </c>
      <c r="D2502">
        <v>8</v>
      </c>
      <c r="E2502" t="s">
        <v>140</v>
      </c>
      <c r="F2502">
        <v>3</v>
      </c>
      <c r="G2502" t="s">
        <v>136</v>
      </c>
      <c r="H2502">
        <v>444</v>
      </c>
      <c r="I2502" t="s">
        <v>496</v>
      </c>
      <c r="J2502">
        <v>2131</v>
      </c>
      <c r="K2502" t="s">
        <v>146</v>
      </c>
      <c r="L2502">
        <v>300</v>
      </c>
      <c r="M2502" t="s">
        <v>137</v>
      </c>
      <c r="N2502">
        <v>15</v>
      </c>
      <c r="O2502">
        <v>1204.99</v>
      </c>
      <c r="P2502">
        <v>698.33</v>
      </c>
      <c r="Q2502" t="str">
        <f t="shared" si="39"/>
        <v>G3 - Small C&amp;I</v>
      </c>
    </row>
    <row r="2503" spans="1:17" x14ac:dyDescent="0.25">
      <c r="A2503">
        <v>49</v>
      </c>
      <c r="B2503" t="s">
        <v>421</v>
      </c>
      <c r="C2503">
        <v>2020</v>
      </c>
      <c r="D2503">
        <v>8</v>
      </c>
      <c r="E2503" t="s">
        <v>140</v>
      </c>
      <c r="F2503">
        <v>10</v>
      </c>
      <c r="G2503" t="s">
        <v>150</v>
      </c>
      <c r="H2503">
        <v>402</v>
      </c>
      <c r="I2503" t="s">
        <v>487</v>
      </c>
      <c r="J2503">
        <v>1301</v>
      </c>
      <c r="K2503" t="s">
        <v>146</v>
      </c>
      <c r="L2503">
        <v>207</v>
      </c>
      <c r="M2503" t="s">
        <v>152</v>
      </c>
      <c r="N2503">
        <v>21023</v>
      </c>
      <c r="O2503">
        <v>583338.04</v>
      </c>
      <c r="P2503">
        <v>387177.11</v>
      </c>
      <c r="Q2503" t="str">
        <f t="shared" si="39"/>
        <v>G2 - Low Income Residential</v>
      </c>
    </row>
    <row r="2504" spans="1:17" x14ac:dyDescent="0.25">
      <c r="A2504">
        <v>49</v>
      </c>
      <c r="B2504" t="s">
        <v>421</v>
      </c>
      <c r="C2504">
        <v>2020</v>
      </c>
      <c r="D2504">
        <v>8</v>
      </c>
      <c r="E2504" t="s">
        <v>140</v>
      </c>
      <c r="F2504">
        <v>3</v>
      </c>
      <c r="G2504" t="s">
        <v>136</v>
      </c>
      <c r="H2504">
        <v>411</v>
      </c>
      <c r="I2504" t="s">
        <v>490</v>
      </c>
      <c r="J2504" t="s">
        <v>491</v>
      </c>
      <c r="K2504" t="s">
        <v>146</v>
      </c>
      <c r="L2504">
        <v>1670</v>
      </c>
      <c r="M2504" t="s">
        <v>492</v>
      </c>
      <c r="N2504">
        <v>107</v>
      </c>
      <c r="O2504">
        <v>139603.18</v>
      </c>
      <c r="P2504">
        <v>121875.01</v>
      </c>
      <c r="Q2504" t="str">
        <f t="shared" si="39"/>
        <v>G5 - Large C&amp;I</v>
      </c>
    </row>
    <row r="2505" spans="1:17" x14ac:dyDescent="0.25">
      <c r="A2505">
        <v>49</v>
      </c>
      <c r="B2505" t="s">
        <v>421</v>
      </c>
      <c r="C2505">
        <v>2020</v>
      </c>
      <c r="D2505">
        <v>8</v>
      </c>
      <c r="E2505" t="s">
        <v>140</v>
      </c>
      <c r="F2505">
        <v>3</v>
      </c>
      <c r="G2505" t="s">
        <v>136</v>
      </c>
      <c r="H2505">
        <v>412</v>
      </c>
      <c r="I2505" t="s">
        <v>534</v>
      </c>
      <c r="J2505">
        <v>3331</v>
      </c>
      <c r="K2505" t="s">
        <v>146</v>
      </c>
      <c r="L2505">
        <v>300</v>
      </c>
      <c r="M2505" t="s">
        <v>137</v>
      </c>
      <c r="N2505">
        <v>4</v>
      </c>
      <c r="O2505">
        <v>4893.51</v>
      </c>
      <c r="P2505">
        <v>247.5</v>
      </c>
      <c r="Q2505" t="str">
        <f t="shared" si="39"/>
        <v>G5 - Large C&amp;I</v>
      </c>
    </row>
    <row r="2506" spans="1:17" x14ac:dyDescent="0.25">
      <c r="A2506">
        <v>49</v>
      </c>
      <c r="B2506" t="s">
        <v>421</v>
      </c>
      <c r="C2506">
        <v>2020</v>
      </c>
      <c r="D2506">
        <v>8</v>
      </c>
      <c r="E2506" t="s">
        <v>140</v>
      </c>
      <c r="F2506">
        <v>3</v>
      </c>
      <c r="G2506" t="s">
        <v>136</v>
      </c>
      <c r="H2506">
        <v>423</v>
      </c>
      <c r="I2506" t="s">
        <v>483</v>
      </c>
      <c r="J2506" t="s">
        <v>484</v>
      </c>
      <c r="K2506" t="s">
        <v>146</v>
      </c>
      <c r="L2506">
        <v>1671</v>
      </c>
      <c r="M2506" t="s">
        <v>485</v>
      </c>
      <c r="N2506">
        <v>14</v>
      </c>
      <c r="O2506">
        <v>176912.48</v>
      </c>
      <c r="P2506">
        <v>1015005.63</v>
      </c>
      <c r="Q2506" t="str">
        <f t="shared" si="39"/>
        <v>G5 - Large C&amp;I</v>
      </c>
    </row>
    <row r="2507" spans="1:17" x14ac:dyDescent="0.25">
      <c r="A2507">
        <v>49</v>
      </c>
      <c r="B2507" t="s">
        <v>421</v>
      </c>
      <c r="C2507">
        <v>2020</v>
      </c>
      <c r="D2507">
        <v>8</v>
      </c>
      <c r="E2507" t="s">
        <v>140</v>
      </c>
      <c r="F2507">
        <v>5</v>
      </c>
      <c r="G2507" t="s">
        <v>141</v>
      </c>
      <c r="H2507">
        <v>423</v>
      </c>
      <c r="I2507" t="s">
        <v>483</v>
      </c>
      <c r="J2507" t="s">
        <v>484</v>
      </c>
      <c r="K2507" t="s">
        <v>146</v>
      </c>
      <c r="L2507">
        <v>1671</v>
      </c>
      <c r="M2507" t="s">
        <v>485</v>
      </c>
      <c r="N2507">
        <v>50</v>
      </c>
      <c r="O2507">
        <v>686300.88</v>
      </c>
      <c r="P2507">
        <v>2942912.58</v>
      </c>
      <c r="Q2507" t="str">
        <f t="shared" si="39"/>
        <v>G5 - Large C&amp;I</v>
      </c>
    </row>
    <row r="2508" spans="1:17" x14ac:dyDescent="0.25">
      <c r="A2508">
        <v>49</v>
      </c>
      <c r="B2508" t="s">
        <v>421</v>
      </c>
      <c r="C2508">
        <v>2020</v>
      </c>
      <c r="D2508">
        <v>8</v>
      </c>
      <c r="E2508" t="s">
        <v>140</v>
      </c>
      <c r="F2508">
        <v>3</v>
      </c>
      <c r="G2508" t="s">
        <v>136</v>
      </c>
      <c r="H2508">
        <v>428</v>
      </c>
      <c r="I2508" t="s">
        <v>530</v>
      </c>
      <c r="J2508" t="s">
        <v>531</v>
      </c>
      <c r="K2508" t="s">
        <v>146</v>
      </c>
      <c r="L2508">
        <v>1675</v>
      </c>
      <c r="M2508" t="s">
        <v>482</v>
      </c>
      <c r="N2508">
        <v>1</v>
      </c>
      <c r="O2508">
        <v>13506.21</v>
      </c>
      <c r="P2508">
        <v>14553.61</v>
      </c>
      <c r="Q2508" t="str">
        <f t="shared" si="39"/>
        <v>G5 - Large C&amp;I</v>
      </c>
    </row>
    <row r="2509" spans="1:17" x14ac:dyDescent="0.25">
      <c r="A2509">
        <v>49</v>
      </c>
      <c r="B2509" t="s">
        <v>421</v>
      </c>
      <c r="C2509">
        <v>2020</v>
      </c>
      <c r="D2509">
        <v>8</v>
      </c>
      <c r="E2509" t="s">
        <v>140</v>
      </c>
      <c r="F2509">
        <v>10</v>
      </c>
      <c r="G2509" t="s">
        <v>150</v>
      </c>
      <c r="H2509">
        <v>401</v>
      </c>
      <c r="I2509" t="s">
        <v>526</v>
      </c>
      <c r="J2509">
        <v>1012</v>
      </c>
      <c r="K2509" t="s">
        <v>146</v>
      </c>
      <c r="L2509">
        <v>200</v>
      </c>
      <c r="M2509" t="s">
        <v>144</v>
      </c>
      <c r="N2509">
        <v>9</v>
      </c>
      <c r="O2509">
        <v>398.52</v>
      </c>
      <c r="P2509">
        <v>172.52</v>
      </c>
      <c r="Q2509" t="str">
        <f t="shared" si="39"/>
        <v>G1 - Residential</v>
      </c>
    </row>
    <row r="2510" spans="1:17" x14ac:dyDescent="0.25">
      <c r="A2510">
        <v>49</v>
      </c>
      <c r="B2510" t="s">
        <v>421</v>
      </c>
      <c r="C2510">
        <v>2020</v>
      </c>
      <c r="D2510">
        <v>8</v>
      </c>
      <c r="E2510" t="s">
        <v>140</v>
      </c>
      <c r="F2510">
        <v>3</v>
      </c>
      <c r="G2510" t="s">
        <v>136</v>
      </c>
      <c r="H2510">
        <v>430</v>
      </c>
      <c r="I2510" t="s">
        <v>493</v>
      </c>
      <c r="J2510" t="s">
        <v>494</v>
      </c>
      <c r="K2510" t="s">
        <v>146</v>
      </c>
      <c r="L2510">
        <v>300</v>
      </c>
      <c r="M2510" t="s">
        <v>137</v>
      </c>
      <c r="N2510">
        <v>1</v>
      </c>
      <c r="O2510">
        <v>18749.63</v>
      </c>
      <c r="P2510">
        <v>1</v>
      </c>
      <c r="Q2510" t="str">
        <f t="shared" si="39"/>
        <v>E6 - OTHER</v>
      </c>
    </row>
    <row r="2511" spans="1:17" x14ac:dyDescent="0.25">
      <c r="A2511">
        <v>49</v>
      </c>
      <c r="B2511" t="s">
        <v>421</v>
      </c>
      <c r="C2511">
        <v>2020</v>
      </c>
      <c r="D2511">
        <v>8</v>
      </c>
      <c r="E2511" t="s">
        <v>140</v>
      </c>
      <c r="F2511">
        <v>3</v>
      </c>
      <c r="G2511" t="s">
        <v>136</v>
      </c>
      <c r="H2511">
        <v>410</v>
      </c>
      <c r="I2511" t="s">
        <v>514</v>
      </c>
      <c r="J2511">
        <v>3321</v>
      </c>
      <c r="K2511" t="s">
        <v>146</v>
      </c>
      <c r="L2511">
        <v>1670</v>
      </c>
      <c r="M2511" t="s">
        <v>492</v>
      </c>
      <c r="N2511">
        <v>208</v>
      </c>
      <c r="O2511">
        <v>226994.11</v>
      </c>
      <c r="P2511">
        <v>127985.42</v>
      </c>
      <c r="Q2511" t="str">
        <f t="shared" si="39"/>
        <v>G5 - Large C&amp;I</v>
      </c>
    </row>
    <row r="2512" spans="1:17" x14ac:dyDescent="0.25">
      <c r="A2512">
        <v>49</v>
      </c>
      <c r="B2512" t="s">
        <v>421</v>
      </c>
      <c r="C2512">
        <v>2020</v>
      </c>
      <c r="D2512">
        <v>8</v>
      </c>
      <c r="E2512" t="s">
        <v>140</v>
      </c>
      <c r="F2512">
        <v>3</v>
      </c>
      <c r="G2512" t="s">
        <v>136</v>
      </c>
      <c r="H2512">
        <v>405</v>
      </c>
      <c r="I2512" t="s">
        <v>505</v>
      </c>
      <c r="J2512">
        <v>2237</v>
      </c>
      <c r="K2512" t="s">
        <v>146</v>
      </c>
      <c r="L2512">
        <v>300</v>
      </c>
      <c r="M2512" t="s">
        <v>137</v>
      </c>
      <c r="N2512">
        <v>3317</v>
      </c>
      <c r="O2512">
        <v>1345801.05</v>
      </c>
      <c r="P2512">
        <v>801887.07</v>
      </c>
      <c r="Q2512" t="str">
        <f t="shared" si="39"/>
        <v>G4 - Medium C&amp;I</v>
      </c>
    </row>
    <row r="2513" spans="1:17" x14ac:dyDescent="0.25">
      <c r="A2513">
        <v>49</v>
      </c>
      <c r="B2513" t="s">
        <v>421</v>
      </c>
      <c r="C2513">
        <v>2020</v>
      </c>
      <c r="D2513">
        <v>8</v>
      </c>
      <c r="E2513" t="s">
        <v>140</v>
      </c>
      <c r="F2513">
        <v>3</v>
      </c>
      <c r="G2513" t="s">
        <v>136</v>
      </c>
      <c r="H2513">
        <v>417</v>
      </c>
      <c r="I2513" t="s">
        <v>500</v>
      </c>
      <c r="J2513">
        <v>2367</v>
      </c>
      <c r="K2513" t="s">
        <v>146</v>
      </c>
      <c r="L2513">
        <v>300</v>
      </c>
      <c r="M2513" t="s">
        <v>137</v>
      </c>
      <c r="N2513">
        <v>27</v>
      </c>
      <c r="O2513">
        <v>58504.95</v>
      </c>
      <c r="P2513">
        <v>51657.98</v>
      </c>
      <c r="Q2513" t="str">
        <f t="shared" si="39"/>
        <v>G5 - Large C&amp;I</v>
      </c>
    </row>
    <row r="2514" spans="1:17" x14ac:dyDescent="0.25">
      <c r="A2514">
        <v>49</v>
      </c>
      <c r="B2514" t="s">
        <v>421</v>
      </c>
      <c r="C2514">
        <v>2020</v>
      </c>
      <c r="D2514">
        <v>8</v>
      </c>
      <c r="E2514" t="s">
        <v>140</v>
      </c>
      <c r="F2514">
        <v>3</v>
      </c>
      <c r="G2514" t="s">
        <v>136</v>
      </c>
      <c r="H2514">
        <v>446</v>
      </c>
      <c r="I2514" t="s">
        <v>522</v>
      </c>
      <c r="J2514">
        <v>8011</v>
      </c>
      <c r="K2514" t="s">
        <v>146</v>
      </c>
      <c r="L2514">
        <v>300</v>
      </c>
      <c r="M2514" t="s">
        <v>137</v>
      </c>
      <c r="N2514">
        <v>23</v>
      </c>
      <c r="O2514">
        <v>1845.69</v>
      </c>
      <c r="P2514">
        <v>0</v>
      </c>
      <c r="Q2514" t="str">
        <f t="shared" si="39"/>
        <v>G6 - OTHER</v>
      </c>
    </row>
    <row r="2515" spans="1:17" x14ac:dyDescent="0.25">
      <c r="A2515">
        <v>49</v>
      </c>
      <c r="B2515" t="s">
        <v>421</v>
      </c>
      <c r="C2515">
        <v>2020</v>
      </c>
      <c r="D2515">
        <v>8</v>
      </c>
      <c r="E2515" t="s">
        <v>140</v>
      </c>
      <c r="F2515">
        <v>1</v>
      </c>
      <c r="G2515" t="s">
        <v>133</v>
      </c>
      <c r="H2515">
        <v>404</v>
      </c>
      <c r="I2515" t="s">
        <v>507</v>
      </c>
      <c r="J2515">
        <v>0</v>
      </c>
      <c r="K2515" t="s">
        <v>146</v>
      </c>
      <c r="L2515">
        <v>0</v>
      </c>
      <c r="M2515" t="s">
        <v>146</v>
      </c>
      <c r="N2515">
        <v>1</v>
      </c>
      <c r="O2515">
        <v>32.81</v>
      </c>
      <c r="P2515">
        <v>6.16</v>
      </c>
      <c r="Q2515" t="str">
        <f t="shared" si="39"/>
        <v>G6 - OTHER</v>
      </c>
    </row>
    <row r="2516" spans="1:17" x14ac:dyDescent="0.25">
      <c r="A2516">
        <v>49</v>
      </c>
      <c r="B2516" t="s">
        <v>421</v>
      </c>
      <c r="C2516">
        <v>2020</v>
      </c>
      <c r="D2516">
        <v>8</v>
      </c>
      <c r="E2516" t="s">
        <v>140</v>
      </c>
      <c r="F2516">
        <v>3</v>
      </c>
      <c r="G2516" t="s">
        <v>136</v>
      </c>
      <c r="H2516">
        <v>414</v>
      </c>
      <c r="I2516" t="s">
        <v>506</v>
      </c>
      <c r="J2516">
        <v>3421</v>
      </c>
      <c r="K2516" t="s">
        <v>146</v>
      </c>
      <c r="L2516">
        <v>1670</v>
      </c>
      <c r="M2516" t="s">
        <v>492</v>
      </c>
      <c r="N2516">
        <v>3</v>
      </c>
      <c r="O2516">
        <v>7278.72</v>
      </c>
      <c r="P2516">
        <v>2497.04</v>
      </c>
      <c r="Q2516" t="str">
        <f t="shared" si="39"/>
        <v>G5 - Large C&amp;I</v>
      </c>
    </row>
    <row r="2517" spans="1:17" x14ac:dyDescent="0.25">
      <c r="A2517">
        <v>49</v>
      </c>
      <c r="B2517" t="s">
        <v>421</v>
      </c>
      <c r="C2517">
        <v>2020</v>
      </c>
      <c r="D2517">
        <v>8</v>
      </c>
      <c r="E2517" t="s">
        <v>140</v>
      </c>
      <c r="F2517">
        <v>5</v>
      </c>
      <c r="G2517" t="s">
        <v>141</v>
      </c>
      <c r="H2517">
        <v>405</v>
      </c>
      <c r="I2517" t="s">
        <v>505</v>
      </c>
      <c r="J2517">
        <v>2237</v>
      </c>
      <c r="K2517" t="s">
        <v>146</v>
      </c>
      <c r="L2517">
        <v>400</v>
      </c>
      <c r="M2517" t="s">
        <v>141</v>
      </c>
      <c r="N2517">
        <v>24</v>
      </c>
      <c r="O2517">
        <v>22887.9</v>
      </c>
      <c r="P2517">
        <v>17380.689999999999</v>
      </c>
      <c r="Q2517" t="str">
        <f t="shared" si="39"/>
        <v>G4 - Medium C&amp;I</v>
      </c>
    </row>
    <row r="2518" spans="1:17" x14ac:dyDescent="0.25">
      <c r="A2518">
        <v>49</v>
      </c>
      <c r="B2518" t="s">
        <v>421</v>
      </c>
      <c r="C2518">
        <v>2020</v>
      </c>
      <c r="D2518">
        <v>8</v>
      </c>
      <c r="E2518" t="s">
        <v>140</v>
      </c>
      <c r="F2518">
        <v>5</v>
      </c>
      <c r="G2518" t="s">
        <v>141</v>
      </c>
      <c r="H2518">
        <v>420</v>
      </c>
      <c r="I2518" t="s">
        <v>499</v>
      </c>
      <c r="J2518">
        <v>2331</v>
      </c>
      <c r="K2518" t="s">
        <v>146</v>
      </c>
      <c r="L2518">
        <v>400</v>
      </c>
      <c r="M2518" t="s">
        <v>141</v>
      </c>
      <c r="N2518">
        <v>1</v>
      </c>
      <c r="O2518">
        <v>763.97</v>
      </c>
      <c r="P2518">
        <v>522.74</v>
      </c>
      <c r="Q2518" t="str">
        <f t="shared" si="39"/>
        <v>G5 - Large C&amp;I</v>
      </c>
    </row>
    <row r="2519" spans="1:17" x14ac:dyDescent="0.25">
      <c r="A2519">
        <v>49</v>
      </c>
      <c r="B2519" t="s">
        <v>421</v>
      </c>
      <c r="C2519">
        <v>2020</v>
      </c>
      <c r="D2519">
        <v>8</v>
      </c>
      <c r="E2519" t="s">
        <v>140</v>
      </c>
      <c r="F2519">
        <v>5</v>
      </c>
      <c r="G2519" t="s">
        <v>141</v>
      </c>
      <c r="H2519">
        <v>421</v>
      </c>
      <c r="I2519" t="s">
        <v>486</v>
      </c>
      <c r="J2519">
        <v>2496</v>
      </c>
      <c r="K2519" t="s">
        <v>146</v>
      </c>
      <c r="L2519">
        <v>400</v>
      </c>
      <c r="M2519" t="s">
        <v>141</v>
      </c>
      <c r="N2519">
        <v>2</v>
      </c>
      <c r="O2519">
        <v>13940.62</v>
      </c>
      <c r="P2519">
        <v>15631.96</v>
      </c>
      <c r="Q2519" t="str">
        <f t="shared" si="39"/>
        <v>G5 - Large C&amp;I</v>
      </c>
    </row>
    <row r="2520" spans="1:17" x14ac:dyDescent="0.25">
      <c r="A2520">
        <v>49</v>
      </c>
      <c r="B2520" t="s">
        <v>421</v>
      </c>
      <c r="C2520">
        <v>2020</v>
      </c>
      <c r="D2520">
        <v>8</v>
      </c>
      <c r="E2520" t="s">
        <v>140</v>
      </c>
      <c r="F2520">
        <v>3</v>
      </c>
      <c r="G2520" t="s">
        <v>136</v>
      </c>
      <c r="H2520">
        <v>425</v>
      </c>
      <c r="I2520" t="s">
        <v>480</v>
      </c>
      <c r="J2520" t="s">
        <v>481</v>
      </c>
      <c r="K2520" t="s">
        <v>146</v>
      </c>
      <c r="L2520">
        <v>1675</v>
      </c>
      <c r="M2520" t="s">
        <v>482</v>
      </c>
      <c r="N2520">
        <v>4</v>
      </c>
      <c r="O2520">
        <v>4742.63</v>
      </c>
      <c r="P2520">
        <v>1441.9</v>
      </c>
      <c r="Q2520" t="str">
        <f t="shared" si="39"/>
        <v>G5 - Large C&amp;I</v>
      </c>
    </row>
  </sheetData>
  <sortState ref="A2144:P2214">
    <sortCondition descending="1" ref="D2145"/>
  </sortState>
  <pageMargins left="0.7" right="0.7" top="0.75" bottom="0.75" header="0.3" footer="0.3"/>
  <pageSetup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CC1B1B-BDFC-4F75-8A63-FB4020DAB0B9}">
  <dimension ref="A1:N2400"/>
  <sheetViews>
    <sheetView topLeftCell="A25" workbookViewId="0">
      <selection activeCell="H39" sqref="H39:H43"/>
    </sheetView>
  </sheetViews>
  <sheetFormatPr defaultRowHeight="15" x14ac:dyDescent="0.25"/>
  <cols>
    <col min="2" max="2" width="11.5703125" customWidth="1"/>
    <col min="3" max="3" width="10.85546875" customWidth="1"/>
    <col min="4" max="4" width="24.85546875" customWidth="1"/>
    <col min="5" max="5" width="12.42578125" customWidth="1"/>
    <col min="7" max="7" width="29.28515625" bestFit="1" customWidth="1"/>
    <col min="8" max="8" width="16.28515625" bestFit="1" customWidth="1"/>
    <col min="9" max="22" width="12" bestFit="1" customWidth="1"/>
    <col min="23" max="23" width="11" bestFit="1" customWidth="1"/>
    <col min="24" max="24" width="12" bestFit="1" customWidth="1"/>
    <col min="25" max="29" width="11" bestFit="1" customWidth="1"/>
  </cols>
  <sheetData>
    <row r="1" spans="1:14" x14ac:dyDescent="0.25">
      <c r="A1" t="s">
        <v>60</v>
      </c>
      <c r="B1" t="s">
        <v>40</v>
      </c>
      <c r="C1" t="s">
        <v>41</v>
      </c>
      <c r="D1" t="s">
        <v>42</v>
      </c>
      <c r="E1" t="s">
        <v>58</v>
      </c>
      <c r="J1" t="s">
        <v>60</v>
      </c>
      <c r="K1" t="s">
        <v>40</v>
      </c>
      <c r="L1" t="s">
        <v>41</v>
      </c>
      <c r="M1" t="s">
        <v>42</v>
      </c>
      <c r="N1" t="s">
        <v>58</v>
      </c>
    </row>
    <row r="2" spans="1:14" x14ac:dyDescent="0.25">
      <c r="A2" t="s">
        <v>52</v>
      </c>
      <c r="B2" s="175">
        <v>43554</v>
      </c>
      <c r="C2">
        <v>49</v>
      </c>
      <c r="D2" t="s">
        <v>403</v>
      </c>
      <c r="E2">
        <v>402439</v>
      </c>
    </row>
    <row r="3" spans="1:14" x14ac:dyDescent="0.25">
      <c r="A3" t="s">
        <v>52</v>
      </c>
      <c r="B3" s="175">
        <v>43554</v>
      </c>
      <c r="C3">
        <v>49</v>
      </c>
      <c r="D3" t="s">
        <v>404</v>
      </c>
      <c r="E3">
        <v>33730</v>
      </c>
    </row>
    <row r="4" spans="1:14" x14ac:dyDescent="0.25">
      <c r="A4" t="s">
        <v>52</v>
      </c>
      <c r="B4" s="175">
        <v>43554</v>
      </c>
      <c r="C4">
        <v>49</v>
      </c>
      <c r="D4" t="s">
        <v>405</v>
      </c>
      <c r="E4">
        <v>50972</v>
      </c>
      <c r="G4" s="176" t="s">
        <v>59</v>
      </c>
      <c r="H4" s="176" t="s">
        <v>44</v>
      </c>
    </row>
    <row r="5" spans="1:14" x14ac:dyDescent="0.25">
      <c r="A5" t="s">
        <v>52</v>
      </c>
      <c r="B5" s="175">
        <v>43554</v>
      </c>
      <c r="C5">
        <v>49</v>
      </c>
      <c r="D5" t="s">
        <v>406</v>
      </c>
      <c r="E5">
        <v>8072</v>
      </c>
      <c r="G5" s="176" t="s">
        <v>45</v>
      </c>
      <c r="H5" s="175">
        <v>44072</v>
      </c>
    </row>
    <row r="6" spans="1:14" x14ac:dyDescent="0.25">
      <c r="A6" t="s">
        <v>52</v>
      </c>
      <c r="B6" s="175">
        <v>43554</v>
      </c>
      <c r="C6">
        <v>49</v>
      </c>
      <c r="D6" t="s">
        <v>407</v>
      </c>
      <c r="E6">
        <v>1042</v>
      </c>
      <c r="G6" s="177" t="s">
        <v>54</v>
      </c>
      <c r="H6" s="178">
        <v>155852956.51999995</v>
      </c>
    </row>
    <row r="7" spans="1:14" x14ac:dyDescent="0.25">
      <c r="A7" t="s">
        <v>52</v>
      </c>
      <c r="B7" s="175">
        <v>43554</v>
      </c>
      <c r="C7">
        <v>49</v>
      </c>
      <c r="D7" t="s">
        <v>408</v>
      </c>
      <c r="E7">
        <v>305</v>
      </c>
      <c r="G7" s="179" t="s">
        <v>403</v>
      </c>
      <c r="H7" s="178">
        <v>77607497.329999998</v>
      </c>
    </row>
    <row r="8" spans="1:14" x14ac:dyDescent="0.25">
      <c r="A8" t="s">
        <v>52</v>
      </c>
      <c r="B8" s="175">
        <v>43554</v>
      </c>
      <c r="C8">
        <v>49</v>
      </c>
      <c r="D8" t="s">
        <v>409</v>
      </c>
      <c r="E8">
        <v>222692</v>
      </c>
      <c r="G8" s="179" t="s">
        <v>404</v>
      </c>
      <c r="H8" s="178">
        <v>4138158.99</v>
      </c>
    </row>
    <row r="9" spans="1:14" x14ac:dyDescent="0.25">
      <c r="A9" t="s">
        <v>52</v>
      </c>
      <c r="B9" s="175">
        <v>43554</v>
      </c>
      <c r="C9">
        <v>49</v>
      </c>
      <c r="D9" t="s">
        <v>410</v>
      </c>
      <c r="E9">
        <v>20348</v>
      </c>
      <c r="G9" s="179" t="s">
        <v>405</v>
      </c>
      <c r="H9" s="178">
        <v>12423744.49</v>
      </c>
    </row>
    <row r="10" spans="1:14" x14ac:dyDescent="0.25">
      <c r="A10" t="s">
        <v>52</v>
      </c>
      <c r="B10" s="175">
        <v>43554</v>
      </c>
      <c r="C10">
        <v>49</v>
      </c>
      <c r="D10" t="s">
        <v>411</v>
      </c>
      <c r="E10">
        <v>18657</v>
      </c>
      <c r="G10" s="179" t="s">
        <v>406</v>
      </c>
      <c r="H10" s="178">
        <v>22313534.690000001</v>
      </c>
    </row>
    <row r="11" spans="1:14" x14ac:dyDescent="0.25">
      <c r="A11" t="s">
        <v>52</v>
      </c>
      <c r="B11" s="175">
        <v>43554</v>
      </c>
      <c r="C11">
        <v>49</v>
      </c>
      <c r="D11" t="s">
        <v>412</v>
      </c>
      <c r="E11">
        <v>5102</v>
      </c>
      <c r="G11" s="179" t="s">
        <v>407</v>
      </c>
      <c r="H11" s="178">
        <v>23905833.93</v>
      </c>
    </row>
    <row r="12" spans="1:14" x14ac:dyDescent="0.25">
      <c r="A12" t="s">
        <v>52</v>
      </c>
      <c r="B12" s="175">
        <v>43554</v>
      </c>
      <c r="C12">
        <v>49</v>
      </c>
      <c r="D12" t="s">
        <v>413</v>
      </c>
      <c r="E12">
        <v>774</v>
      </c>
      <c r="G12" s="179" t="s">
        <v>408</v>
      </c>
      <c r="H12" s="178">
        <v>31682.14</v>
      </c>
    </row>
    <row r="13" spans="1:14" x14ac:dyDescent="0.25">
      <c r="A13" t="s">
        <v>52</v>
      </c>
      <c r="B13" s="175">
        <v>43554</v>
      </c>
      <c r="C13">
        <v>49</v>
      </c>
      <c r="D13" t="s">
        <v>414</v>
      </c>
      <c r="E13">
        <v>27</v>
      </c>
      <c r="G13" s="179" t="s">
        <v>409</v>
      </c>
      <c r="H13" s="178">
        <v>9241523.2699999996</v>
      </c>
    </row>
    <row r="14" spans="1:14" x14ac:dyDescent="0.25">
      <c r="A14" t="s">
        <v>52</v>
      </c>
      <c r="B14" s="175">
        <v>43582</v>
      </c>
      <c r="C14">
        <v>49</v>
      </c>
      <c r="D14" t="s">
        <v>403</v>
      </c>
      <c r="E14">
        <v>402660</v>
      </c>
      <c r="G14" s="179" t="s">
        <v>410</v>
      </c>
      <c r="H14" s="178">
        <v>403280.13</v>
      </c>
    </row>
    <row r="15" spans="1:14" x14ac:dyDescent="0.25">
      <c r="A15" t="s">
        <v>52</v>
      </c>
      <c r="B15" s="175">
        <v>43582</v>
      </c>
      <c r="C15">
        <v>49</v>
      </c>
      <c r="D15" t="s">
        <v>404</v>
      </c>
      <c r="E15">
        <v>33723</v>
      </c>
      <c r="G15" s="179" t="s">
        <v>411</v>
      </c>
      <c r="H15" s="178">
        <v>1099289.9099999999</v>
      </c>
    </row>
    <row r="16" spans="1:14" x14ac:dyDescent="0.25">
      <c r="A16" t="s">
        <v>52</v>
      </c>
      <c r="B16" s="175">
        <v>43582</v>
      </c>
      <c r="C16">
        <v>49</v>
      </c>
      <c r="D16" t="s">
        <v>405</v>
      </c>
      <c r="E16">
        <v>51024</v>
      </c>
      <c r="G16" s="179" t="s">
        <v>412</v>
      </c>
      <c r="H16" s="178">
        <v>2044997.13</v>
      </c>
    </row>
    <row r="17" spans="1:8" x14ac:dyDescent="0.25">
      <c r="A17" t="s">
        <v>52</v>
      </c>
      <c r="B17" s="175">
        <v>43582</v>
      </c>
      <c r="C17">
        <v>49</v>
      </c>
      <c r="D17" t="s">
        <v>406</v>
      </c>
      <c r="E17">
        <v>8078</v>
      </c>
      <c r="G17" s="179" t="s">
        <v>413</v>
      </c>
      <c r="H17" s="178">
        <v>2630181.17</v>
      </c>
    </row>
    <row r="18" spans="1:8" x14ac:dyDescent="0.25">
      <c r="A18" t="s">
        <v>52</v>
      </c>
      <c r="B18" s="175">
        <v>43582</v>
      </c>
      <c r="C18">
        <v>49</v>
      </c>
      <c r="D18" t="s">
        <v>407</v>
      </c>
      <c r="E18">
        <v>1043</v>
      </c>
      <c r="G18" s="179" t="s">
        <v>414</v>
      </c>
      <c r="H18" s="178">
        <v>13233.34</v>
      </c>
    </row>
    <row r="19" spans="1:8" x14ac:dyDescent="0.25">
      <c r="A19" t="s">
        <v>52</v>
      </c>
      <c r="B19" s="175">
        <v>43582</v>
      </c>
      <c r="C19">
        <v>49</v>
      </c>
      <c r="D19" t="s">
        <v>408</v>
      </c>
      <c r="E19">
        <v>305</v>
      </c>
      <c r="G19" s="177" t="s">
        <v>55</v>
      </c>
      <c r="H19" s="178">
        <v>132831185.50999996</v>
      </c>
    </row>
    <row r="20" spans="1:8" x14ac:dyDescent="0.25">
      <c r="A20" t="s">
        <v>52</v>
      </c>
      <c r="B20" s="175">
        <v>43582</v>
      </c>
      <c r="C20">
        <v>49</v>
      </c>
      <c r="D20" t="s">
        <v>409</v>
      </c>
      <c r="E20">
        <v>222614</v>
      </c>
      <c r="G20" s="179" t="s">
        <v>403</v>
      </c>
      <c r="H20" s="178">
        <v>66060461.049999997</v>
      </c>
    </row>
    <row r="21" spans="1:8" x14ac:dyDescent="0.25">
      <c r="A21" t="s">
        <v>52</v>
      </c>
      <c r="B21" s="175">
        <v>43582</v>
      </c>
      <c r="C21">
        <v>49</v>
      </c>
      <c r="D21" t="s">
        <v>410</v>
      </c>
      <c r="E21">
        <v>20333</v>
      </c>
      <c r="G21" s="179" t="s">
        <v>404</v>
      </c>
      <c r="H21" s="178">
        <v>2754513.27</v>
      </c>
    </row>
    <row r="22" spans="1:8" x14ac:dyDescent="0.25">
      <c r="A22" t="s">
        <v>52</v>
      </c>
      <c r="B22" s="175">
        <v>43582</v>
      </c>
      <c r="C22">
        <v>49</v>
      </c>
      <c r="D22" t="s">
        <v>411</v>
      </c>
      <c r="E22">
        <v>18643</v>
      </c>
      <c r="G22" s="179" t="s">
        <v>405</v>
      </c>
      <c r="H22" s="178">
        <v>10772483.57</v>
      </c>
    </row>
    <row r="23" spans="1:8" x14ac:dyDescent="0.25">
      <c r="A23" t="s">
        <v>52</v>
      </c>
      <c r="B23" s="175">
        <v>43582</v>
      </c>
      <c r="C23">
        <v>49</v>
      </c>
      <c r="D23" t="s">
        <v>412</v>
      </c>
      <c r="E23">
        <v>5104</v>
      </c>
      <c r="G23" s="179" t="s">
        <v>406</v>
      </c>
      <c r="H23" s="178">
        <v>17328760.989999998</v>
      </c>
    </row>
    <row r="24" spans="1:8" x14ac:dyDescent="0.25">
      <c r="A24" t="s">
        <v>52</v>
      </c>
      <c r="B24" s="175">
        <v>43582</v>
      </c>
      <c r="C24">
        <v>49</v>
      </c>
      <c r="D24" t="s">
        <v>413</v>
      </c>
      <c r="E24">
        <v>773</v>
      </c>
      <c r="G24" s="179" t="s">
        <v>407</v>
      </c>
      <c r="H24" s="178">
        <v>19371653.579999998</v>
      </c>
    </row>
    <row r="25" spans="1:8" x14ac:dyDescent="0.25">
      <c r="A25" t="s">
        <v>52</v>
      </c>
      <c r="B25" s="175">
        <v>43582</v>
      </c>
      <c r="C25">
        <v>49</v>
      </c>
      <c r="D25" t="s">
        <v>414</v>
      </c>
      <c r="E25">
        <v>27</v>
      </c>
      <c r="G25" s="179" t="s">
        <v>408</v>
      </c>
      <c r="H25" s="178">
        <v>27537.72</v>
      </c>
    </row>
    <row r="26" spans="1:8" x14ac:dyDescent="0.25">
      <c r="A26" t="s">
        <v>52</v>
      </c>
      <c r="B26" s="175">
        <v>43610</v>
      </c>
      <c r="C26">
        <v>49</v>
      </c>
      <c r="D26" t="s">
        <v>403</v>
      </c>
      <c r="E26">
        <v>402309</v>
      </c>
      <c r="G26" s="179" t="s">
        <v>409</v>
      </c>
      <c r="H26" s="178">
        <v>10181670.630000001</v>
      </c>
    </row>
    <row r="27" spans="1:8" x14ac:dyDescent="0.25">
      <c r="A27" t="s">
        <v>52</v>
      </c>
      <c r="B27" s="175">
        <v>43610</v>
      </c>
      <c r="C27">
        <v>49</v>
      </c>
      <c r="D27" t="s">
        <v>404</v>
      </c>
      <c r="E27">
        <v>33714</v>
      </c>
      <c r="G27" s="179" t="s">
        <v>410</v>
      </c>
      <c r="H27" s="178">
        <v>396151.71</v>
      </c>
    </row>
    <row r="28" spans="1:8" x14ac:dyDescent="0.25">
      <c r="A28" t="s">
        <v>52</v>
      </c>
      <c r="B28" s="175">
        <v>43610</v>
      </c>
      <c r="C28">
        <v>49</v>
      </c>
      <c r="D28" t="s">
        <v>405</v>
      </c>
      <c r="E28">
        <v>51082</v>
      </c>
      <c r="G28" s="179" t="s">
        <v>411</v>
      </c>
      <c r="H28" s="178">
        <v>1121860.6100000001</v>
      </c>
    </row>
    <row r="29" spans="1:8" x14ac:dyDescent="0.25">
      <c r="A29" t="s">
        <v>52</v>
      </c>
      <c r="B29" s="175">
        <v>43610</v>
      </c>
      <c r="C29">
        <v>49</v>
      </c>
      <c r="D29" t="s">
        <v>406</v>
      </c>
      <c r="E29">
        <v>8081</v>
      </c>
      <c r="G29" s="179" t="s">
        <v>412</v>
      </c>
      <c r="H29" s="178">
        <v>2131641.79</v>
      </c>
    </row>
    <row r="30" spans="1:8" x14ac:dyDescent="0.25">
      <c r="A30" t="s">
        <v>52</v>
      </c>
      <c r="B30" s="175">
        <v>43610</v>
      </c>
      <c r="C30">
        <v>49</v>
      </c>
      <c r="D30" t="s">
        <v>407</v>
      </c>
      <c r="E30">
        <v>1044</v>
      </c>
      <c r="G30" s="179" t="s">
        <v>413</v>
      </c>
      <c r="H30" s="178">
        <v>2669934.02</v>
      </c>
    </row>
    <row r="31" spans="1:8" x14ac:dyDescent="0.25">
      <c r="A31" t="s">
        <v>52</v>
      </c>
      <c r="B31" s="175">
        <v>43610</v>
      </c>
      <c r="C31">
        <v>49</v>
      </c>
      <c r="D31" t="s">
        <v>408</v>
      </c>
      <c r="E31">
        <v>305</v>
      </c>
      <c r="G31" s="179" t="s">
        <v>414</v>
      </c>
      <c r="H31" s="178">
        <v>14516.57</v>
      </c>
    </row>
    <row r="32" spans="1:8" x14ac:dyDescent="0.25">
      <c r="A32" t="s">
        <v>52</v>
      </c>
      <c r="B32" s="175">
        <v>43610</v>
      </c>
      <c r="C32">
        <v>49</v>
      </c>
      <c r="D32" t="s">
        <v>409</v>
      </c>
      <c r="E32">
        <v>222273</v>
      </c>
      <c r="G32" s="177" t="s">
        <v>56</v>
      </c>
      <c r="H32" s="178">
        <v>711090</v>
      </c>
    </row>
    <row r="33" spans="1:8" x14ac:dyDescent="0.25">
      <c r="A33" t="s">
        <v>52</v>
      </c>
      <c r="B33" s="175">
        <v>43610</v>
      </c>
      <c r="C33">
        <v>49</v>
      </c>
      <c r="D33" t="s">
        <v>410</v>
      </c>
      <c r="E33">
        <v>20344</v>
      </c>
      <c r="G33" s="179" t="s">
        <v>403</v>
      </c>
      <c r="H33" s="178">
        <v>380250</v>
      </c>
    </row>
    <row r="34" spans="1:8" x14ac:dyDescent="0.25">
      <c r="A34" t="s">
        <v>52</v>
      </c>
      <c r="B34" s="175">
        <v>43610</v>
      </c>
      <c r="C34">
        <v>49</v>
      </c>
      <c r="D34" t="s">
        <v>411</v>
      </c>
      <c r="E34">
        <v>18600</v>
      </c>
      <c r="G34" s="179" t="s">
        <v>404</v>
      </c>
      <c r="H34" s="178">
        <v>27851</v>
      </c>
    </row>
    <row r="35" spans="1:8" x14ac:dyDescent="0.25">
      <c r="A35" t="s">
        <v>52</v>
      </c>
      <c r="B35" s="175">
        <v>43610</v>
      </c>
      <c r="C35">
        <v>49</v>
      </c>
      <c r="D35" t="s">
        <v>412</v>
      </c>
      <c r="E35">
        <v>5100</v>
      </c>
      <c r="G35" s="179" t="s">
        <v>405</v>
      </c>
      <c r="H35" s="178">
        <v>52778</v>
      </c>
    </row>
    <row r="36" spans="1:8" x14ac:dyDescent="0.25">
      <c r="A36" t="s">
        <v>52</v>
      </c>
      <c r="B36" s="175">
        <v>43610</v>
      </c>
      <c r="C36">
        <v>49</v>
      </c>
      <c r="D36" t="s">
        <v>413</v>
      </c>
      <c r="E36">
        <v>771</v>
      </c>
      <c r="G36" s="179" t="s">
        <v>406</v>
      </c>
      <c r="H36" s="178">
        <v>9338</v>
      </c>
    </row>
    <row r="37" spans="1:8" x14ac:dyDescent="0.25">
      <c r="A37" t="s">
        <v>52</v>
      </c>
      <c r="B37" s="175">
        <v>43610</v>
      </c>
      <c r="C37">
        <v>49</v>
      </c>
      <c r="D37" t="s">
        <v>414</v>
      </c>
      <c r="E37">
        <v>27</v>
      </c>
      <c r="G37" s="179" t="s">
        <v>407</v>
      </c>
      <c r="H37" s="178">
        <v>1362</v>
      </c>
    </row>
    <row r="38" spans="1:8" x14ac:dyDescent="0.25">
      <c r="A38" t="s">
        <v>52</v>
      </c>
      <c r="B38" s="175">
        <v>43645</v>
      </c>
      <c r="C38">
        <v>49</v>
      </c>
      <c r="D38" t="s">
        <v>403</v>
      </c>
      <c r="E38">
        <v>402127</v>
      </c>
      <c r="G38" s="179" t="s">
        <v>408</v>
      </c>
      <c r="H38" s="178">
        <v>2</v>
      </c>
    </row>
    <row r="39" spans="1:8" x14ac:dyDescent="0.25">
      <c r="A39" t="s">
        <v>52</v>
      </c>
      <c r="B39" s="175">
        <v>43645</v>
      </c>
      <c r="C39">
        <v>49</v>
      </c>
      <c r="D39" t="s">
        <v>404</v>
      </c>
      <c r="E39">
        <v>33684</v>
      </c>
      <c r="G39" s="179" t="s">
        <v>409</v>
      </c>
      <c r="H39" s="178">
        <v>197356</v>
      </c>
    </row>
    <row r="40" spans="1:8" x14ac:dyDescent="0.25">
      <c r="A40" t="s">
        <v>52</v>
      </c>
      <c r="B40" s="175">
        <v>43645</v>
      </c>
      <c r="C40">
        <v>49</v>
      </c>
      <c r="D40" t="s">
        <v>405</v>
      </c>
      <c r="E40">
        <v>51217</v>
      </c>
      <c r="G40" s="179" t="s">
        <v>410</v>
      </c>
      <c r="H40" s="178">
        <v>17692</v>
      </c>
    </row>
    <row r="41" spans="1:8" x14ac:dyDescent="0.25">
      <c r="A41" t="s">
        <v>52</v>
      </c>
      <c r="B41" s="175">
        <v>43645</v>
      </c>
      <c r="C41">
        <v>49</v>
      </c>
      <c r="D41" t="s">
        <v>406</v>
      </c>
      <c r="E41">
        <v>8094</v>
      </c>
      <c r="G41" s="179" t="s">
        <v>411</v>
      </c>
      <c r="H41" s="178">
        <v>18100</v>
      </c>
    </row>
    <row r="42" spans="1:8" x14ac:dyDescent="0.25">
      <c r="A42" t="s">
        <v>52</v>
      </c>
      <c r="B42" s="175">
        <v>43645</v>
      </c>
      <c r="C42">
        <v>49</v>
      </c>
      <c r="D42" t="s">
        <v>407</v>
      </c>
      <c r="E42">
        <v>1045</v>
      </c>
      <c r="G42" s="179" t="s">
        <v>412</v>
      </c>
      <c r="H42" s="178">
        <v>5502</v>
      </c>
    </row>
    <row r="43" spans="1:8" x14ac:dyDescent="0.25">
      <c r="A43" t="s">
        <v>52</v>
      </c>
      <c r="B43" s="175">
        <v>43645</v>
      </c>
      <c r="C43">
        <v>49</v>
      </c>
      <c r="D43" t="s">
        <v>408</v>
      </c>
      <c r="E43">
        <v>304</v>
      </c>
      <c r="G43" s="179" t="s">
        <v>413</v>
      </c>
      <c r="H43" s="178">
        <v>836</v>
      </c>
    </row>
    <row r="44" spans="1:8" x14ac:dyDescent="0.25">
      <c r="A44" t="s">
        <v>52</v>
      </c>
      <c r="B44" s="175">
        <v>43645</v>
      </c>
      <c r="C44">
        <v>49</v>
      </c>
      <c r="D44" t="s">
        <v>409</v>
      </c>
      <c r="E44">
        <v>222068</v>
      </c>
      <c r="G44" s="179" t="s">
        <v>414</v>
      </c>
      <c r="H44" s="178">
        <v>23</v>
      </c>
    </row>
    <row r="45" spans="1:8" x14ac:dyDescent="0.25">
      <c r="A45" t="s">
        <v>52</v>
      </c>
      <c r="B45" s="175">
        <v>43645</v>
      </c>
      <c r="C45">
        <v>49</v>
      </c>
      <c r="D45" t="s">
        <v>410</v>
      </c>
      <c r="E45">
        <v>20299</v>
      </c>
    </row>
    <row r="46" spans="1:8" x14ac:dyDescent="0.25">
      <c r="A46" t="s">
        <v>52</v>
      </c>
      <c r="B46" s="175">
        <v>43645</v>
      </c>
      <c r="C46">
        <v>49</v>
      </c>
      <c r="D46" t="s">
        <v>411</v>
      </c>
      <c r="E46">
        <v>18536</v>
      </c>
    </row>
    <row r="47" spans="1:8" x14ac:dyDescent="0.25">
      <c r="A47" t="s">
        <v>52</v>
      </c>
      <c r="B47" s="175">
        <v>43645</v>
      </c>
      <c r="C47">
        <v>49</v>
      </c>
      <c r="D47" t="s">
        <v>412</v>
      </c>
      <c r="E47">
        <v>5101</v>
      </c>
    </row>
    <row r="48" spans="1:8" x14ac:dyDescent="0.25">
      <c r="A48" t="s">
        <v>52</v>
      </c>
      <c r="B48" s="175">
        <v>43645</v>
      </c>
      <c r="C48">
        <v>49</v>
      </c>
      <c r="D48" t="s">
        <v>413</v>
      </c>
      <c r="E48">
        <v>769</v>
      </c>
    </row>
    <row r="49" spans="1:5" x14ac:dyDescent="0.25">
      <c r="A49" t="s">
        <v>52</v>
      </c>
      <c r="B49" s="175">
        <v>43645</v>
      </c>
      <c r="C49">
        <v>49</v>
      </c>
      <c r="D49" t="s">
        <v>414</v>
      </c>
      <c r="E49">
        <v>27</v>
      </c>
    </row>
    <row r="50" spans="1:5" x14ac:dyDescent="0.25">
      <c r="A50" t="s">
        <v>52</v>
      </c>
      <c r="B50" s="175">
        <v>43673</v>
      </c>
      <c r="C50">
        <v>49</v>
      </c>
      <c r="D50" t="s">
        <v>403</v>
      </c>
      <c r="E50">
        <v>402402</v>
      </c>
    </row>
    <row r="51" spans="1:5" x14ac:dyDescent="0.25">
      <c r="A51" t="s">
        <v>52</v>
      </c>
      <c r="B51" s="175">
        <v>43673</v>
      </c>
      <c r="C51">
        <v>49</v>
      </c>
      <c r="D51" t="s">
        <v>404</v>
      </c>
      <c r="E51">
        <v>33697</v>
      </c>
    </row>
    <row r="52" spans="1:5" x14ac:dyDescent="0.25">
      <c r="A52" t="s">
        <v>52</v>
      </c>
      <c r="B52" s="175">
        <v>43673</v>
      </c>
      <c r="C52">
        <v>49</v>
      </c>
      <c r="D52" t="s">
        <v>405</v>
      </c>
      <c r="E52">
        <v>51283</v>
      </c>
    </row>
    <row r="53" spans="1:5" x14ac:dyDescent="0.25">
      <c r="A53" t="s">
        <v>52</v>
      </c>
      <c r="B53" s="175">
        <v>43673</v>
      </c>
      <c r="C53">
        <v>49</v>
      </c>
      <c r="D53" t="s">
        <v>406</v>
      </c>
      <c r="E53">
        <v>8108</v>
      </c>
    </row>
    <row r="54" spans="1:5" x14ac:dyDescent="0.25">
      <c r="A54" t="s">
        <v>52</v>
      </c>
      <c r="B54" s="175">
        <v>43673</v>
      </c>
      <c r="C54">
        <v>49</v>
      </c>
      <c r="D54" t="s">
        <v>407</v>
      </c>
      <c r="E54">
        <v>1045</v>
      </c>
    </row>
    <row r="55" spans="1:5" x14ac:dyDescent="0.25">
      <c r="A55" t="s">
        <v>52</v>
      </c>
      <c r="B55" s="175">
        <v>43673</v>
      </c>
      <c r="C55">
        <v>49</v>
      </c>
      <c r="D55" t="s">
        <v>408</v>
      </c>
      <c r="E55">
        <v>305</v>
      </c>
    </row>
    <row r="56" spans="1:5" x14ac:dyDescent="0.25">
      <c r="A56" t="s">
        <v>52</v>
      </c>
      <c r="B56" s="175">
        <v>43673</v>
      </c>
      <c r="C56">
        <v>49</v>
      </c>
      <c r="D56" t="s">
        <v>409</v>
      </c>
      <c r="E56">
        <v>221977</v>
      </c>
    </row>
    <row r="57" spans="1:5" x14ac:dyDescent="0.25">
      <c r="A57" t="s">
        <v>52</v>
      </c>
      <c r="B57" s="175">
        <v>43673</v>
      </c>
      <c r="C57">
        <v>49</v>
      </c>
      <c r="D57" t="s">
        <v>410</v>
      </c>
      <c r="E57">
        <v>20268</v>
      </c>
    </row>
    <row r="58" spans="1:5" x14ac:dyDescent="0.25">
      <c r="A58" t="s">
        <v>52</v>
      </c>
      <c r="B58" s="175">
        <v>43673</v>
      </c>
      <c r="C58">
        <v>49</v>
      </c>
      <c r="D58" t="s">
        <v>411</v>
      </c>
      <c r="E58">
        <v>18504</v>
      </c>
    </row>
    <row r="59" spans="1:5" x14ac:dyDescent="0.25">
      <c r="A59" t="s">
        <v>52</v>
      </c>
      <c r="B59" s="175">
        <v>43673</v>
      </c>
      <c r="C59">
        <v>49</v>
      </c>
      <c r="D59" t="s">
        <v>412</v>
      </c>
      <c r="E59">
        <v>5102</v>
      </c>
    </row>
    <row r="60" spans="1:5" x14ac:dyDescent="0.25">
      <c r="A60" t="s">
        <v>52</v>
      </c>
      <c r="B60" s="175">
        <v>43673</v>
      </c>
      <c r="C60">
        <v>49</v>
      </c>
      <c r="D60" t="s">
        <v>413</v>
      </c>
      <c r="E60">
        <v>769</v>
      </c>
    </row>
    <row r="61" spans="1:5" x14ac:dyDescent="0.25">
      <c r="A61" t="s">
        <v>52</v>
      </c>
      <c r="B61" s="175">
        <v>43673</v>
      </c>
      <c r="C61">
        <v>49</v>
      </c>
      <c r="D61" t="s">
        <v>414</v>
      </c>
      <c r="E61">
        <v>27</v>
      </c>
    </row>
    <row r="62" spans="1:5" x14ac:dyDescent="0.25">
      <c r="A62" t="s">
        <v>52</v>
      </c>
      <c r="B62" s="175">
        <v>43708</v>
      </c>
      <c r="C62">
        <v>49</v>
      </c>
      <c r="D62" t="s">
        <v>403</v>
      </c>
      <c r="E62">
        <v>402537</v>
      </c>
    </row>
    <row r="63" spans="1:5" x14ac:dyDescent="0.25">
      <c r="A63" t="s">
        <v>52</v>
      </c>
      <c r="B63" s="175">
        <v>43708</v>
      </c>
      <c r="C63">
        <v>49</v>
      </c>
      <c r="D63" t="s">
        <v>404</v>
      </c>
      <c r="E63">
        <v>33700</v>
      </c>
    </row>
    <row r="64" spans="1:5" x14ac:dyDescent="0.25">
      <c r="A64" t="s">
        <v>52</v>
      </c>
      <c r="B64" s="175">
        <v>43708</v>
      </c>
      <c r="C64">
        <v>49</v>
      </c>
      <c r="D64" t="s">
        <v>405</v>
      </c>
      <c r="E64">
        <v>51370</v>
      </c>
    </row>
    <row r="65" spans="1:5" x14ac:dyDescent="0.25">
      <c r="A65" t="s">
        <v>52</v>
      </c>
      <c r="B65" s="175">
        <v>43708</v>
      </c>
      <c r="C65">
        <v>49</v>
      </c>
      <c r="D65" t="s">
        <v>406</v>
      </c>
      <c r="E65">
        <v>8110</v>
      </c>
    </row>
    <row r="66" spans="1:5" x14ac:dyDescent="0.25">
      <c r="A66" t="s">
        <v>52</v>
      </c>
      <c r="B66" s="175">
        <v>43708</v>
      </c>
      <c r="C66">
        <v>49</v>
      </c>
      <c r="D66" t="s">
        <v>407</v>
      </c>
      <c r="E66">
        <v>1047</v>
      </c>
    </row>
    <row r="67" spans="1:5" x14ac:dyDescent="0.25">
      <c r="A67" t="s">
        <v>52</v>
      </c>
      <c r="B67" s="175">
        <v>43708</v>
      </c>
      <c r="C67">
        <v>49</v>
      </c>
      <c r="D67" t="s">
        <v>408</v>
      </c>
      <c r="E67">
        <v>306</v>
      </c>
    </row>
    <row r="68" spans="1:5" x14ac:dyDescent="0.25">
      <c r="A68" t="s">
        <v>52</v>
      </c>
      <c r="B68" s="175">
        <v>43708</v>
      </c>
      <c r="C68">
        <v>49</v>
      </c>
      <c r="D68" t="s">
        <v>409</v>
      </c>
      <c r="E68">
        <v>222043</v>
      </c>
    </row>
    <row r="69" spans="1:5" x14ac:dyDescent="0.25">
      <c r="A69" t="s">
        <v>52</v>
      </c>
      <c r="B69" s="175">
        <v>43708</v>
      </c>
      <c r="C69">
        <v>49</v>
      </c>
      <c r="D69" t="s">
        <v>410</v>
      </c>
      <c r="E69">
        <v>20257</v>
      </c>
    </row>
    <row r="70" spans="1:5" x14ac:dyDescent="0.25">
      <c r="A70" t="s">
        <v>52</v>
      </c>
      <c r="B70" s="175">
        <v>43708</v>
      </c>
      <c r="C70">
        <v>49</v>
      </c>
      <c r="D70" t="s">
        <v>411</v>
      </c>
      <c r="E70">
        <v>18512</v>
      </c>
    </row>
    <row r="71" spans="1:5" x14ac:dyDescent="0.25">
      <c r="A71" t="s">
        <v>52</v>
      </c>
      <c r="B71" s="175">
        <v>43708</v>
      </c>
      <c r="C71">
        <v>49</v>
      </c>
      <c r="D71" t="s">
        <v>412</v>
      </c>
      <c r="E71">
        <v>5102</v>
      </c>
    </row>
    <row r="72" spans="1:5" x14ac:dyDescent="0.25">
      <c r="A72" t="s">
        <v>52</v>
      </c>
      <c r="B72" s="175">
        <v>43708</v>
      </c>
      <c r="C72">
        <v>49</v>
      </c>
      <c r="D72" t="s">
        <v>413</v>
      </c>
      <c r="E72">
        <v>768</v>
      </c>
    </row>
    <row r="73" spans="1:5" x14ac:dyDescent="0.25">
      <c r="A73" t="s">
        <v>52</v>
      </c>
      <c r="B73" s="175">
        <v>43708</v>
      </c>
      <c r="C73">
        <v>49</v>
      </c>
      <c r="D73" t="s">
        <v>414</v>
      </c>
      <c r="E73">
        <v>27</v>
      </c>
    </row>
    <row r="74" spans="1:5" x14ac:dyDescent="0.25">
      <c r="A74" t="s">
        <v>52</v>
      </c>
      <c r="B74" s="175">
        <v>43736</v>
      </c>
      <c r="C74">
        <v>49</v>
      </c>
      <c r="D74" t="s">
        <v>403</v>
      </c>
      <c r="E74">
        <v>402999</v>
      </c>
    </row>
    <row r="75" spans="1:5" x14ac:dyDescent="0.25">
      <c r="A75" t="s">
        <v>52</v>
      </c>
      <c r="B75" s="175">
        <v>43736</v>
      </c>
      <c r="C75">
        <v>49</v>
      </c>
      <c r="D75" t="s">
        <v>404</v>
      </c>
      <c r="E75">
        <v>33713</v>
      </c>
    </row>
    <row r="76" spans="1:5" x14ac:dyDescent="0.25">
      <c r="A76" t="s">
        <v>52</v>
      </c>
      <c r="B76" s="175">
        <v>43736</v>
      </c>
      <c r="C76">
        <v>49</v>
      </c>
      <c r="D76" t="s">
        <v>405</v>
      </c>
      <c r="E76">
        <v>51491</v>
      </c>
    </row>
    <row r="77" spans="1:5" x14ac:dyDescent="0.25">
      <c r="A77" t="s">
        <v>52</v>
      </c>
      <c r="B77" s="175">
        <v>43736</v>
      </c>
      <c r="C77">
        <v>49</v>
      </c>
      <c r="D77" t="s">
        <v>406</v>
      </c>
      <c r="E77">
        <v>8121</v>
      </c>
    </row>
    <row r="78" spans="1:5" x14ac:dyDescent="0.25">
      <c r="A78" t="s">
        <v>52</v>
      </c>
      <c r="B78" s="175">
        <v>43736</v>
      </c>
      <c r="C78">
        <v>49</v>
      </c>
      <c r="D78" t="s">
        <v>407</v>
      </c>
      <c r="E78">
        <v>1049</v>
      </c>
    </row>
    <row r="79" spans="1:5" x14ac:dyDescent="0.25">
      <c r="A79" t="s">
        <v>52</v>
      </c>
      <c r="B79" s="175">
        <v>43736</v>
      </c>
      <c r="C79">
        <v>49</v>
      </c>
      <c r="D79" t="s">
        <v>408</v>
      </c>
      <c r="E79">
        <v>307</v>
      </c>
    </row>
    <row r="80" spans="1:5" x14ac:dyDescent="0.25">
      <c r="A80" t="s">
        <v>52</v>
      </c>
      <c r="B80" s="175">
        <v>43736</v>
      </c>
      <c r="C80">
        <v>49</v>
      </c>
      <c r="D80" t="s">
        <v>409</v>
      </c>
      <c r="E80">
        <v>222334</v>
      </c>
    </row>
    <row r="81" spans="1:5" x14ac:dyDescent="0.25">
      <c r="A81" t="s">
        <v>52</v>
      </c>
      <c r="B81" s="175">
        <v>43736</v>
      </c>
      <c r="C81">
        <v>49</v>
      </c>
      <c r="D81" t="s">
        <v>410</v>
      </c>
      <c r="E81">
        <v>20248</v>
      </c>
    </row>
    <row r="82" spans="1:5" x14ac:dyDescent="0.25">
      <c r="A82" t="s">
        <v>52</v>
      </c>
      <c r="B82" s="175">
        <v>43736</v>
      </c>
      <c r="C82">
        <v>49</v>
      </c>
      <c r="D82" t="s">
        <v>411</v>
      </c>
      <c r="E82">
        <v>18530</v>
      </c>
    </row>
    <row r="83" spans="1:5" x14ac:dyDescent="0.25">
      <c r="A83" t="s">
        <v>52</v>
      </c>
      <c r="B83" s="175">
        <v>43736</v>
      </c>
      <c r="C83">
        <v>49</v>
      </c>
      <c r="D83" t="s">
        <v>412</v>
      </c>
      <c r="E83">
        <v>5115</v>
      </c>
    </row>
    <row r="84" spans="1:5" x14ac:dyDescent="0.25">
      <c r="A84" t="s">
        <v>52</v>
      </c>
      <c r="B84" s="175">
        <v>43736</v>
      </c>
      <c r="C84">
        <v>49</v>
      </c>
      <c r="D84" t="s">
        <v>413</v>
      </c>
      <c r="E84">
        <v>769</v>
      </c>
    </row>
    <row r="85" spans="1:5" x14ac:dyDescent="0.25">
      <c r="A85" t="s">
        <v>52</v>
      </c>
      <c r="B85" s="175">
        <v>43736</v>
      </c>
      <c r="C85">
        <v>49</v>
      </c>
      <c r="D85" t="s">
        <v>414</v>
      </c>
      <c r="E85">
        <v>27</v>
      </c>
    </row>
    <row r="86" spans="1:5" x14ac:dyDescent="0.25">
      <c r="A86" t="s">
        <v>52</v>
      </c>
      <c r="B86" s="175">
        <v>43764</v>
      </c>
      <c r="C86">
        <v>49</v>
      </c>
      <c r="D86" t="s">
        <v>403</v>
      </c>
      <c r="E86">
        <v>403444</v>
      </c>
    </row>
    <row r="87" spans="1:5" x14ac:dyDescent="0.25">
      <c r="A87" t="s">
        <v>52</v>
      </c>
      <c r="B87" s="175">
        <v>43764</v>
      </c>
      <c r="C87">
        <v>49</v>
      </c>
      <c r="D87" t="s">
        <v>404</v>
      </c>
      <c r="E87">
        <v>33759</v>
      </c>
    </row>
    <row r="88" spans="1:5" x14ac:dyDescent="0.25">
      <c r="A88" t="s">
        <v>52</v>
      </c>
      <c r="B88" s="175">
        <v>43764</v>
      </c>
      <c r="C88">
        <v>49</v>
      </c>
      <c r="D88" t="s">
        <v>405</v>
      </c>
      <c r="E88">
        <v>51581</v>
      </c>
    </row>
    <row r="89" spans="1:5" x14ac:dyDescent="0.25">
      <c r="A89" t="s">
        <v>52</v>
      </c>
      <c r="B89" s="175">
        <v>43764</v>
      </c>
      <c r="C89">
        <v>49</v>
      </c>
      <c r="D89" t="s">
        <v>406</v>
      </c>
      <c r="E89">
        <v>8126</v>
      </c>
    </row>
    <row r="90" spans="1:5" x14ac:dyDescent="0.25">
      <c r="A90" t="s">
        <v>52</v>
      </c>
      <c r="B90" s="175">
        <v>43764</v>
      </c>
      <c r="C90">
        <v>49</v>
      </c>
      <c r="D90" t="s">
        <v>407</v>
      </c>
      <c r="E90">
        <v>1049</v>
      </c>
    </row>
    <row r="91" spans="1:5" x14ac:dyDescent="0.25">
      <c r="A91" t="s">
        <v>52</v>
      </c>
      <c r="B91" s="175">
        <v>43764</v>
      </c>
      <c r="C91">
        <v>49</v>
      </c>
      <c r="D91" t="s">
        <v>408</v>
      </c>
      <c r="E91">
        <v>309</v>
      </c>
    </row>
    <row r="92" spans="1:5" x14ac:dyDescent="0.25">
      <c r="A92" t="s">
        <v>52</v>
      </c>
      <c r="B92" s="175">
        <v>43764</v>
      </c>
      <c r="C92">
        <v>49</v>
      </c>
      <c r="D92" t="s">
        <v>409</v>
      </c>
      <c r="E92">
        <v>222714</v>
      </c>
    </row>
    <row r="93" spans="1:5" x14ac:dyDescent="0.25">
      <c r="A93" t="s">
        <v>52</v>
      </c>
      <c r="B93" s="175">
        <v>43764</v>
      </c>
      <c r="C93">
        <v>49</v>
      </c>
      <c r="D93" t="s">
        <v>410</v>
      </c>
      <c r="E93">
        <v>20320</v>
      </c>
    </row>
    <row r="94" spans="1:5" x14ac:dyDescent="0.25">
      <c r="A94" t="s">
        <v>52</v>
      </c>
      <c r="B94" s="175">
        <v>43764</v>
      </c>
      <c r="C94">
        <v>49</v>
      </c>
      <c r="D94" t="s">
        <v>411</v>
      </c>
      <c r="E94">
        <v>18601</v>
      </c>
    </row>
    <row r="95" spans="1:5" x14ac:dyDescent="0.25">
      <c r="A95" t="s">
        <v>52</v>
      </c>
      <c r="B95" s="175">
        <v>43764</v>
      </c>
      <c r="C95">
        <v>49</v>
      </c>
      <c r="D95" t="s">
        <v>412</v>
      </c>
      <c r="E95">
        <v>5124</v>
      </c>
    </row>
    <row r="96" spans="1:5" x14ac:dyDescent="0.25">
      <c r="A96" t="s">
        <v>52</v>
      </c>
      <c r="B96" s="175">
        <v>43764</v>
      </c>
      <c r="C96">
        <v>49</v>
      </c>
      <c r="D96" t="s">
        <v>413</v>
      </c>
      <c r="E96">
        <v>773</v>
      </c>
    </row>
    <row r="97" spans="1:5" x14ac:dyDescent="0.25">
      <c r="A97" t="s">
        <v>52</v>
      </c>
      <c r="B97" s="175">
        <v>43764</v>
      </c>
      <c r="C97">
        <v>49</v>
      </c>
      <c r="D97" t="s">
        <v>414</v>
      </c>
      <c r="E97">
        <v>27</v>
      </c>
    </row>
    <row r="98" spans="1:5" x14ac:dyDescent="0.25">
      <c r="A98" t="s">
        <v>52</v>
      </c>
      <c r="B98" s="175">
        <v>43799</v>
      </c>
      <c r="C98">
        <v>49</v>
      </c>
      <c r="D98" t="s">
        <v>403</v>
      </c>
      <c r="E98">
        <v>404678</v>
      </c>
    </row>
    <row r="99" spans="1:5" x14ac:dyDescent="0.25">
      <c r="A99" t="s">
        <v>52</v>
      </c>
      <c r="B99" s="175">
        <v>43799</v>
      </c>
      <c r="C99">
        <v>49</v>
      </c>
      <c r="D99" t="s">
        <v>404</v>
      </c>
      <c r="E99">
        <v>33874</v>
      </c>
    </row>
    <row r="100" spans="1:5" x14ac:dyDescent="0.25">
      <c r="A100" t="s">
        <v>52</v>
      </c>
      <c r="B100" s="175">
        <v>43799</v>
      </c>
      <c r="C100">
        <v>49</v>
      </c>
      <c r="D100" t="s">
        <v>405</v>
      </c>
      <c r="E100">
        <v>51829</v>
      </c>
    </row>
    <row r="101" spans="1:5" x14ac:dyDescent="0.25">
      <c r="A101" t="s">
        <v>52</v>
      </c>
      <c r="B101" s="175">
        <v>43799</v>
      </c>
      <c r="C101">
        <v>49</v>
      </c>
      <c r="D101" t="s">
        <v>406</v>
      </c>
      <c r="E101">
        <v>8143</v>
      </c>
    </row>
    <row r="102" spans="1:5" x14ac:dyDescent="0.25">
      <c r="A102" t="s">
        <v>52</v>
      </c>
      <c r="B102" s="175">
        <v>43799</v>
      </c>
      <c r="C102">
        <v>49</v>
      </c>
      <c r="D102" t="s">
        <v>407</v>
      </c>
      <c r="E102">
        <v>1050</v>
      </c>
    </row>
    <row r="103" spans="1:5" x14ac:dyDescent="0.25">
      <c r="A103" t="s">
        <v>52</v>
      </c>
      <c r="B103" s="175">
        <v>43799</v>
      </c>
      <c r="C103">
        <v>49</v>
      </c>
      <c r="D103" t="s">
        <v>408</v>
      </c>
      <c r="E103">
        <v>310</v>
      </c>
    </row>
    <row r="104" spans="1:5" x14ac:dyDescent="0.25">
      <c r="A104" t="s">
        <v>52</v>
      </c>
      <c r="B104" s="175">
        <v>43799</v>
      </c>
      <c r="C104">
        <v>49</v>
      </c>
      <c r="D104" t="s">
        <v>409</v>
      </c>
      <c r="E104">
        <v>224268</v>
      </c>
    </row>
    <row r="105" spans="1:5" x14ac:dyDescent="0.25">
      <c r="A105" t="s">
        <v>52</v>
      </c>
      <c r="B105" s="175">
        <v>43799</v>
      </c>
      <c r="C105">
        <v>49</v>
      </c>
      <c r="D105" t="s">
        <v>410</v>
      </c>
      <c r="E105">
        <v>20456</v>
      </c>
    </row>
    <row r="106" spans="1:5" x14ac:dyDescent="0.25">
      <c r="A106" t="s">
        <v>52</v>
      </c>
      <c r="B106" s="175">
        <v>43799</v>
      </c>
      <c r="C106">
        <v>49</v>
      </c>
      <c r="D106" t="s">
        <v>411</v>
      </c>
      <c r="E106">
        <v>18889</v>
      </c>
    </row>
    <row r="107" spans="1:5" x14ac:dyDescent="0.25">
      <c r="A107" t="s">
        <v>52</v>
      </c>
      <c r="B107" s="175">
        <v>43799</v>
      </c>
      <c r="C107">
        <v>49</v>
      </c>
      <c r="D107" t="s">
        <v>412</v>
      </c>
      <c r="E107">
        <v>5151</v>
      </c>
    </row>
    <row r="108" spans="1:5" x14ac:dyDescent="0.25">
      <c r="A108" t="s">
        <v>52</v>
      </c>
      <c r="B108" s="175">
        <v>43799</v>
      </c>
      <c r="C108">
        <v>49</v>
      </c>
      <c r="D108" t="s">
        <v>413</v>
      </c>
      <c r="E108">
        <v>779</v>
      </c>
    </row>
    <row r="109" spans="1:5" x14ac:dyDescent="0.25">
      <c r="A109" t="s">
        <v>52</v>
      </c>
      <c r="B109" s="175">
        <v>43799</v>
      </c>
      <c r="C109">
        <v>49</v>
      </c>
      <c r="D109" t="s">
        <v>414</v>
      </c>
      <c r="E109">
        <v>27</v>
      </c>
    </row>
    <row r="110" spans="1:5" x14ac:dyDescent="0.25">
      <c r="A110" t="s">
        <v>52</v>
      </c>
      <c r="B110" s="175">
        <v>43820</v>
      </c>
      <c r="C110">
        <v>49</v>
      </c>
      <c r="D110" t="s">
        <v>403</v>
      </c>
      <c r="E110">
        <v>406006</v>
      </c>
    </row>
    <row r="111" spans="1:5" x14ac:dyDescent="0.25">
      <c r="A111" t="s">
        <v>52</v>
      </c>
      <c r="B111" s="175">
        <v>43820</v>
      </c>
      <c r="C111">
        <v>49</v>
      </c>
      <c r="D111" t="s">
        <v>404</v>
      </c>
      <c r="E111">
        <v>33949</v>
      </c>
    </row>
    <row r="112" spans="1:5" x14ac:dyDescent="0.25">
      <c r="A112" t="s">
        <v>52</v>
      </c>
      <c r="B112" s="175">
        <v>43820</v>
      </c>
      <c r="C112">
        <v>49</v>
      </c>
      <c r="D112" t="s">
        <v>405</v>
      </c>
      <c r="E112">
        <v>52070</v>
      </c>
    </row>
    <row r="113" spans="1:5" x14ac:dyDescent="0.25">
      <c r="A113" t="s">
        <v>52</v>
      </c>
      <c r="B113" s="175">
        <v>43820</v>
      </c>
      <c r="C113">
        <v>49</v>
      </c>
      <c r="D113" t="s">
        <v>406</v>
      </c>
      <c r="E113">
        <v>8162</v>
      </c>
    </row>
    <row r="114" spans="1:5" x14ac:dyDescent="0.25">
      <c r="A114" t="s">
        <v>52</v>
      </c>
      <c r="B114" s="175">
        <v>43820</v>
      </c>
      <c r="C114">
        <v>49</v>
      </c>
      <c r="D114" t="s">
        <v>407</v>
      </c>
      <c r="E114">
        <v>1052</v>
      </c>
    </row>
    <row r="115" spans="1:5" x14ac:dyDescent="0.25">
      <c r="A115" t="s">
        <v>52</v>
      </c>
      <c r="B115" s="175">
        <v>43820</v>
      </c>
      <c r="C115">
        <v>49</v>
      </c>
      <c r="D115" t="s">
        <v>408</v>
      </c>
      <c r="E115">
        <v>313</v>
      </c>
    </row>
    <row r="116" spans="1:5" x14ac:dyDescent="0.25">
      <c r="A116" t="s">
        <v>52</v>
      </c>
      <c r="B116" s="175">
        <v>43820</v>
      </c>
      <c r="C116">
        <v>49</v>
      </c>
      <c r="D116" t="s">
        <v>409</v>
      </c>
      <c r="E116">
        <v>225445</v>
      </c>
    </row>
    <row r="117" spans="1:5" x14ac:dyDescent="0.25">
      <c r="A117" t="s">
        <v>52</v>
      </c>
      <c r="B117" s="175">
        <v>43820</v>
      </c>
      <c r="C117">
        <v>49</v>
      </c>
      <c r="D117" t="s">
        <v>410</v>
      </c>
      <c r="E117">
        <v>20531</v>
      </c>
    </row>
    <row r="118" spans="1:5" x14ac:dyDescent="0.25">
      <c r="A118" t="s">
        <v>52</v>
      </c>
      <c r="B118" s="175">
        <v>43820</v>
      </c>
      <c r="C118">
        <v>49</v>
      </c>
      <c r="D118" t="s">
        <v>411</v>
      </c>
      <c r="E118">
        <v>19026</v>
      </c>
    </row>
    <row r="119" spans="1:5" x14ac:dyDescent="0.25">
      <c r="A119" t="s">
        <v>52</v>
      </c>
      <c r="B119" s="175">
        <v>43820</v>
      </c>
      <c r="C119">
        <v>49</v>
      </c>
      <c r="D119" t="s">
        <v>412</v>
      </c>
      <c r="E119">
        <v>5169</v>
      </c>
    </row>
    <row r="120" spans="1:5" x14ac:dyDescent="0.25">
      <c r="A120" t="s">
        <v>52</v>
      </c>
      <c r="B120" s="175">
        <v>43820</v>
      </c>
      <c r="C120">
        <v>49</v>
      </c>
      <c r="D120" t="s">
        <v>413</v>
      </c>
      <c r="E120">
        <v>781</v>
      </c>
    </row>
    <row r="121" spans="1:5" x14ac:dyDescent="0.25">
      <c r="A121" t="s">
        <v>52</v>
      </c>
      <c r="B121" s="175">
        <v>43820</v>
      </c>
      <c r="C121">
        <v>49</v>
      </c>
      <c r="D121" t="s">
        <v>414</v>
      </c>
      <c r="E121">
        <v>27</v>
      </c>
    </row>
    <row r="122" spans="1:5" x14ac:dyDescent="0.25">
      <c r="A122" t="s">
        <v>52</v>
      </c>
      <c r="B122" s="175">
        <v>43855</v>
      </c>
      <c r="C122">
        <v>49</v>
      </c>
      <c r="D122" t="s">
        <v>403</v>
      </c>
      <c r="E122">
        <v>405968</v>
      </c>
    </row>
    <row r="123" spans="1:5" x14ac:dyDescent="0.25">
      <c r="A123" t="s">
        <v>52</v>
      </c>
      <c r="B123" s="175">
        <v>43855</v>
      </c>
      <c r="C123">
        <v>49</v>
      </c>
      <c r="D123" t="s">
        <v>404</v>
      </c>
      <c r="E123">
        <v>33948</v>
      </c>
    </row>
    <row r="124" spans="1:5" x14ac:dyDescent="0.25">
      <c r="A124" t="s">
        <v>52</v>
      </c>
      <c r="B124" s="175">
        <v>43855</v>
      </c>
      <c r="C124">
        <v>49</v>
      </c>
      <c r="D124" t="s">
        <v>405</v>
      </c>
      <c r="E124">
        <v>52138</v>
      </c>
    </row>
    <row r="125" spans="1:5" x14ac:dyDescent="0.25">
      <c r="A125" t="s">
        <v>52</v>
      </c>
      <c r="B125" s="175">
        <v>43855</v>
      </c>
      <c r="C125">
        <v>49</v>
      </c>
      <c r="D125" t="s">
        <v>406</v>
      </c>
      <c r="E125">
        <v>8165</v>
      </c>
    </row>
    <row r="126" spans="1:5" x14ac:dyDescent="0.25">
      <c r="A126" t="s">
        <v>52</v>
      </c>
      <c r="B126" s="175">
        <v>43855</v>
      </c>
      <c r="C126">
        <v>49</v>
      </c>
      <c r="D126" t="s">
        <v>407</v>
      </c>
      <c r="E126">
        <v>1052</v>
      </c>
    </row>
    <row r="127" spans="1:5" x14ac:dyDescent="0.25">
      <c r="A127" t="s">
        <v>52</v>
      </c>
      <c r="B127" s="175">
        <v>43855</v>
      </c>
      <c r="C127">
        <v>49</v>
      </c>
      <c r="D127" t="s">
        <v>408</v>
      </c>
      <c r="E127">
        <v>313</v>
      </c>
    </row>
    <row r="128" spans="1:5" x14ac:dyDescent="0.25">
      <c r="A128" t="s">
        <v>52</v>
      </c>
      <c r="B128" s="175">
        <v>43855</v>
      </c>
      <c r="C128">
        <v>49</v>
      </c>
      <c r="D128" t="s">
        <v>409</v>
      </c>
      <c r="E128">
        <v>225330</v>
      </c>
    </row>
    <row r="129" spans="1:5" x14ac:dyDescent="0.25">
      <c r="A129" t="s">
        <v>52</v>
      </c>
      <c r="B129" s="175">
        <v>43855</v>
      </c>
      <c r="C129">
        <v>49</v>
      </c>
      <c r="D129" t="s">
        <v>410</v>
      </c>
      <c r="E129">
        <v>20537</v>
      </c>
    </row>
    <row r="130" spans="1:5" x14ac:dyDescent="0.25">
      <c r="A130" t="s">
        <v>52</v>
      </c>
      <c r="B130" s="175">
        <v>43855</v>
      </c>
      <c r="C130">
        <v>49</v>
      </c>
      <c r="D130" t="s">
        <v>411</v>
      </c>
      <c r="E130">
        <v>19036</v>
      </c>
    </row>
    <row r="131" spans="1:5" x14ac:dyDescent="0.25">
      <c r="A131" t="s">
        <v>52</v>
      </c>
      <c r="B131" s="175">
        <v>43855</v>
      </c>
      <c r="C131">
        <v>49</v>
      </c>
      <c r="D131" t="s">
        <v>412</v>
      </c>
      <c r="E131">
        <v>5170</v>
      </c>
    </row>
    <row r="132" spans="1:5" x14ac:dyDescent="0.25">
      <c r="A132" t="s">
        <v>52</v>
      </c>
      <c r="B132" s="175">
        <v>43855</v>
      </c>
      <c r="C132">
        <v>49</v>
      </c>
      <c r="D132" t="s">
        <v>413</v>
      </c>
      <c r="E132">
        <v>782</v>
      </c>
    </row>
    <row r="133" spans="1:5" x14ac:dyDescent="0.25">
      <c r="A133" t="s">
        <v>52</v>
      </c>
      <c r="B133" s="175">
        <v>43855</v>
      </c>
      <c r="C133">
        <v>49</v>
      </c>
      <c r="D133" t="s">
        <v>414</v>
      </c>
      <c r="E133">
        <v>27</v>
      </c>
    </row>
    <row r="134" spans="1:5" x14ac:dyDescent="0.25">
      <c r="A134" t="s">
        <v>52</v>
      </c>
      <c r="B134" s="175">
        <v>43890</v>
      </c>
      <c r="C134">
        <v>49</v>
      </c>
      <c r="D134" t="s">
        <v>403</v>
      </c>
      <c r="E134">
        <v>406644</v>
      </c>
    </row>
    <row r="135" spans="1:5" x14ac:dyDescent="0.25">
      <c r="A135" t="s">
        <v>52</v>
      </c>
      <c r="B135" s="175">
        <v>43890</v>
      </c>
      <c r="C135">
        <v>49</v>
      </c>
      <c r="D135" t="s">
        <v>404</v>
      </c>
      <c r="E135">
        <v>33981</v>
      </c>
    </row>
    <row r="136" spans="1:5" x14ac:dyDescent="0.25">
      <c r="A136" t="s">
        <v>52</v>
      </c>
      <c r="B136" s="175">
        <v>43890</v>
      </c>
      <c r="C136">
        <v>49</v>
      </c>
      <c r="D136" t="s">
        <v>405</v>
      </c>
      <c r="E136">
        <v>52326</v>
      </c>
    </row>
    <row r="137" spans="1:5" x14ac:dyDescent="0.25">
      <c r="A137" t="s">
        <v>52</v>
      </c>
      <c r="B137" s="175">
        <v>43890</v>
      </c>
      <c r="C137">
        <v>49</v>
      </c>
      <c r="D137" t="s">
        <v>406</v>
      </c>
      <c r="E137">
        <v>8185</v>
      </c>
    </row>
    <row r="138" spans="1:5" x14ac:dyDescent="0.25">
      <c r="A138" t="s">
        <v>52</v>
      </c>
      <c r="B138" s="175">
        <v>43890</v>
      </c>
      <c r="C138">
        <v>49</v>
      </c>
      <c r="D138" t="s">
        <v>407</v>
      </c>
      <c r="E138">
        <v>1053</v>
      </c>
    </row>
    <row r="139" spans="1:5" x14ac:dyDescent="0.25">
      <c r="A139" t="s">
        <v>52</v>
      </c>
      <c r="B139" s="175">
        <v>43890</v>
      </c>
      <c r="C139">
        <v>49</v>
      </c>
      <c r="D139" t="s">
        <v>408</v>
      </c>
      <c r="E139">
        <v>314</v>
      </c>
    </row>
    <row r="140" spans="1:5" x14ac:dyDescent="0.25">
      <c r="A140" t="s">
        <v>52</v>
      </c>
      <c r="B140" s="175">
        <v>43890</v>
      </c>
      <c r="C140">
        <v>49</v>
      </c>
      <c r="D140" t="s">
        <v>409</v>
      </c>
      <c r="E140">
        <v>225922</v>
      </c>
    </row>
    <row r="141" spans="1:5" x14ac:dyDescent="0.25">
      <c r="A141" t="s">
        <v>52</v>
      </c>
      <c r="B141" s="175">
        <v>43890</v>
      </c>
      <c r="C141">
        <v>49</v>
      </c>
      <c r="D141" t="s">
        <v>410</v>
      </c>
      <c r="E141">
        <v>20563</v>
      </c>
    </row>
    <row r="142" spans="1:5" x14ac:dyDescent="0.25">
      <c r="A142" t="s">
        <v>52</v>
      </c>
      <c r="B142" s="175">
        <v>43890</v>
      </c>
      <c r="C142">
        <v>49</v>
      </c>
      <c r="D142" t="s">
        <v>411</v>
      </c>
      <c r="E142">
        <v>19131</v>
      </c>
    </row>
    <row r="143" spans="1:5" x14ac:dyDescent="0.25">
      <c r="A143" t="s">
        <v>52</v>
      </c>
      <c r="B143" s="175">
        <v>43890</v>
      </c>
      <c r="C143">
        <v>49</v>
      </c>
      <c r="D143" t="s">
        <v>412</v>
      </c>
      <c r="E143">
        <v>5182</v>
      </c>
    </row>
    <row r="144" spans="1:5" x14ac:dyDescent="0.25">
      <c r="A144" t="s">
        <v>52</v>
      </c>
      <c r="B144" s="175">
        <v>43890</v>
      </c>
      <c r="C144">
        <v>49</v>
      </c>
      <c r="D144" t="s">
        <v>413</v>
      </c>
      <c r="E144">
        <v>783</v>
      </c>
    </row>
    <row r="145" spans="1:5" x14ac:dyDescent="0.25">
      <c r="A145" t="s">
        <v>52</v>
      </c>
      <c r="B145" s="175">
        <v>43890</v>
      </c>
      <c r="C145">
        <v>49</v>
      </c>
      <c r="D145" t="s">
        <v>414</v>
      </c>
      <c r="E145">
        <v>28</v>
      </c>
    </row>
    <row r="146" spans="1:5" x14ac:dyDescent="0.25">
      <c r="A146" t="s">
        <v>52</v>
      </c>
      <c r="B146" s="175">
        <v>43918</v>
      </c>
      <c r="C146">
        <v>49</v>
      </c>
      <c r="D146" t="s">
        <v>403</v>
      </c>
      <c r="E146">
        <v>407456</v>
      </c>
    </row>
    <row r="147" spans="1:5" x14ac:dyDescent="0.25">
      <c r="A147" t="s">
        <v>52</v>
      </c>
      <c r="B147" s="175">
        <v>43918</v>
      </c>
      <c r="C147">
        <v>49</v>
      </c>
      <c r="D147" t="s">
        <v>404</v>
      </c>
      <c r="E147">
        <v>33994</v>
      </c>
    </row>
    <row r="148" spans="1:5" x14ac:dyDescent="0.25">
      <c r="A148" t="s">
        <v>52</v>
      </c>
      <c r="B148" s="175">
        <v>43918</v>
      </c>
      <c r="C148">
        <v>49</v>
      </c>
      <c r="D148" t="s">
        <v>405</v>
      </c>
      <c r="E148">
        <v>52454</v>
      </c>
    </row>
    <row r="149" spans="1:5" x14ac:dyDescent="0.25">
      <c r="A149" t="s">
        <v>52</v>
      </c>
      <c r="B149" s="175">
        <v>43918</v>
      </c>
      <c r="C149">
        <v>49</v>
      </c>
      <c r="D149" t="s">
        <v>406</v>
      </c>
      <c r="E149">
        <v>8195</v>
      </c>
    </row>
    <row r="150" spans="1:5" x14ac:dyDescent="0.25">
      <c r="A150" t="s">
        <v>52</v>
      </c>
      <c r="B150" s="175">
        <v>43918</v>
      </c>
      <c r="C150">
        <v>49</v>
      </c>
      <c r="D150" t="s">
        <v>407</v>
      </c>
      <c r="E150">
        <v>1054</v>
      </c>
    </row>
    <row r="151" spans="1:5" x14ac:dyDescent="0.25">
      <c r="A151" t="s">
        <v>52</v>
      </c>
      <c r="B151" s="175">
        <v>43918</v>
      </c>
      <c r="C151">
        <v>49</v>
      </c>
      <c r="D151" t="s">
        <v>408</v>
      </c>
      <c r="E151">
        <v>315</v>
      </c>
    </row>
    <row r="152" spans="1:5" x14ac:dyDescent="0.25">
      <c r="A152" t="s">
        <v>52</v>
      </c>
      <c r="B152" s="175">
        <v>43918</v>
      </c>
      <c r="C152">
        <v>49</v>
      </c>
      <c r="D152" t="s">
        <v>409</v>
      </c>
      <c r="E152">
        <v>226356</v>
      </c>
    </row>
    <row r="153" spans="1:5" x14ac:dyDescent="0.25">
      <c r="A153" t="s">
        <v>52</v>
      </c>
      <c r="B153" s="175">
        <v>43918</v>
      </c>
      <c r="C153">
        <v>49</v>
      </c>
      <c r="D153" t="s">
        <v>410</v>
      </c>
      <c r="E153">
        <v>20575</v>
      </c>
    </row>
    <row r="154" spans="1:5" x14ac:dyDescent="0.25">
      <c r="A154" t="s">
        <v>52</v>
      </c>
      <c r="B154" s="175">
        <v>43918</v>
      </c>
      <c r="C154">
        <v>49</v>
      </c>
      <c r="D154" t="s">
        <v>411</v>
      </c>
      <c r="E154">
        <v>19170</v>
      </c>
    </row>
    <row r="155" spans="1:5" x14ac:dyDescent="0.25">
      <c r="A155" t="s">
        <v>52</v>
      </c>
      <c r="B155" s="175">
        <v>43918</v>
      </c>
      <c r="C155">
        <v>49</v>
      </c>
      <c r="D155" t="s">
        <v>412</v>
      </c>
      <c r="E155">
        <v>5179</v>
      </c>
    </row>
    <row r="156" spans="1:5" x14ac:dyDescent="0.25">
      <c r="A156" t="s">
        <v>52</v>
      </c>
      <c r="B156" s="175">
        <v>43918</v>
      </c>
      <c r="C156">
        <v>49</v>
      </c>
      <c r="D156" t="s">
        <v>413</v>
      </c>
      <c r="E156">
        <v>784</v>
      </c>
    </row>
    <row r="157" spans="1:5" x14ac:dyDescent="0.25">
      <c r="A157" t="s">
        <v>52</v>
      </c>
      <c r="B157" s="175">
        <v>43918</v>
      </c>
      <c r="C157">
        <v>49</v>
      </c>
      <c r="D157" t="s">
        <v>414</v>
      </c>
      <c r="E157">
        <v>28</v>
      </c>
    </row>
    <row r="158" spans="1:5" x14ac:dyDescent="0.25">
      <c r="A158" t="s">
        <v>53</v>
      </c>
      <c r="B158" s="175">
        <v>43554</v>
      </c>
      <c r="C158">
        <v>49</v>
      </c>
      <c r="D158" t="s">
        <v>403</v>
      </c>
      <c r="E158">
        <v>61152</v>
      </c>
    </row>
    <row r="159" spans="1:5" x14ac:dyDescent="0.25">
      <c r="A159" t="s">
        <v>53</v>
      </c>
      <c r="B159" s="175">
        <v>43554</v>
      </c>
      <c r="C159">
        <v>49</v>
      </c>
      <c r="D159" t="s">
        <v>404</v>
      </c>
      <c r="E159">
        <v>13608</v>
      </c>
    </row>
    <row r="160" spans="1:5" x14ac:dyDescent="0.25">
      <c r="A160" t="s">
        <v>53</v>
      </c>
      <c r="B160" s="175">
        <v>43554</v>
      </c>
      <c r="C160">
        <v>49</v>
      </c>
      <c r="D160" t="s">
        <v>405</v>
      </c>
      <c r="E160">
        <v>7753</v>
      </c>
    </row>
    <row r="161" spans="1:5" x14ac:dyDescent="0.25">
      <c r="A161" t="s">
        <v>53</v>
      </c>
      <c r="B161" s="175">
        <v>43554</v>
      </c>
      <c r="C161">
        <v>49</v>
      </c>
      <c r="D161" t="s">
        <v>406</v>
      </c>
      <c r="E161">
        <v>1046</v>
      </c>
    </row>
    <row r="162" spans="1:5" x14ac:dyDescent="0.25">
      <c r="A162" t="s">
        <v>53</v>
      </c>
      <c r="B162" s="175">
        <v>43554</v>
      </c>
      <c r="C162">
        <v>49</v>
      </c>
      <c r="D162" t="s">
        <v>407</v>
      </c>
      <c r="E162">
        <v>84</v>
      </c>
    </row>
    <row r="163" spans="1:5" x14ac:dyDescent="0.25">
      <c r="A163" t="s">
        <v>53</v>
      </c>
      <c r="B163" s="175">
        <v>43554</v>
      </c>
      <c r="C163">
        <v>49</v>
      </c>
      <c r="D163" t="s">
        <v>409</v>
      </c>
      <c r="E163">
        <v>39582</v>
      </c>
    </row>
    <row r="164" spans="1:5" x14ac:dyDescent="0.25">
      <c r="A164" t="s">
        <v>53</v>
      </c>
      <c r="B164" s="175">
        <v>43554</v>
      </c>
      <c r="C164">
        <v>49</v>
      </c>
      <c r="D164" t="s">
        <v>410</v>
      </c>
      <c r="E164">
        <v>9251</v>
      </c>
    </row>
    <row r="165" spans="1:5" x14ac:dyDescent="0.25">
      <c r="A165" t="s">
        <v>53</v>
      </c>
      <c r="B165" s="175">
        <v>43554</v>
      </c>
      <c r="C165">
        <v>49</v>
      </c>
      <c r="D165" t="s">
        <v>411</v>
      </c>
      <c r="E165">
        <v>2620</v>
      </c>
    </row>
    <row r="166" spans="1:5" x14ac:dyDescent="0.25">
      <c r="A166" t="s">
        <v>53</v>
      </c>
      <c r="B166" s="175">
        <v>43554</v>
      </c>
      <c r="C166">
        <v>49</v>
      </c>
      <c r="D166" t="s">
        <v>412</v>
      </c>
      <c r="E166">
        <v>603</v>
      </c>
    </row>
    <row r="167" spans="1:5" x14ac:dyDescent="0.25">
      <c r="A167" t="s">
        <v>53</v>
      </c>
      <c r="B167" s="175">
        <v>43554</v>
      </c>
      <c r="C167">
        <v>49</v>
      </c>
      <c r="D167" t="s">
        <v>413</v>
      </c>
      <c r="E167">
        <v>84</v>
      </c>
    </row>
    <row r="168" spans="1:5" x14ac:dyDescent="0.25">
      <c r="A168" t="s">
        <v>53</v>
      </c>
      <c r="B168" s="175">
        <v>43582</v>
      </c>
      <c r="C168">
        <v>49</v>
      </c>
      <c r="D168" t="s">
        <v>403</v>
      </c>
      <c r="E168">
        <v>65215</v>
      </c>
    </row>
    <row r="169" spans="1:5" x14ac:dyDescent="0.25">
      <c r="A169" t="s">
        <v>53</v>
      </c>
      <c r="B169" s="175">
        <v>43582</v>
      </c>
      <c r="C169">
        <v>49</v>
      </c>
      <c r="D169" t="s">
        <v>404</v>
      </c>
      <c r="E169">
        <v>13907</v>
      </c>
    </row>
    <row r="170" spans="1:5" x14ac:dyDescent="0.25">
      <c r="A170" t="s">
        <v>53</v>
      </c>
      <c r="B170" s="175">
        <v>43582</v>
      </c>
      <c r="C170">
        <v>49</v>
      </c>
      <c r="D170" t="s">
        <v>405</v>
      </c>
      <c r="E170">
        <v>9118</v>
      </c>
    </row>
    <row r="171" spans="1:5" x14ac:dyDescent="0.25">
      <c r="A171" t="s">
        <v>53</v>
      </c>
      <c r="B171" s="175">
        <v>43582</v>
      </c>
      <c r="C171">
        <v>49</v>
      </c>
      <c r="D171" t="s">
        <v>406</v>
      </c>
      <c r="E171">
        <v>1307</v>
      </c>
    </row>
    <row r="172" spans="1:5" x14ac:dyDescent="0.25">
      <c r="A172" t="s">
        <v>53</v>
      </c>
      <c r="B172" s="175">
        <v>43582</v>
      </c>
      <c r="C172">
        <v>49</v>
      </c>
      <c r="D172" t="s">
        <v>407</v>
      </c>
      <c r="E172">
        <v>117</v>
      </c>
    </row>
    <row r="173" spans="1:5" x14ac:dyDescent="0.25">
      <c r="A173" t="s">
        <v>53</v>
      </c>
      <c r="B173" s="175">
        <v>43582</v>
      </c>
      <c r="C173">
        <v>49</v>
      </c>
      <c r="D173" t="s">
        <v>409</v>
      </c>
      <c r="E173">
        <v>43164</v>
      </c>
    </row>
    <row r="174" spans="1:5" x14ac:dyDescent="0.25">
      <c r="A174" t="s">
        <v>53</v>
      </c>
      <c r="B174" s="175">
        <v>43582</v>
      </c>
      <c r="C174">
        <v>49</v>
      </c>
      <c r="D174" t="s">
        <v>410</v>
      </c>
      <c r="E174">
        <v>9517</v>
      </c>
    </row>
    <row r="175" spans="1:5" x14ac:dyDescent="0.25">
      <c r="A175" t="s">
        <v>53</v>
      </c>
      <c r="B175" s="175">
        <v>43582</v>
      </c>
      <c r="C175">
        <v>49</v>
      </c>
      <c r="D175" t="s">
        <v>411</v>
      </c>
      <c r="E175">
        <v>3513</v>
      </c>
    </row>
    <row r="176" spans="1:5" x14ac:dyDescent="0.25">
      <c r="A176" t="s">
        <v>53</v>
      </c>
      <c r="B176" s="175">
        <v>43582</v>
      </c>
      <c r="C176">
        <v>49</v>
      </c>
      <c r="D176" t="s">
        <v>412</v>
      </c>
      <c r="E176">
        <v>881</v>
      </c>
    </row>
    <row r="177" spans="1:5" x14ac:dyDescent="0.25">
      <c r="A177" t="s">
        <v>53</v>
      </c>
      <c r="B177" s="175">
        <v>43582</v>
      </c>
      <c r="C177">
        <v>49</v>
      </c>
      <c r="D177" t="s">
        <v>413</v>
      </c>
      <c r="E177">
        <v>128</v>
      </c>
    </row>
    <row r="178" spans="1:5" x14ac:dyDescent="0.25">
      <c r="A178" t="s">
        <v>53</v>
      </c>
      <c r="B178" s="175">
        <v>43582</v>
      </c>
      <c r="C178">
        <v>49</v>
      </c>
      <c r="D178" t="s">
        <v>414</v>
      </c>
      <c r="E178">
        <v>1</v>
      </c>
    </row>
    <row r="179" spans="1:5" x14ac:dyDescent="0.25">
      <c r="A179" t="s">
        <v>53</v>
      </c>
      <c r="B179" s="175">
        <v>43610</v>
      </c>
      <c r="C179">
        <v>49</v>
      </c>
      <c r="D179" t="s">
        <v>403</v>
      </c>
      <c r="E179">
        <v>61544</v>
      </c>
    </row>
    <row r="180" spans="1:5" x14ac:dyDescent="0.25">
      <c r="A180" t="s">
        <v>53</v>
      </c>
      <c r="B180" s="175">
        <v>43610</v>
      </c>
      <c r="C180">
        <v>49</v>
      </c>
      <c r="D180" t="s">
        <v>404</v>
      </c>
      <c r="E180">
        <v>13210</v>
      </c>
    </row>
    <row r="181" spans="1:5" x14ac:dyDescent="0.25">
      <c r="A181" t="s">
        <v>53</v>
      </c>
      <c r="B181" s="175">
        <v>43610</v>
      </c>
      <c r="C181">
        <v>49</v>
      </c>
      <c r="D181" t="s">
        <v>405</v>
      </c>
      <c r="E181">
        <v>9642</v>
      </c>
    </row>
    <row r="182" spans="1:5" x14ac:dyDescent="0.25">
      <c r="A182" t="s">
        <v>53</v>
      </c>
      <c r="B182" s="175">
        <v>43610</v>
      </c>
      <c r="C182">
        <v>49</v>
      </c>
      <c r="D182" t="s">
        <v>406</v>
      </c>
      <c r="E182">
        <v>1299</v>
      </c>
    </row>
    <row r="183" spans="1:5" x14ac:dyDescent="0.25">
      <c r="A183" t="s">
        <v>53</v>
      </c>
      <c r="B183" s="175">
        <v>43610</v>
      </c>
      <c r="C183">
        <v>49</v>
      </c>
      <c r="D183" t="s">
        <v>407</v>
      </c>
      <c r="E183">
        <v>131</v>
      </c>
    </row>
    <row r="184" spans="1:5" x14ac:dyDescent="0.25">
      <c r="A184" t="s">
        <v>53</v>
      </c>
      <c r="B184" s="175">
        <v>43610</v>
      </c>
      <c r="C184">
        <v>49</v>
      </c>
      <c r="D184" t="s">
        <v>408</v>
      </c>
      <c r="E184">
        <v>2</v>
      </c>
    </row>
    <row r="185" spans="1:5" x14ac:dyDescent="0.25">
      <c r="A185" t="s">
        <v>53</v>
      </c>
      <c r="B185" s="175">
        <v>43610</v>
      </c>
      <c r="C185">
        <v>49</v>
      </c>
      <c r="D185" t="s">
        <v>409</v>
      </c>
      <c r="E185">
        <v>40708</v>
      </c>
    </row>
    <row r="186" spans="1:5" x14ac:dyDescent="0.25">
      <c r="A186" t="s">
        <v>53</v>
      </c>
      <c r="B186" s="175">
        <v>43610</v>
      </c>
      <c r="C186">
        <v>49</v>
      </c>
      <c r="D186" t="s">
        <v>410</v>
      </c>
      <c r="E186">
        <v>8320</v>
      </c>
    </row>
    <row r="187" spans="1:5" x14ac:dyDescent="0.25">
      <c r="A187" t="s">
        <v>53</v>
      </c>
      <c r="B187" s="175">
        <v>43610</v>
      </c>
      <c r="C187">
        <v>49</v>
      </c>
      <c r="D187" t="s">
        <v>411</v>
      </c>
      <c r="E187">
        <v>3003</v>
      </c>
    </row>
    <row r="188" spans="1:5" x14ac:dyDescent="0.25">
      <c r="A188" t="s">
        <v>53</v>
      </c>
      <c r="B188" s="175">
        <v>43610</v>
      </c>
      <c r="C188">
        <v>49</v>
      </c>
      <c r="D188" t="s">
        <v>412</v>
      </c>
      <c r="E188">
        <v>707</v>
      </c>
    </row>
    <row r="189" spans="1:5" x14ac:dyDescent="0.25">
      <c r="A189" t="s">
        <v>53</v>
      </c>
      <c r="B189" s="175">
        <v>43610</v>
      </c>
      <c r="C189">
        <v>49</v>
      </c>
      <c r="D189" t="s">
        <v>413</v>
      </c>
      <c r="E189">
        <v>101</v>
      </c>
    </row>
    <row r="190" spans="1:5" x14ac:dyDescent="0.25">
      <c r="A190" t="s">
        <v>53</v>
      </c>
      <c r="B190" s="175">
        <v>43610</v>
      </c>
      <c r="C190">
        <v>49</v>
      </c>
      <c r="D190" t="s">
        <v>414</v>
      </c>
      <c r="E190">
        <v>2</v>
      </c>
    </row>
    <row r="191" spans="1:5" x14ac:dyDescent="0.25">
      <c r="A191" t="s">
        <v>53</v>
      </c>
      <c r="B191" s="175">
        <v>43645</v>
      </c>
      <c r="C191">
        <v>49</v>
      </c>
      <c r="D191" t="s">
        <v>403</v>
      </c>
      <c r="E191">
        <v>60130</v>
      </c>
    </row>
    <row r="192" spans="1:5" x14ac:dyDescent="0.25">
      <c r="A192" t="s">
        <v>53</v>
      </c>
      <c r="B192" s="175">
        <v>43645</v>
      </c>
      <c r="C192">
        <v>49</v>
      </c>
      <c r="D192" t="s">
        <v>404</v>
      </c>
      <c r="E192">
        <v>13108</v>
      </c>
    </row>
    <row r="193" spans="1:5" x14ac:dyDescent="0.25">
      <c r="A193" t="s">
        <v>53</v>
      </c>
      <c r="B193" s="175">
        <v>43645</v>
      </c>
      <c r="C193">
        <v>49</v>
      </c>
      <c r="D193" t="s">
        <v>405</v>
      </c>
      <c r="E193">
        <v>7240</v>
      </c>
    </row>
    <row r="194" spans="1:5" x14ac:dyDescent="0.25">
      <c r="A194" t="s">
        <v>53</v>
      </c>
      <c r="B194" s="175">
        <v>43645</v>
      </c>
      <c r="C194">
        <v>49</v>
      </c>
      <c r="D194" t="s">
        <v>406</v>
      </c>
      <c r="E194">
        <v>958</v>
      </c>
    </row>
    <row r="195" spans="1:5" x14ac:dyDescent="0.25">
      <c r="A195" t="s">
        <v>53</v>
      </c>
      <c r="B195" s="175">
        <v>43645</v>
      </c>
      <c r="C195">
        <v>49</v>
      </c>
      <c r="D195" t="s">
        <v>407</v>
      </c>
      <c r="E195">
        <v>96</v>
      </c>
    </row>
    <row r="196" spans="1:5" x14ac:dyDescent="0.25">
      <c r="A196" t="s">
        <v>53</v>
      </c>
      <c r="B196" s="175">
        <v>43645</v>
      </c>
      <c r="C196">
        <v>49</v>
      </c>
      <c r="D196" t="s">
        <v>408</v>
      </c>
      <c r="E196">
        <v>1</v>
      </c>
    </row>
    <row r="197" spans="1:5" x14ac:dyDescent="0.25">
      <c r="A197" t="s">
        <v>53</v>
      </c>
      <c r="B197" s="175">
        <v>43645</v>
      </c>
      <c r="C197">
        <v>49</v>
      </c>
      <c r="D197" t="s">
        <v>409</v>
      </c>
      <c r="E197">
        <v>39047</v>
      </c>
    </row>
    <row r="198" spans="1:5" x14ac:dyDescent="0.25">
      <c r="A198" t="s">
        <v>53</v>
      </c>
      <c r="B198" s="175">
        <v>43645</v>
      </c>
      <c r="C198">
        <v>49</v>
      </c>
      <c r="D198" t="s">
        <v>410</v>
      </c>
      <c r="E198">
        <v>6961</v>
      </c>
    </row>
    <row r="199" spans="1:5" x14ac:dyDescent="0.25">
      <c r="A199" t="s">
        <v>53</v>
      </c>
      <c r="B199" s="175">
        <v>43645</v>
      </c>
      <c r="C199">
        <v>49</v>
      </c>
      <c r="D199" t="s">
        <v>411</v>
      </c>
      <c r="E199">
        <v>2426</v>
      </c>
    </row>
    <row r="200" spans="1:5" x14ac:dyDescent="0.25">
      <c r="A200" t="s">
        <v>53</v>
      </c>
      <c r="B200" s="175">
        <v>43645</v>
      </c>
      <c r="C200">
        <v>49</v>
      </c>
      <c r="D200" t="s">
        <v>412</v>
      </c>
      <c r="E200">
        <v>561</v>
      </c>
    </row>
    <row r="201" spans="1:5" x14ac:dyDescent="0.25">
      <c r="A201" t="s">
        <v>53</v>
      </c>
      <c r="B201" s="175">
        <v>43645</v>
      </c>
      <c r="C201">
        <v>49</v>
      </c>
      <c r="D201" t="s">
        <v>413</v>
      </c>
      <c r="E201">
        <v>74</v>
      </c>
    </row>
    <row r="202" spans="1:5" x14ac:dyDescent="0.25">
      <c r="A202" t="s">
        <v>53</v>
      </c>
      <c r="B202" s="175">
        <v>43645</v>
      </c>
      <c r="C202">
        <v>49</v>
      </c>
      <c r="D202" t="s">
        <v>414</v>
      </c>
      <c r="E202">
        <v>1</v>
      </c>
    </row>
    <row r="203" spans="1:5" x14ac:dyDescent="0.25">
      <c r="A203" t="s">
        <v>53</v>
      </c>
      <c r="B203" s="175">
        <v>43673</v>
      </c>
      <c r="C203">
        <v>49</v>
      </c>
      <c r="D203" t="s">
        <v>403</v>
      </c>
      <c r="E203">
        <v>65491</v>
      </c>
    </row>
    <row r="204" spans="1:5" x14ac:dyDescent="0.25">
      <c r="A204" t="s">
        <v>53</v>
      </c>
      <c r="B204" s="175">
        <v>43673</v>
      </c>
      <c r="C204">
        <v>49</v>
      </c>
      <c r="D204" t="s">
        <v>404</v>
      </c>
      <c r="E204">
        <v>13421</v>
      </c>
    </row>
    <row r="205" spans="1:5" x14ac:dyDescent="0.25">
      <c r="A205" t="s">
        <v>53</v>
      </c>
      <c r="B205" s="175">
        <v>43673</v>
      </c>
      <c r="C205">
        <v>49</v>
      </c>
      <c r="D205" t="s">
        <v>405</v>
      </c>
      <c r="E205">
        <v>9665</v>
      </c>
    </row>
    <row r="206" spans="1:5" x14ac:dyDescent="0.25">
      <c r="A206" t="s">
        <v>53</v>
      </c>
      <c r="B206" s="175">
        <v>43673</v>
      </c>
      <c r="C206">
        <v>49</v>
      </c>
      <c r="D206" t="s">
        <v>406</v>
      </c>
      <c r="E206">
        <v>1257</v>
      </c>
    </row>
    <row r="207" spans="1:5" x14ac:dyDescent="0.25">
      <c r="A207" t="s">
        <v>53</v>
      </c>
      <c r="B207" s="175">
        <v>43673</v>
      </c>
      <c r="C207">
        <v>49</v>
      </c>
      <c r="D207" t="s">
        <v>407</v>
      </c>
      <c r="E207">
        <v>140</v>
      </c>
    </row>
    <row r="208" spans="1:5" x14ac:dyDescent="0.25">
      <c r="A208" t="s">
        <v>53</v>
      </c>
      <c r="B208" s="175">
        <v>43673</v>
      </c>
      <c r="C208">
        <v>49</v>
      </c>
      <c r="D208" t="s">
        <v>408</v>
      </c>
      <c r="E208">
        <v>1</v>
      </c>
    </row>
    <row r="209" spans="1:5" x14ac:dyDescent="0.25">
      <c r="A209" t="s">
        <v>53</v>
      </c>
      <c r="B209" s="175">
        <v>43673</v>
      </c>
      <c r="C209">
        <v>49</v>
      </c>
      <c r="D209" t="s">
        <v>409</v>
      </c>
      <c r="E209">
        <v>40653</v>
      </c>
    </row>
    <row r="210" spans="1:5" x14ac:dyDescent="0.25">
      <c r="A210" t="s">
        <v>53</v>
      </c>
      <c r="B210" s="175">
        <v>43673</v>
      </c>
      <c r="C210">
        <v>49</v>
      </c>
      <c r="D210" t="s">
        <v>410</v>
      </c>
      <c r="E210">
        <v>6591</v>
      </c>
    </row>
    <row r="211" spans="1:5" x14ac:dyDescent="0.25">
      <c r="A211" t="s">
        <v>53</v>
      </c>
      <c r="B211" s="175">
        <v>43673</v>
      </c>
      <c r="C211">
        <v>49</v>
      </c>
      <c r="D211" t="s">
        <v>411</v>
      </c>
      <c r="E211">
        <v>2650</v>
      </c>
    </row>
    <row r="212" spans="1:5" x14ac:dyDescent="0.25">
      <c r="A212" t="s">
        <v>53</v>
      </c>
      <c r="B212" s="175">
        <v>43673</v>
      </c>
      <c r="C212">
        <v>49</v>
      </c>
      <c r="D212" t="s">
        <v>412</v>
      </c>
      <c r="E212">
        <v>613</v>
      </c>
    </row>
    <row r="213" spans="1:5" x14ac:dyDescent="0.25">
      <c r="A213" t="s">
        <v>53</v>
      </c>
      <c r="B213" s="175">
        <v>43673</v>
      </c>
      <c r="C213">
        <v>49</v>
      </c>
      <c r="D213" t="s">
        <v>413</v>
      </c>
      <c r="E213">
        <v>87</v>
      </c>
    </row>
    <row r="214" spans="1:5" x14ac:dyDescent="0.25">
      <c r="A214" t="s">
        <v>53</v>
      </c>
      <c r="B214" s="175">
        <v>43673</v>
      </c>
      <c r="C214">
        <v>49</v>
      </c>
      <c r="D214" t="s">
        <v>414</v>
      </c>
      <c r="E214">
        <v>1</v>
      </c>
    </row>
    <row r="215" spans="1:5" x14ac:dyDescent="0.25">
      <c r="A215" t="s">
        <v>53</v>
      </c>
      <c r="B215" s="175">
        <v>43708</v>
      </c>
      <c r="C215">
        <v>49</v>
      </c>
      <c r="D215" t="s">
        <v>403</v>
      </c>
      <c r="E215">
        <v>67412</v>
      </c>
    </row>
    <row r="216" spans="1:5" x14ac:dyDescent="0.25">
      <c r="A216" t="s">
        <v>53</v>
      </c>
      <c r="B216" s="175">
        <v>43708</v>
      </c>
      <c r="C216">
        <v>49</v>
      </c>
      <c r="D216" t="s">
        <v>404</v>
      </c>
      <c r="E216">
        <v>13647</v>
      </c>
    </row>
    <row r="217" spans="1:5" x14ac:dyDescent="0.25">
      <c r="A217" t="s">
        <v>53</v>
      </c>
      <c r="B217" s="175">
        <v>43708</v>
      </c>
      <c r="C217">
        <v>49</v>
      </c>
      <c r="D217" t="s">
        <v>405</v>
      </c>
      <c r="E217">
        <v>7968</v>
      </c>
    </row>
    <row r="218" spans="1:5" x14ac:dyDescent="0.25">
      <c r="A218" t="s">
        <v>53</v>
      </c>
      <c r="B218" s="175">
        <v>43708</v>
      </c>
      <c r="C218">
        <v>49</v>
      </c>
      <c r="D218" t="s">
        <v>406</v>
      </c>
      <c r="E218">
        <v>1047</v>
      </c>
    </row>
    <row r="219" spans="1:5" x14ac:dyDescent="0.25">
      <c r="A219" t="s">
        <v>53</v>
      </c>
      <c r="B219" s="175">
        <v>43708</v>
      </c>
      <c r="C219">
        <v>49</v>
      </c>
      <c r="D219" t="s">
        <v>407</v>
      </c>
      <c r="E219">
        <v>104</v>
      </c>
    </row>
    <row r="220" spans="1:5" x14ac:dyDescent="0.25">
      <c r="A220" t="s">
        <v>53</v>
      </c>
      <c r="B220" s="175">
        <v>43708</v>
      </c>
      <c r="C220">
        <v>49</v>
      </c>
      <c r="D220" t="s">
        <v>408</v>
      </c>
      <c r="E220">
        <v>1</v>
      </c>
    </row>
    <row r="221" spans="1:5" x14ac:dyDescent="0.25">
      <c r="A221" t="s">
        <v>53</v>
      </c>
      <c r="B221" s="175">
        <v>43708</v>
      </c>
      <c r="C221">
        <v>49</v>
      </c>
      <c r="D221" t="s">
        <v>409</v>
      </c>
      <c r="E221">
        <v>39147</v>
      </c>
    </row>
    <row r="222" spans="1:5" x14ac:dyDescent="0.25">
      <c r="A222" t="s">
        <v>53</v>
      </c>
      <c r="B222" s="175">
        <v>43708</v>
      </c>
      <c r="C222">
        <v>49</v>
      </c>
      <c r="D222" t="s">
        <v>410</v>
      </c>
      <c r="E222">
        <v>6512</v>
      </c>
    </row>
    <row r="223" spans="1:5" x14ac:dyDescent="0.25">
      <c r="A223" t="s">
        <v>53</v>
      </c>
      <c r="B223" s="175">
        <v>43708</v>
      </c>
      <c r="C223">
        <v>49</v>
      </c>
      <c r="D223" t="s">
        <v>411</v>
      </c>
      <c r="E223">
        <v>2521</v>
      </c>
    </row>
    <row r="224" spans="1:5" x14ac:dyDescent="0.25">
      <c r="A224" t="s">
        <v>53</v>
      </c>
      <c r="B224" s="175">
        <v>43708</v>
      </c>
      <c r="C224">
        <v>49</v>
      </c>
      <c r="D224" t="s">
        <v>412</v>
      </c>
      <c r="E224">
        <v>566</v>
      </c>
    </row>
    <row r="225" spans="1:5" x14ac:dyDescent="0.25">
      <c r="A225" t="s">
        <v>53</v>
      </c>
      <c r="B225" s="175">
        <v>43708</v>
      </c>
      <c r="C225">
        <v>49</v>
      </c>
      <c r="D225" t="s">
        <v>413</v>
      </c>
      <c r="E225">
        <v>73</v>
      </c>
    </row>
    <row r="226" spans="1:5" x14ac:dyDescent="0.25">
      <c r="A226" t="s">
        <v>53</v>
      </c>
      <c r="B226" s="175">
        <v>43708</v>
      </c>
      <c r="C226">
        <v>49</v>
      </c>
      <c r="D226" t="s">
        <v>414</v>
      </c>
      <c r="E226">
        <v>2</v>
      </c>
    </row>
    <row r="227" spans="1:5" x14ac:dyDescent="0.25">
      <c r="A227" t="s">
        <v>53</v>
      </c>
      <c r="B227" s="175">
        <v>43736</v>
      </c>
      <c r="C227">
        <v>49</v>
      </c>
      <c r="D227" t="s">
        <v>403</v>
      </c>
      <c r="E227">
        <v>71579</v>
      </c>
    </row>
    <row r="228" spans="1:5" x14ac:dyDescent="0.25">
      <c r="A228" t="s">
        <v>53</v>
      </c>
      <c r="B228" s="175">
        <v>43736</v>
      </c>
      <c r="C228">
        <v>49</v>
      </c>
      <c r="D228" t="s">
        <v>404</v>
      </c>
      <c r="E228">
        <v>14469</v>
      </c>
    </row>
    <row r="229" spans="1:5" x14ac:dyDescent="0.25">
      <c r="A229" t="s">
        <v>53</v>
      </c>
      <c r="B229" s="175">
        <v>43736</v>
      </c>
      <c r="C229">
        <v>49</v>
      </c>
      <c r="D229" t="s">
        <v>405</v>
      </c>
      <c r="E229">
        <v>9866</v>
      </c>
    </row>
    <row r="230" spans="1:5" x14ac:dyDescent="0.25">
      <c r="A230" t="s">
        <v>53</v>
      </c>
      <c r="B230" s="175">
        <v>43736</v>
      </c>
      <c r="C230">
        <v>49</v>
      </c>
      <c r="D230" t="s">
        <v>406</v>
      </c>
      <c r="E230">
        <v>1239</v>
      </c>
    </row>
    <row r="231" spans="1:5" x14ac:dyDescent="0.25">
      <c r="A231" t="s">
        <v>53</v>
      </c>
      <c r="B231" s="175">
        <v>43736</v>
      </c>
      <c r="C231">
        <v>49</v>
      </c>
      <c r="D231" t="s">
        <v>407</v>
      </c>
      <c r="E231">
        <v>122</v>
      </c>
    </row>
    <row r="232" spans="1:5" x14ac:dyDescent="0.25">
      <c r="A232" t="s">
        <v>53</v>
      </c>
      <c r="B232" s="175">
        <v>43736</v>
      </c>
      <c r="C232">
        <v>49</v>
      </c>
      <c r="D232" t="s">
        <v>408</v>
      </c>
      <c r="E232">
        <v>1</v>
      </c>
    </row>
    <row r="233" spans="1:5" x14ac:dyDescent="0.25">
      <c r="A233" t="s">
        <v>53</v>
      </c>
      <c r="B233" s="175">
        <v>43736</v>
      </c>
      <c r="C233">
        <v>49</v>
      </c>
      <c r="D233" t="s">
        <v>409</v>
      </c>
      <c r="E233">
        <v>38855</v>
      </c>
    </row>
    <row r="234" spans="1:5" x14ac:dyDescent="0.25">
      <c r="A234" t="s">
        <v>53</v>
      </c>
      <c r="B234" s="175">
        <v>43736</v>
      </c>
      <c r="C234">
        <v>49</v>
      </c>
      <c r="D234" t="s">
        <v>410</v>
      </c>
      <c r="E234">
        <v>6705</v>
      </c>
    </row>
    <row r="235" spans="1:5" x14ac:dyDescent="0.25">
      <c r="A235" t="s">
        <v>53</v>
      </c>
      <c r="B235" s="175">
        <v>43736</v>
      </c>
      <c r="C235">
        <v>49</v>
      </c>
      <c r="D235" t="s">
        <v>411</v>
      </c>
      <c r="E235">
        <v>2616</v>
      </c>
    </row>
    <row r="236" spans="1:5" x14ac:dyDescent="0.25">
      <c r="A236" t="s">
        <v>53</v>
      </c>
      <c r="B236" s="175">
        <v>43736</v>
      </c>
      <c r="C236">
        <v>49</v>
      </c>
      <c r="D236" t="s">
        <v>412</v>
      </c>
      <c r="E236">
        <v>598</v>
      </c>
    </row>
    <row r="237" spans="1:5" x14ac:dyDescent="0.25">
      <c r="A237" t="s">
        <v>53</v>
      </c>
      <c r="B237" s="175">
        <v>43736</v>
      </c>
      <c r="C237">
        <v>49</v>
      </c>
      <c r="D237" t="s">
        <v>413</v>
      </c>
      <c r="E237">
        <v>92</v>
      </c>
    </row>
    <row r="238" spans="1:5" x14ac:dyDescent="0.25">
      <c r="A238" t="s">
        <v>53</v>
      </c>
      <c r="B238" s="175">
        <v>43764</v>
      </c>
      <c r="C238">
        <v>49</v>
      </c>
      <c r="D238" t="s">
        <v>403</v>
      </c>
      <c r="E238">
        <v>72123</v>
      </c>
    </row>
    <row r="239" spans="1:5" x14ac:dyDescent="0.25">
      <c r="A239" t="s">
        <v>53</v>
      </c>
      <c r="B239" s="175">
        <v>43764</v>
      </c>
      <c r="C239">
        <v>49</v>
      </c>
      <c r="D239" t="s">
        <v>404</v>
      </c>
      <c r="E239">
        <v>14687</v>
      </c>
    </row>
    <row r="240" spans="1:5" x14ac:dyDescent="0.25">
      <c r="A240" t="s">
        <v>53</v>
      </c>
      <c r="B240" s="175">
        <v>43764</v>
      </c>
      <c r="C240">
        <v>49</v>
      </c>
      <c r="D240" t="s">
        <v>405</v>
      </c>
      <c r="E240">
        <v>7965</v>
      </c>
    </row>
    <row r="241" spans="1:5" x14ac:dyDescent="0.25">
      <c r="A241" t="s">
        <v>53</v>
      </c>
      <c r="B241" s="175">
        <v>43764</v>
      </c>
      <c r="C241">
        <v>49</v>
      </c>
      <c r="D241" t="s">
        <v>406</v>
      </c>
      <c r="E241">
        <v>1038</v>
      </c>
    </row>
    <row r="242" spans="1:5" x14ac:dyDescent="0.25">
      <c r="A242" t="s">
        <v>53</v>
      </c>
      <c r="B242" s="175">
        <v>43764</v>
      </c>
      <c r="C242">
        <v>49</v>
      </c>
      <c r="D242" t="s">
        <v>407</v>
      </c>
      <c r="E242">
        <v>107</v>
      </c>
    </row>
    <row r="243" spans="1:5" x14ac:dyDescent="0.25">
      <c r="A243" t="s">
        <v>53</v>
      </c>
      <c r="B243" s="175">
        <v>43764</v>
      </c>
      <c r="C243">
        <v>49</v>
      </c>
      <c r="D243" t="s">
        <v>408</v>
      </c>
      <c r="E243">
        <v>1</v>
      </c>
    </row>
    <row r="244" spans="1:5" x14ac:dyDescent="0.25">
      <c r="A244" t="s">
        <v>53</v>
      </c>
      <c r="B244" s="175">
        <v>43764</v>
      </c>
      <c r="C244">
        <v>49</v>
      </c>
      <c r="D244" t="s">
        <v>409</v>
      </c>
      <c r="E244">
        <v>38524</v>
      </c>
    </row>
    <row r="245" spans="1:5" x14ac:dyDescent="0.25">
      <c r="A245" t="s">
        <v>53</v>
      </c>
      <c r="B245" s="175">
        <v>43764</v>
      </c>
      <c r="C245">
        <v>49</v>
      </c>
      <c r="D245" t="s">
        <v>410</v>
      </c>
      <c r="E245">
        <v>6886</v>
      </c>
    </row>
    <row r="246" spans="1:5" x14ac:dyDescent="0.25">
      <c r="A246" t="s">
        <v>53</v>
      </c>
      <c r="B246" s="175">
        <v>43764</v>
      </c>
      <c r="C246">
        <v>49</v>
      </c>
      <c r="D246" t="s">
        <v>411</v>
      </c>
      <c r="E246">
        <v>2439</v>
      </c>
    </row>
    <row r="247" spans="1:5" x14ac:dyDescent="0.25">
      <c r="A247" t="s">
        <v>53</v>
      </c>
      <c r="B247" s="175">
        <v>43764</v>
      </c>
      <c r="C247">
        <v>49</v>
      </c>
      <c r="D247" t="s">
        <v>412</v>
      </c>
      <c r="E247">
        <v>589</v>
      </c>
    </row>
    <row r="248" spans="1:5" x14ac:dyDescent="0.25">
      <c r="A248" t="s">
        <v>53</v>
      </c>
      <c r="B248" s="175">
        <v>43764</v>
      </c>
      <c r="C248">
        <v>49</v>
      </c>
      <c r="D248" t="s">
        <v>413</v>
      </c>
      <c r="E248">
        <v>73</v>
      </c>
    </row>
    <row r="249" spans="1:5" x14ac:dyDescent="0.25">
      <c r="A249" t="s">
        <v>53</v>
      </c>
      <c r="B249" s="175">
        <v>43799</v>
      </c>
      <c r="C249">
        <v>49</v>
      </c>
      <c r="D249" t="s">
        <v>403</v>
      </c>
      <c r="E249">
        <v>79745</v>
      </c>
    </row>
    <row r="250" spans="1:5" x14ac:dyDescent="0.25">
      <c r="A250" t="s">
        <v>53</v>
      </c>
      <c r="B250" s="175">
        <v>43799</v>
      </c>
      <c r="C250">
        <v>49</v>
      </c>
      <c r="D250" t="s">
        <v>404</v>
      </c>
      <c r="E250">
        <v>15405</v>
      </c>
    </row>
    <row r="251" spans="1:5" x14ac:dyDescent="0.25">
      <c r="A251" t="s">
        <v>53</v>
      </c>
      <c r="B251" s="175">
        <v>43799</v>
      </c>
      <c r="C251">
        <v>49</v>
      </c>
      <c r="D251" t="s">
        <v>405</v>
      </c>
      <c r="E251">
        <v>9951</v>
      </c>
    </row>
    <row r="252" spans="1:5" x14ac:dyDescent="0.25">
      <c r="A252" t="s">
        <v>53</v>
      </c>
      <c r="B252" s="175">
        <v>43799</v>
      </c>
      <c r="C252">
        <v>49</v>
      </c>
      <c r="D252" t="s">
        <v>406</v>
      </c>
      <c r="E252">
        <v>1301</v>
      </c>
    </row>
    <row r="253" spans="1:5" x14ac:dyDescent="0.25">
      <c r="A253" t="s">
        <v>53</v>
      </c>
      <c r="B253" s="175">
        <v>43799</v>
      </c>
      <c r="C253">
        <v>49</v>
      </c>
      <c r="D253" t="s">
        <v>407</v>
      </c>
      <c r="E253">
        <v>102</v>
      </c>
    </row>
    <row r="254" spans="1:5" x14ac:dyDescent="0.25">
      <c r="A254" t="s">
        <v>53</v>
      </c>
      <c r="B254" s="175">
        <v>43799</v>
      </c>
      <c r="C254">
        <v>49</v>
      </c>
      <c r="D254" t="s">
        <v>408</v>
      </c>
      <c r="E254">
        <v>1</v>
      </c>
    </row>
    <row r="255" spans="1:5" x14ac:dyDescent="0.25">
      <c r="A255" t="s">
        <v>53</v>
      </c>
      <c r="B255" s="175">
        <v>43799</v>
      </c>
      <c r="C255">
        <v>49</v>
      </c>
      <c r="D255" t="s">
        <v>409</v>
      </c>
      <c r="E255">
        <v>43264</v>
      </c>
    </row>
    <row r="256" spans="1:5" x14ac:dyDescent="0.25">
      <c r="A256" t="s">
        <v>53</v>
      </c>
      <c r="B256" s="175">
        <v>43799</v>
      </c>
      <c r="C256">
        <v>49</v>
      </c>
      <c r="D256" t="s">
        <v>410</v>
      </c>
      <c r="E256">
        <v>7428</v>
      </c>
    </row>
    <row r="257" spans="1:5" x14ac:dyDescent="0.25">
      <c r="A257" t="s">
        <v>53</v>
      </c>
      <c r="B257" s="175">
        <v>43799</v>
      </c>
      <c r="C257">
        <v>49</v>
      </c>
      <c r="D257" t="s">
        <v>411</v>
      </c>
      <c r="E257">
        <v>3243</v>
      </c>
    </row>
    <row r="258" spans="1:5" x14ac:dyDescent="0.25">
      <c r="A258" t="s">
        <v>53</v>
      </c>
      <c r="B258" s="175">
        <v>43799</v>
      </c>
      <c r="C258">
        <v>49</v>
      </c>
      <c r="D258" t="s">
        <v>412</v>
      </c>
      <c r="E258">
        <v>779</v>
      </c>
    </row>
    <row r="259" spans="1:5" x14ac:dyDescent="0.25">
      <c r="A259" t="s">
        <v>53</v>
      </c>
      <c r="B259" s="175">
        <v>43799</v>
      </c>
      <c r="C259">
        <v>49</v>
      </c>
      <c r="D259" t="s">
        <v>413</v>
      </c>
      <c r="E259">
        <v>116</v>
      </c>
    </row>
    <row r="260" spans="1:5" x14ac:dyDescent="0.25">
      <c r="A260" t="s">
        <v>53</v>
      </c>
      <c r="B260" s="175">
        <v>43799</v>
      </c>
      <c r="C260">
        <v>49</v>
      </c>
      <c r="D260" t="s">
        <v>414</v>
      </c>
      <c r="E260">
        <v>1</v>
      </c>
    </row>
    <row r="261" spans="1:5" x14ac:dyDescent="0.25">
      <c r="A261" t="s">
        <v>53</v>
      </c>
      <c r="B261" s="175">
        <v>43820</v>
      </c>
      <c r="C261">
        <v>49</v>
      </c>
      <c r="D261" t="s">
        <v>403</v>
      </c>
      <c r="E261">
        <v>75462</v>
      </c>
    </row>
    <row r="262" spans="1:5" x14ac:dyDescent="0.25">
      <c r="A262" t="s">
        <v>53</v>
      </c>
      <c r="B262" s="175">
        <v>43820</v>
      </c>
      <c r="C262">
        <v>49</v>
      </c>
      <c r="D262" t="s">
        <v>404</v>
      </c>
      <c r="E262">
        <v>15530</v>
      </c>
    </row>
    <row r="263" spans="1:5" x14ac:dyDescent="0.25">
      <c r="A263" t="s">
        <v>53</v>
      </c>
      <c r="B263" s="175">
        <v>43820</v>
      </c>
      <c r="C263">
        <v>49</v>
      </c>
      <c r="D263" t="s">
        <v>405</v>
      </c>
      <c r="E263">
        <v>9516</v>
      </c>
    </row>
    <row r="264" spans="1:5" x14ac:dyDescent="0.25">
      <c r="A264" t="s">
        <v>53</v>
      </c>
      <c r="B264" s="175">
        <v>43820</v>
      </c>
      <c r="C264">
        <v>49</v>
      </c>
      <c r="D264" t="s">
        <v>406</v>
      </c>
      <c r="E264">
        <v>1342</v>
      </c>
    </row>
    <row r="265" spans="1:5" x14ac:dyDescent="0.25">
      <c r="A265" t="s">
        <v>53</v>
      </c>
      <c r="B265" s="175">
        <v>43820</v>
      </c>
      <c r="C265">
        <v>49</v>
      </c>
      <c r="D265" t="s">
        <v>407</v>
      </c>
      <c r="E265">
        <v>144</v>
      </c>
    </row>
    <row r="266" spans="1:5" x14ac:dyDescent="0.25">
      <c r="A266" t="s">
        <v>53</v>
      </c>
      <c r="B266" s="175">
        <v>43820</v>
      </c>
      <c r="C266">
        <v>49</v>
      </c>
      <c r="D266" t="s">
        <v>408</v>
      </c>
      <c r="E266">
        <v>2</v>
      </c>
    </row>
    <row r="267" spans="1:5" x14ac:dyDescent="0.25">
      <c r="A267" t="s">
        <v>53</v>
      </c>
      <c r="B267" s="175">
        <v>43820</v>
      </c>
      <c r="C267">
        <v>49</v>
      </c>
      <c r="D267" t="s">
        <v>409</v>
      </c>
      <c r="E267">
        <v>41424</v>
      </c>
    </row>
    <row r="268" spans="1:5" x14ac:dyDescent="0.25">
      <c r="A268" t="s">
        <v>53</v>
      </c>
      <c r="B268" s="175">
        <v>43820</v>
      </c>
      <c r="C268">
        <v>49</v>
      </c>
      <c r="D268" t="s">
        <v>410</v>
      </c>
      <c r="E268">
        <v>7835</v>
      </c>
    </row>
    <row r="269" spans="1:5" x14ac:dyDescent="0.25">
      <c r="A269" t="s">
        <v>53</v>
      </c>
      <c r="B269" s="175">
        <v>43820</v>
      </c>
      <c r="C269">
        <v>49</v>
      </c>
      <c r="D269" t="s">
        <v>411</v>
      </c>
      <c r="E269">
        <v>3204</v>
      </c>
    </row>
    <row r="270" spans="1:5" x14ac:dyDescent="0.25">
      <c r="A270" t="s">
        <v>53</v>
      </c>
      <c r="B270" s="175">
        <v>43820</v>
      </c>
      <c r="C270">
        <v>49</v>
      </c>
      <c r="D270" t="s">
        <v>412</v>
      </c>
      <c r="E270">
        <v>782</v>
      </c>
    </row>
    <row r="271" spans="1:5" x14ac:dyDescent="0.25">
      <c r="A271" t="s">
        <v>53</v>
      </c>
      <c r="B271" s="175">
        <v>43820</v>
      </c>
      <c r="C271">
        <v>49</v>
      </c>
      <c r="D271" t="s">
        <v>413</v>
      </c>
      <c r="E271">
        <v>113</v>
      </c>
    </row>
    <row r="272" spans="1:5" x14ac:dyDescent="0.25">
      <c r="A272" t="s">
        <v>53</v>
      </c>
      <c r="B272" s="175">
        <v>43855</v>
      </c>
      <c r="C272">
        <v>49</v>
      </c>
      <c r="D272" t="s">
        <v>403</v>
      </c>
      <c r="E272">
        <v>73196</v>
      </c>
    </row>
    <row r="273" spans="1:5" x14ac:dyDescent="0.25">
      <c r="A273" t="s">
        <v>53</v>
      </c>
      <c r="B273" s="175">
        <v>43855</v>
      </c>
      <c r="C273">
        <v>49</v>
      </c>
      <c r="D273" t="s">
        <v>404</v>
      </c>
      <c r="E273">
        <v>15576</v>
      </c>
    </row>
    <row r="274" spans="1:5" x14ac:dyDescent="0.25">
      <c r="A274" t="s">
        <v>53</v>
      </c>
      <c r="B274" s="175">
        <v>43855</v>
      </c>
      <c r="C274">
        <v>49</v>
      </c>
      <c r="D274" t="s">
        <v>405</v>
      </c>
      <c r="E274">
        <v>9447</v>
      </c>
    </row>
    <row r="275" spans="1:5" x14ac:dyDescent="0.25">
      <c r="A275" t="s">
        <v>53</v>
      </c>
      <c r="B275" s="175">
        <v>43855</v>
      </c>
      <c r="C275">
        <v>49</v>
      </c>
      <c r="D275" t="s">
        <v>406</v>
      </c>
      <c r="E275">
        <v>1202</v>
      </c>
    </row>
    <row r="276" spans="1:5" x14ac:dyDescent="0.25">
      <c r="A276" t="s">
        <v>53</v>
      </c>
      <c r="B276" s="175">
        <v>43855</v>
      </c>
      <c r="C276">
        <v>49</v>
      </c>
      <c r="D276" t="s">
        <v>407</v>
      </c>
      <c r="E276">
        <v>120</v>
      </c>
    </row>
    <row r="277" spans="1:5" x14ac:dyDescent="0.25">
      <c r="A277" t="s">
        <v>53</v>
      </c>
      <c r="B277" s="175">
        <v>43855</v>
      </c>
      <c r="C277">
        <v>49</v>
      </c>
      <c r="D277" t="s">
        <v>408</v>
      </c>
      <c r="E277">
        <v>1</v>
      </c>
    </row>
    <row r="278" spans="1:5" x14ac:dyDescent="0.25">
      <c r="A278" t="s">
        <v>53</v>
      </c>
      <c r="B278" s="175">
        <v>43855</v>
      </c>
      <c r="C278">
        <v>49</v>
      </c>
      <c r="D278" t="s">
        <v>409</v>
      </c>
      <c r="E278">
        <v>43218</v>
      </c>
    </row>
    <row r="279" spans="1:5" x14ac:dyDescent="0.25">
      <c r="A279" t="s">
        <v>53</v>
      </c>
      <c r="B279" s="175">
        <v>43855</v>
      </c>
      <c r="C279">
        <v>49</v>
      </c>
      <c r="D279" t="s">
        <v>410</v>
      </c>
      <c r="E279">
        <v>8814</v>
      </c>
    </row>
    <row r="280" spans="1:5" x14ac:dyDescent="0.25">
      <c r="A280" t="s">
        <v>53</v>
      </c>
      <c r="B280" s="175">
        <v>43855</v>
      </c>
      <c r="C280">
        <v>49</v>
      </c>
      <c r="D280" t="s">
        <v>411</v>
      </c>
      <c r="E280">
        <v>2759</v>
      </c>
    </row>
    <row r="281" spans="1:5" x14ac:dyDescent="0.25">
      <c r="A281" t="s">
        <v>53</v>
      </c>
      <c r="B281" s="175">
        <v>43855</v>
      </c>
      <c r="C281">
        <v>49</v>
      </c>
      <c r="D281" t="s">
        <v>412</v>
      </c>
      <c r="E281">
        <v>653</v>
      </c>
    </row>
    <row r="282" spans="1:5" x14ac:dyDescent="0.25">
      <c r="A282" t="s">
        <v>53</v>
      </c>
      <c r="B282" s="175">
        <v>43855</v>
      </c>
      <c r="C282">
        <v>49</v>
      </c>
      <c r="D282" t="s">
        <v>413</v>
      </c>
      <c r="E282">
        <v>108</v>
      </c>
    </row>
    <row r="283" spans="1:5" x14ac:dyDescent="0.25">
      <c r="A283" t="s">
        <v>53</v>
      </c>
      <c r="B283" s="175">
        <v>43890</v>
      </c>
      <c r="C283">
        <v>49</v>
      </c>
      <c r="D283" t="s">
        <v>403</v>
      </c>
      <c r="E283">
        <v>78962</v>
      </c>
    </row>
    <row r="284" spans="1:5" x14ac:dyDescent="0.25">
      <c r="A284" t="s">
        <v>53</v>
      </c>
      <c r="B284" s="175">
        <v>43890</v>
      </c>
      <c r="C284">
        <v>49</v>
      </c>
      <c r="D284" t="s">
        <v>404</v>
      </c>
      <c r="E284">
        <v>15259</v>
      </c>
    </row>
    <row r="285" spans="1:5" x14ac:dyDescent="0.25">
      <c r="A285" t="s">
        <v>53</v>
      </c>
      <c r="B285" s="175">
        <v>43890</v>
      </c>
      <c r="C285">
        <v>49</v>
      </c>
      <c r="D285" t="s">
        <v>405</v>
      </c>
      <c r="E285">
        <v>9022</v>
      </c>
    </row>
    <row r="286" spans="1:5" x14ac:dyDescent="0.25">
      <c r="A286" t="s">
        <v>53</v>
      </c>
      <c r="B286" s="175">
        <v>43890</v>
      </c>
      <c r="C286">
        <v>49</v>
      </c>
      <c r="D286" t="s">
        <v>406</v>
      </c>
      <c r="E286">
        <v>1179</v>
      </c>
    </row>
    <row r="287" spans="1:5" x14ac:dyDescent="0.25">
      <c r="A287" t="s">
        <v>53</v>
      </c>
      <c r="B287" s="175">
        <v>43890</v>
      </c>
      <c r="C287">
        <v>49</v>
      </c>
      <c r="D287" t="s">
        <v>407</v>
      </c>
      <c r="E287">
        <v>98</v>
      </c>
    </row>
    <row r="288" spans="1:5" x14ac:dyDescent="0.25">
      <c r="A288" t="s">
        <v>53</v>
      </c>
      <c r="B288" s="175">
        <v>43890</v>
      </c>
      <c r="C288">
        <v>49</v>
      </c>
      <c r="D288" t="s">
        <v>409</v>
      </c>
      <c r="E288">
        <v>49120</v>
      </c>
    </row>
    <row r="289" spans="1:5" x14ac:dyDescent="0.25">
      <c r="A289" t="s">
        <v>53</v>
      </c>
      <c r="B289" s="175">
        <v>43890</v>
      </c>
      <c r="C289">
        <v>49</v>
      </c>
      <c r="D289" t="s">
        <v>410</v>
      </c>
      <c r="E289">
        <v>6975</v>
      </c>
    </row>
    <row r="290" spans="1:5" x14ac:dyDescent="0.25">
      <c r="A290" t="s">
        <v>53</v>
      </c>
      <c r="B290" s="175">
        <v>43890</v>
      </c>
      <c r="C290">
        <v>49</v>
      </c>
      <c r="D290" t="s">
        <v>411</v>
      </c>
      <c r="E290">
        <v>3318</v>
      </c>
    </row>
    <row r="291" spans="1:5" x14ac:dyDescent="0.25">
      <c r="A291" t="s">
        <v>53</v>
      </c>
      <c r="B291" s="175">
        <v>43890</v>
      </c>
      <c r="C291">
        <v>49</v>
      </c>
      <c r="D291" t="s">
        <v>412</v>
      </c>
      <c r="E291">
        <v>750</v>
      </c>
    </row>
    <row r="292" spans="1:5" x14ac:dyDescent="0.25">
      <c r="A292" t="s">
        <v>53</v>
      </c>
      <c r="B292" s="175">
        <v>43890</v>
      </c>
      <c r="C292">
        <v>49</v>
      </c>
      <c r="D292" t="s">
        <v>413</v>
      </c>
      <c r="E292">
        <v>98</v>
      </c>
    </row>
    <row r="293" spans="1:5" x14ac:dyDescent="0.25">
      <c r="A293" t="s">
        <v>53</v>
      </c>
      <c r="B293" s="175">
        <v>43918</v>
      </c>
      <c r="C293">
        <v>49</v>
      </c>
      <c r="D293" t="s">
        <v>403</v>
      </c>
      <c r="E293">
        <v>82598</v>
      </c>
    </row>
    <row r="294" spans="1:5" x14ac:dyDescent="0.25">
      <c r="A294" t="s">
        <v>53</v>
      </c>
      <c r="B294" s="175">
        <v>43918</v>
      </c>
      <c r="C294">
        <v>49</v>
      </c>
      <c r="D294" t="s">
        <v>404</v>
      </c>
      <c r="E294">
        <v>15198</v>
      </c>
    </row>
    <row r="295" spans="1:5" x14ac:dyDescent="0.25">
      <c r="A295" t="s">
        <v>53</v>
      </c>
      <c r="B295" s="175">
        <v>43918</v>
      </c>
      <c r="C295">
        <v>49</v>
      </c>
      <c r="D295" t="s">
        <v>405</v>
      </c>
      <c r="E295">
        <v>11923</v>
      </c>
    </row>
    <row r="296" spans="1:5" x14ac:dyDescent="0.25">
      <c r="A296" t="s">
        <v>53</v>
      </c>
      <c r="B296" s="175">
        <v>43918</v>
      </c>
      <c r="C296">
        <v>49</v>
      </c>
      <c r="D296" t="s">
        <v>406</v>
      </c>
      <c r="E296">
        <v>1573</v>
      </c>
    </row>
    <row r="297" spans="1:5" x14ac:dyDescent="0.25">
      <c r="A297" t="s">
        <v>53</v>
      </c>
      <c r="B297" s="175">
        <v>43918</v>
      </c>
      <c r="C297">
        <v>49</v>
      </c>
      <c r="D297" t="s">
        <v>407</v>
      </c>
      <c r="E297">
        <v>135</v>
      </c>
    </row>
    <row r="298" spans="1:5" x14ac:dyDescent="0.25">
      <c r="A298" t="s">
        <v>53</v>
      </c>
      <c r="B298" s="175">
        <v>43918</v>
      </c>
      <c r="C298">
        <v>49</v>
      </c>
      <c r="D298" t="s">
        <v>408</v>
      </c>
      <c r="E298">
        <v>1</v>
      </c>
    </row>
    <row r="299" spans="1:5" x14ac:dyDescent="0.25">
      <c r="A299" t="s">
        <v>53</v>
      </c>
      <c r="B299" s="175">
        <v>43918</v>
      </c>
      <c r="C299">
        <v>49</v>
      </c>
      <c r="D299" t="s">
        <v>409</v>
      </c>
      <c r="E299">
        <v>52486</v>
      </c>
    </row>
    <row r="300" spans="1:5" x14ac:dyDescent="0.25">
      <c r="A300" t="s">
        <v>53</v>
      </c>
      <c r="B300" s="175">
        <v>43918</v>
      </c>
      <c r="C300">
        <v>49</v>
      </c>
      <c r="D300" t="s">
        <v>410</v>
      </c>
      <c r="E300">
        <v>6890</v>
      </c>
    </row>
    <row r="301" spans="1:5" x14ac:dyDescent="0.25">
      <c r="A301" t="s">
        <v>53</v>
      </c>
      <c r="B301" s="175">
        <v>43918</v>
      </c>
      <c r="C301">
        <v>49</v>
      </c>
      <c r="D301" t="s">
        <v>411</v>
      </c>
      <c r="E301">
        <v>3990</v>
      </c>
    </row>
    <row r="302" spans="1:5" x14ac:dyDescent="0.25">
      <c r="A302" t="s">
        <v>53</v>
      </c>
      <c r="B302" s="175">
        <v>43918</v>
      </c>
      <c r="C302">
        <v>49</v>
      </c>
      <c r="D302" t="s">
        <v>412</v>
      </c>
      <c r="E302">
        <v>895</v>
      </c>
    </row>
    <row r="303" spans="1:5" x14ac:dyDescent="0.25">
      <c r="A303" t="s">
        <v>53</v>
      </c>
      <c r="B303" s="175">
        <v>43918</v>
      </c>
      <c r="C303">
        <v>49</v>
      </c>
      <c r="D303" t="s">
        <v>413</v>
      </c>
      <c r="E303">
        <v>131</v>
      </c>
    </row>
    <row r="304" spans="1:5" x14ac:dyDescent="0.25">
      <c r="A304" t="s">
        <v>50</v>
      </c>
      <c r="B304" s="175">
        <v>43554</v>
      </c>
      <c r="C304">
        <v>49</v>
      </c>
      <c r="D304" t="s">
        <v>403</v>
      </c>
      <c r="E304">
        <v>30533</v>
      </c>
    </row>
    <row r="305" spans="1:5" x14ac:dyDescent="0.25">
      <c r="A305" t="s">
        <v>50</v>
      </c>
      <c r="B305" s="175">
        <v>43554</v>
      </c>
      <c r="C305">
        <v>49</v>
      </c>
      <c r="D305" t="s">
        <v>404</v>
      </c>
      <c r="E305">
        <v>3095</v>
      </c>
    </row>
    <row r="306" spans="1:5" x14ac:dyDescent="0.25">
      <c r="A306" t="s">
        <v>50</v>
      </c>
      <c r="B306" s="175">
        <v>43554</v>
      </c>
      <c r="C306">
        <v>49</v>
      </c>
      <c r="D306" t="s">
        <v>405</v>
      </c>
      <c r="E306">
        <v>4316</v>
      </c>
    </row>
    <row r="307" spans="1:5" x14ac:dyDescent="0.25">
      <c r="A307" t="s">
        <v>50</v>
      </c>
      <c r="B307" s="175">
        <v>43554</v>
      </c>
      <c r="C307">
        <v>49</v>
      </c>
      <c r="D307" t="s">
        <v>406</v>
      </c>
      <c r="E307">
        <v>629</v>
      </c>
    </row>
    <row r="308" spans="1:5" x14ac:dyDescent="0.25">
      <c r="A308" t="s">
        <v>50</v>
      </c>
      <c r="B308" s="175">
        <v>43554</v>
      </c>
      <c r="C308">
        <v>49</v>
      </c>
      <c r="D308" t="s">
        <v>407</v>
      </c>
      <c r="E308">
        <v>57</v>
      </c>
    </row>
    <row r="309" spans="1:5" x14ac:dyDescent="0.25">
      <c r="A309" t="s">
        <v>50</v>
      </c>
      <c r="B309" s="175">
        <v>43554</v>
      </c>
      <c r="C309">
        <v>49</v>
      </c>
      <c r="D309" t="s">
        <v>409</v>
      </c>
      <c r="E309">
        <v>20231</v>
      </c>
    </row>
    <row r="310" spans="1:5" x14ac:dyDescent="0.25">
      <c r="A310" t="s">
        <v>50</v>
      </c>
      <c r="B310" s="175">
        <v>43554</v>
      </c>
      <c r="C310">
        <v>49</v>
      </c>
      <c r="D310" t="s">
        <v>410</v>
      </c>
      <c r="E310">
        <v>1938</v>
      </c>
    </row>
    <row r="311" spans="1:5" x14ac:dyDescent="0.25">
      <c r="A311" t="s">
        <v>50</v>
      </c>
      <c r="B311" s="175">
        <v>43554</v>
      </c>
      <c r="C311">
        <v>49</v>
      </c>
      <c r="D311" t="s">
        <v>411</v>
      </c>
      <c r="E311">
        <v>1625</v>
      </c>
    </row>
    <row r="312" spans="1:5" x14ac:dyDescent="0.25">
      <c r="A312" t="s">
        <v>50</v>
      </c>
      <c r="B312" s="175">
        <v>43554</v>
      </c>
      <c r="C312">
        <v>49</v>
      </c>
      <c r="D312" t="s">
        <v>412</v>
      </c>
      <c r="E312">
        <v>358</v>
      </c>
    </row>
    <row r="313" spans="1:5" x14ac:dyDescent="0.25">
      <c r="A313" t="s">
        <v>50</v>
      </c>
      <c r="B313" s="175">
        <v>43554</v>
      </c>
      <c r="C313">
        <v>49</v>
      </c>
      <c r="D313" t="s">
        <v>413</v>
      </c>
      <c r="E313">
        <v>53</v>
      </c>
    </row>
    <row r="314" spans="1:5" x14ac:dyDescent="0.25">
      <c r="A314" t="s">
        <v>50</v>
      </c>
      <c r="B314" s="175">
        <v>43582</v>
      </c>
      <c r="C314">
        <v>49</v>
      </c>
      <c r="D314" t="s">
        <v>403</v>
      </c>
      <c r="E314">
        <v>33483</v>
      </c>
    </row>
    <row r="315" spans="1:5" x14ac:dyDescent="0.25">
      <c r="A315" t="s">
        <v>50</v>
      </c>
      <c r="B315" s="175">
        <v>43582</v>
      </c>
      <c r="C315">
        <v>49</v>
      </c>
      <c r="D315" t="s">
        <v>404</v>
      </c>
      <c r="E315">
        <v>3303</v>
      </c>
    </row>
    <row r="316" spans="1:5" x14ac:dyDescent="0.25">
      <c r="A316" t="s">
        <v>50</v>
      </c>
      <c r="B316" s="175">
        <v>43582</v>
      </c>
      <c r="C316">
        <v>49</v>
      </c>
      <c r="D316" t="s">
        <v>405</v>
      </c>
      <c r="E316">
        <v>5722</v>
      </c>
    </row>
    <row r="317" spans="1:5" x14ac:dyDescent="0.25">
      <c r="A317" t="s">
        <v>50</v>
      </c>
      <c r="B317" s="175">
        <v>43582</v>
      </c>
      <c r="C317">
        <v>49</v>
      </c>
      <c r="D317" t="s">
        <v>406</v>
      </c>
      <c r="E317">
        <v>909</v>
      </c>
    </row>
    <row r="318" spans="1:5" x14ac:dyDescent="0.25">
      <c r="A318" t="s">
        <v>50</v>
      </c>
      <c r="B318" s="175">
        <v>43582</v>
      </c>
      <c r="C318">
        <v>49</v>
      </c>
      <c r="D318" t="s">
        <v>407</v>
      </c>
      <c r="E318">
        <v>88</v>
      </c>
    </row>
    <row r="319" spans="1:5" x14ac:dyDescent="0.25">
      <c r="A319" t="s">
        <v>50</v>
      </c>
      <c r="B319" s="175">
        <v>43582</v>
      </c>
      <c r="C319">
        <v>49</v>
      </c>
      <c r="D319" t="s">
        <v>409</v>
      </c>
      <c r="E319">
        <v>21202</v>
      </c>
    </row>
    <row r="320" spans="1:5" x14ac:dyDescent="0.25">
      <c r="A320" t="s">
        <v>50</v>
      </c>
      <c r="B320" s="175">
        <v>43582</v>
      </c>
      <c r="C320">
        <v>49</v>
      </c>
      <c r="D320" t="s">
        <v>410</v>
      </c>
      <c r="E320">
        <v>1857</v>
      </c>
    </row>
    <row r="321" spans="1:5" x14ac:dyDescent="0.25">
      <c r="A321" t="s">
        <v>50</v>
      </c>
      <c r="B321" s="175">
        <v>43582</v>
      </c>
      <c r="C321">
        <v>49</v>
      </c>
      <c r="D321" t="s">
        <v>411</v>
      </c>
      <c r="E321">
        <v>2468</v>
      </c>
    </row>
    <row r="322" spans="1:5" x14ac:dyDescent="0.25">
      <c r="A322" t="s">
        <v>50</v>
      </c>
      <c r="B322" s="175">
        <v>43582</v>
      </c>
      <c r="C322">
        <v>49</v>
      </c>
      <c r="D322" t="s">
        <v>412</v>
      </c>
      <c r="E322">
        <v>641</v>
      </c>
    </row>
    <row r="323" spans="1:5" x14ac:dyDescent="0.25">
      <c r="A323" t="s">
        <v>50</v>
      </c>
      <c r="B323" s="175">
        <v>43582</v>
      </c>
      <c r="C323">
        <v>49</v>
      </c>
      <c r="D323" t="s">
        <v>413</v>
      </c>
      <c r="E323">
        <v>101</v>
      </c>
    </row>
    <row r="324" spans="1:5" x14ac:dyDescent="0.25">
      <c r="A324" t="s">
        <v>50</v>
      </c>
      <c r="B324" s="175">
        <v>43582</v>
      </c>
      <c r="C324">
        <v>49</v>
      </c>
      <c r="D324" t="s">
        <v>414</v>
      </c>
      <c r="E324">
        <v>1</v>
      </c>
    </row>
    <row r="325" spans="1:5" x14ac:dyDescent="0.25">
      <c r="A325" t="s">
        <v>50</v>
      </c>
      <c r="B325" s="175">
        <v>43610</v>
      </c>
      <c r="C325">
        <v>49</v>
      </c>
      <c r="D325" t="s">
        <v>403</v>
      </c>
      <c r="E325">
        <v>29585</v>
      </c>
    </row>
    <row r="326" spans="1:5" x14ac:dyDescent="0.25">
      <c r="A326" t="s">
        <v>50</v>
      </c>
      <c r="B326" s="175">
        <v>43610</v>
      </c>
      <c r="C326">
        <v>49</v>
      </c>
      <c r="D326" t="s">
        <v>404</v>
      </c>
      <c r="E326">
        <v>3064</v>
      </c>
    </row>
    <row r="327" spans="1:5" x14ac:dyDescent="0.25">
      <c r="A327" t="s">
        <v>50</v>
      </c>
      <c r="B327" s="175">
        <v>43610</v>
      </c>
      <c r="C327">
        <v>49</v>
      </c>
      <c r="D327" t="s">
        <v>405</v>
      </c>
      <c r="E327">
        <v>5876</v>
      </c>
    </row>
    <row r="328" spans="1:5" x14ac:dyDescent="0.25">
      <c r="A328" t="s">
        <v>50</v>
      </c>
      <c r="B328" s="175">
        <v>43610</v>
      </c>
      <c r="C328">
        <v>49</v>
      </c>
      <c r="D328" t="s">
        <v>406</v>
      </c>
      <c r="E328">
        <v>881</v>
      </c>
    </row>
    <row r="329" spans="1:5" x14ac:dyDescent="0.25">
      <c r="A329" t="s">
        <v>50</v>
      </c>
      <c r="B329" s="175">
        <v>43610</v>
      </c>
      <c r="C329">
        <v>49</v>
      </c>
      <c r="D329" t="s">
        <v>407</v>
      </c>
      <c r="E329">
        <v>99</v>
      </c>
    </row>
    <row r="330" spans="1:5" x14ac:dyDescent="0.25">
      <c r="A330" t="s">
        <v>50</v>
      </c>
      <c r="B330" s="175">
        <v>43610</v>
      </c>
      <c r="C330">
        <v>49</v>
      </c>
      <c r="D330" t="s">
        <v>408</v>
      </c>
      <c r="E330">
        <v>2</v>
      </c>
    </row>
    <row r="331" spans="1:5" x14ac:dyDescent="0.25">
      <c r="A331" t="s">
        <v>50</v>
      </c>
      <c r="B331" s="175">
        <v>43610</v>
      </c>
      <c r="C331">
        <v>49</v>
      </c>
      <c r="D331" t="s">
        <v>409</v>
      </c>
      <c r="E331">
        <v>16947</v>
      </c>
    </row>
    <row r="332" spans="1:5" x14ac:dyDescent="0.25">
      <c r="A332" t="s">
        <v>50</v>
      </c>
      <c r="B332" s="175">
        <v>43610</v>
      </c>
      <c r="C332">
        <v>49</v>
      </c>
      <c r="D332" t="s">
        <v>410</v>
      </c>
      <c r="E332">
        <v>1391</v>
      </c>
    </row>
    <row r="333" spans="1:5" x14ac:dyDescent="0.25">
      <c r="A333" t="s">
        <v>50</v>
      </c>
      <c r="B333" s="175">
        <v>43610</v>
      </c>
      <c r="C333">
        <v>49</v>
      </c>
      <c r="D333" t="s">
        <v>411</v>
      </c>
      <c r="E333">
        <v>1548</v>
      </c>
    </row>
    <row r="334" spans="1:5" x14ac:dyDescent="0.25">
      <c r="A334" t="s">
        <v>50</v>
      </c>
      <c r="B334" s="175">
        <v>43610</v>
      </c>
      <c r="C334">
        <v>49</v>
      </c>
      <c r="D334" t="s">
        <v>412</v>
      </c>
      <c r="E334">
        <v>381</v>
      </c>
    </row>
    <row r="335" spans="1:5" x14ac:dyDescent="0.25">
      <c r="A335" t="s">
        <v>50</v>
      </c>
      <c r="B335" s="175">
        <v>43610</v>
      </c>
      <c r="C335">
        <v>49</v>
      </c>
      <c r="D335" t="s">
        <v>413</v>
      </c>
      <c r="E335">
        <v>52</v>
      </c>
    </row>
    <row r="336" spans="1:5" x14ac:dyDescent="0.25">
      <c r="A336" t="s">
        <v>50</v>
      </c>
      <c r="B336" s="175">
        <v>43610</v>
      </c>
      <c r="C336">
        <v>49</v>
      </c>
      <c r="D336" t="s">
        <v>414</v>
      </c>
      <c r="E336">
        <v>1</v>
      </c>
    </row>
    <row r="337" spans="1:5" x14ac:dyDescent="0.25">
      <c r="A337" t="s">
        <v>50</v>
      </c>
      <c r="B337" s="175">
        <v>43645</v>
      </c>
      <c r="C337">
        <v>49</v>
      </c>
      <c r="D337" t="s">
        <v>403</v>
      </c>
      <c r="E337">
        <v>28261</v>
      </c>
    </row>
    <row r="338" spans="1:5" x14ac:dyDescent="0.25">
      <c r="A338" t="s">
        <v>50</v>
      </c>
      <c r="B338" s="175">
        <v>43645</v>
      </c>
      <c r="C338">
        <v>49</v>
      </c>
      <c r="D338" t="s">
        <v>404</v>
      </c>
      <c r="E338">
        <v>2994</v>
      </c>
    </row>
    <row r="339" spans="1:5" x14ac:dyDescent="0.25">
      <c r="A339" t="s">
        <v>50</v>
      </c>
      <c r="B339" s="175">
        <v>43645</v>
      </c>
      <c r="C339">
        <v>49</v>
      </c>
      <c r="D339" t="s">
        <v>405</v>
      </c>
      <c r="E339">
        <v>3606</v>
      </c>
    </row>
    <row r="340" spans="1:5" x14ac:dyDescent="0.25">
      <c r="A340" t="s">
        <v>50</v>
      </c>
      <c r="B340" s="175">
        <v>43645</v>
      </c>
      <c r="C340">
        <v>49</v>
      </c>
      <c r="D340" t="s">
        <v>406</v>
      </c>
      <c r="E340">
        <v>574</v>
      </c>
    </row>
    <row r="341" spans="1:5" x14ac:dyDescent="0.25">
      <c r="A341" t="s">
        <v>50</v>
      </c>
      <c r="B341" s="175">
        <v>43645</v>
      </c>
      <c r="C341">
        <v>49</v>
      </c>
      <c r="D341" t="s">
        <v>407</v>
      </c>
      <c r="E341">
        <v>65</v>
      </c>
    </row>
    <row r="342" spans="1:5" x14ac:dyDescent="0.25">
      <c r="A342" t="s">
        <v>50</v>
      </c>
      <c r="B342" s="175">
        <v>43645</v>
      </c>
      <c r="C342">
        <v>49</v>
      </c>
      <c r="D342" t="s">
        <v>409</v>
      </c>
      <c r="E342">
        <v>14456</v>
      </c>
    </row>
    <row r="343" spans="1:5" x14ac:dyDescent="0.25">
      <c r="A343" t="s">
        <v>50</v>
      </c>
      <c r="B343" s="175">
        <v>43645</v>
      </c>
      <c r="C343">
        <v>49</v>
      </c>
      <c r="D343" t="s">
        <v>410</v>
      </c>
      <c r="E343">
        <v>1017</v>
      </c>
    </row>
    <row r="344" spans="1:5" x14ac:dyDescent="0.25">
      <c r="A344" t="s">
        <v>50</v>
      </c>
      <c r="B344" s="175">
        <v>43645</v>
      </c>
      <c r="C344">
        <v>49</v>
      </c>
      <c r="D344" t="s">
        <v>411</v>
      </c>
      <c r="E344">
        <v>1188</v>
      </c>
    </row>
    <row r="345" spans="1:5" x14ac:dyDescent="0.25">
      <c r="A345" t="s">
        <v>50</v>
      </c>
      <c r="B345" s="175">
        <v>43645</v>
      </c>
      <c r="C345">
        <v>49</v>
      </c>
      <c r="D345" t="s">
        <v>412</v>
      </c>
      <c r="E345">
        <v>308</v>
      </c>
    </row>
    <row r="346" spans="1:5" x14ac:dyDescent="0.25">
      <c r="A346" t="s">
        <v>50</v>
      </c>
      <c r="B346" s="175">
        <v>43645</v>
      </c>
      <c r="C346">
        <v>49</v>
      </c>
      <c r="D346" t="s">
        <v>413</v>
      </c>
      <c r="E346">
        <v>50</v>
      </c>
    </row>
    <row r="347" spans="1:5" x14ac:dyDescent="0.25">
      <c r="A347" t="s">
        <v>50</v>
      </c>
      <c r="B347" s="175">
        <v>43645</v>
      </c>
      <c r="C347">
        <v>49</v>
      </c>
      <c r="D347" t="s">
        <v>414</v>
      </c>
      <c r="E347">
        <v>1</v>
      </c>
    </row>
    <row r="348" spans="1:5" x14ac:dyDescent="0.25">
      <c r="A348" t="s">
        <v>50</v>
      </c>
      <c r="B348" s="175">
        <v>43673</v>
      </c>
      <c r="C348">
        <v>49</v>
      </c>
      <c r="D348" t="s">
        <v>403</v>
      </c>
      <c r="E348">
        <v>35046</v>
      </c>
    </row>
    <row r="349" spans="1:5" x14ac:dyDescent="0.25">
      <c r="A349" t="s">
        <v>50</v>
      </c>
      <c r="B349" s="175">
        <v>43673</v>
      </c>
      <c r="C349">
        <v>49</v>
      </c>
      <c r="D349" t="s">
        <v>404</v>
      </c>
      <c r="E349">
        <v>3580</v>
      </c>
    </row>
    <row r="350" spans="1:5" x14ac:dyDescent="0.25">
      <c r="A350" t="s">
        <v>50</v>
      </c>
      <c r="B350" s="175">
        <v>43673</v>
      </c>
      <c r="C350">
        <v>49</v>
      </c>
      <c r="D350" t="s">
        <v>405</v>
      </c>
      <c r="E350">
        <v>6095</v>
      </c>
    </row>
    <row r="351" spans="1:5" x14ac:dyDescent="0.25">
      <c r="A351" t="s">
        <v>50</v>
      </c>
      <c r="B351" s="175">
        <v>43673</v>
      </c>
      <c r="C351">
        <v>49</v>
      </c>
      <c r="D351" t="s">
        <v>406</v>
      </c>
      <c r="E351">
        <v>862</v>
      </c>
    </row>
    <row r="352" spans="1:5" x14ac:dyDescent="0.25">
      <c r="A352" t="s">
        <v>50</v>
      </c>
      <c r="B352" s="175">
        <v>43673</v>
      </c>
      <c r="C352">
        <v>49</v>
      </c>
      <c r="D352" t="s">
        <v>407</v>
      </c>
      <c r="E352">
        <v>114</v>
      </c>
    </row>
    <row r="353" spans="1:5" x14ac:dyDescent="0.25">
      <c r="A353" t="s">
        <v>50</v>
      </c>
      <c r="B353" s="175">
        <v>43673</v>
      </c>
      <c r="C353">
        <v>49</v>
      </c>
      <c r="D353" t="s">
        <v>409</v>
      </c>
      <c r="E353">
        <v>16672</v>
      </c>
    </row>
    <row r="354" spans="1:5" x14ac:dyDescent="0.25">
      <c r="A354" t="s">
        <v>50</v>
      </c>
      <c r="B354" s="175">
        <v>43673</v>
      </c>
      <c r="C354">
        <v>49</v>
      </c>
      <c r="D354" t="s">
        <v>410</v>
      </c>
      <c r="E354">
        <v>1011</v>
      </c>
    </row>
    <row r="355" spans="1:5" x14ac:dyDescent="0.25">
      <c r="A355" t="s">
        <v>50</v>
      </c>
      <c r="B355" s="175">
        <v>43673</v>
      </c>
      <c r="C355">
        <v>49</v>
      </c>
      <c r="D355" t="s">
        <v>411</v>
      </c>
      <c r="E355">
        <v>1550</v>
      </c>
    </row>
    <row r="356" spans="1:5" x14ac:dyDescent="0.25">
      <c r="A356" t="s">
        <v>50</v>
      </c>
      <c r="B356" s="175">
        <v>43673</v>
      </c>
      <c r="C356">
        <v>49</v>
      </c>
      <c r="D356" t="s">
        <v>412</v>
      </c>
      <c r="E356">
        <v>353</v>
      </c>
    </row>
    <row r="357" spans="1:5" x14ac:dyDescent="0.25">
      <c r="A357" t="s">
        <v>50</v>
      </c>
      <c r="B357" s="175">
        <v>43673</v>
      </c>
      <c r="C357">
        <v>49</v>
      </c>
      <c r="D357" t="s">
        <v>413</v>
      </c>
      <c r="E357">
        <v>48</v>
      </c>
    </row>
    <row r="358" spans="1:5" x14ac:dyDescent="0.25">
      <c r="A358" t="s">
        <v>50</v>
      </c>
      <c r="B358" s="175">
        <v>43708</v>
      </c>
      <c r="C358">
        <v>49</v>
      </c>
      <c r="D358" t="s">
        <v>403</v>
      </c>
      <c r="E358">
        <v>36480</v>
      </c>
    </row>
    <row r="359" spans="1:5" x14ac:dyDescent="0.25">
      <c r="A359" t="s">
        <v>50</v>
      </c>
      <c r="B359" s="175">
        <v>43708</v>
      </c>
      <c r="C359">
        <v>49</v>
      </c>
      <c r="D359" t="s">
        <v>404</v>
      </c>
      <c r="E359">
        <v>3803</v>
      </c>
    </row>
    <row r="360" spans="1:5" x14ac:dyDescent="0.25">
      <c r="A360" t="s">
        <v>50</v>
      </c>
      <c r="B360" s="175">
        <v>43708</v>
      </c>
      <c r="C360">
        <v>49</v>
      </c>
      <c r="D360" t="s">
        <v>405</v>
      </c>
      <c r="E360">
        <v>4312</v>
      </c>
    </row>
    <row r="361" spans="1:5" x14ac:dyDescent="0.25">
      <c r="A361" t="s">
        <v>50</v>
      </c>
      <c r="B361" s="175">
        <v>43708</v>
      </c>
      <c r="C361">
        <v>49</v>
      </c>
      <c r="D361" t="s">
        <v>406</v>
      </c>
      <c r="E361">
        <v>650</v>
      </c>
    </row>
    <row r="362" spans="1:5" x14ac:dyDescent="0.25">
      <c r="A362" t="s">
        <v>50</v>
      </c>
      <c r="B362" s="175">
        <v>43708</v>
      </c>
      <c r="C362">
        <v>49</v>
      </c>
      <c r="D362" t="s">
        <v>407</v>
      </c>
      <c r="E362">
        <v>72</v>
      </c>
    </row>
    <row r="363" spans="1:5" x14ac:dyDescent="0.25">
      <c r="A363" t="s">
        <v>50</v>
      </c>
      <c r="B363" s="175">
        <v>43708</v>
      </c>
      <c r="C363">
        <v>49</v>
      </c>
      <c r="D363" t="s">
        <v>409</v>
      </c>
      <c r="E363">
        <v>14859</v>
      </c>
    </row>
    <row r="364" spans="1:5" x14ac:dyDescent="0.25">
      <c r="A364" t="s">
        <v>50</v>
      </c>
      <c r="B364" s="175">
        <v>43708</v>
      </c>
      <c r="C364">
        <v>49</v>
      </c>
      <c r="D364" t="s">
        <v>410</v>
      </c>
      <c r="E364">
        <v>857</v>
      </c>
    </row>
    <row r="365" spans="1:5" x14ac:dyDescent="0.25">
      <c r="A365" t="s">
        <v>50</v>
      </c>
      <c r="B365" s="175">
        <v>43708</v>
      </c>
      <c r="C365">
        <v>49</v>
      </c>
      <c r="D365" t="s">
        <v>411</v>
      </c>
      <c r="E365">
        <v>1372</v>
      </c>
    </row>
    <row r="366" spans="1:5" x14ac:dyDescent="0.25">
      <c r="A366" t="s">
        <v>50</v>
      </c>
      <c r="B366" s="175">
        <v>43708</v>
      </c>
      <c r="C366">
        <v>49</v>
      </c>
      <c r="D366" t="s">
        <v>412</v>
      </c>
      <c r="E366">
        <v>318</v>
      </c>
    </row>
    <row r="367" spans="1:5" x14ac:dyDescent="0.25">
      <c r="A367" t="s">
        <v>50</v>
      </c>
      <c r="B367" s="175">
        <v>43708</v>
      </c>
      <c r="C367">
        <v>49</v>
      </c>
      <c r="D367" t="s">
        <v>413</v>
      </c>
      <c r="E367">
        <v>41</v>
      </c>
    </row>
    <row r="368" spans="1:5" x14ac:dyDescent="0.25">
      <c r="A368" t="s">
        <v>50</v>
      </c>
      <c r="B368" s="175">
        <v>43708</v>
      </c>
      <c r="C368">
        <v>49</v>
      </c>
      <c r="D368" t="s">
        <v>414</v>
      </c>
      <c r="E368">
        <v>1</v>
      </c>
    </row>
    <row r="369" spans="1:5" x14ac:dyDescent="0.25">
      <c r="A369" t="s">
        <v>50</v>
      </c>
      <c r="B369" s="175">
        <v>43736</v>
      </c>
      <c r="C369">
        <v>49</v>
      </c>
      <c r="D369" t="s">
        <v>403</v>
      </c>
      <c r="E369">
        <v>39238</v>
      </c>
    </row>
    <row r="370" spans="1:5" x14ac:dyDescent="0.25">
      <c r="A370" t="s">
        <v>50</v>
      </c>
      <c r="B370" s="175">
        <v>43736</v>
      </c>
      <c r="C370">
        <v>49</v>
      </c>
      <c r="D370" t="s">
        <v>404</v>
      </c>
      <c r="E370">
        <v>4273</v>
      </c>
    </row>
    <row r="371" spans="1:5" x14ac:dyDescent="0.25">
      <c r="A371" t="s">
        <v>50</v>
      </c>
      <c r="B371" s="175">
        <v>43736</v>
      </c>
      <c r="C371">
        <v>49</v>
      </c>
      <c r="D371" t="s">
        <v>405</v>
      </c>
      <c r="E371">
        <v>6077</v>
      </c>
    </row>
    <row r="372" spans="1:5" x14ac:dyDescent="0.25">
      <c r="A372" t="s">
        <v>50</v>
      </c>
      <c r="B372" s="175">
        <v>43736</v>
      </c>
      <c r="C372">
        <v>49</v>
      </c>
      <c r="D372" t="s">
        <v>406</v>
      </c>
      <c r="E372">
        <v>830</v>
      </c>
    </row>
    <row r="373" spans="1:5" x14ac:dyDescent="0.25">
      <c r="A373" t="s">
        <v>50</v>
      </c>
      <c r="B373" s="175">
        <v>43736</v>
      </c>
      <c r="C373">
        <v>49</v>
      </c>
      <c r="D373" t="s">
        <v>407</v>
      </c>
      <c r="E373">
        <v>93</v>
      </c>
    </row>
    <row r="374" spans="1:5" x14ac:dyDescent="0.25">
      <c r="A374" t="s">
        <v>50</v>
      </c>
      <c r="B374" s="175">
        <v>43736</v>
      </c>
      <c r="C374">
        <v>49</v>
      </c>
      <c r="D374" t="s">
        <v>409</v>
      </c>
      <c r="E374">
        <v>15001</v>
      </c>
    </row>
    <row r="375" spans="1:5" x14ac:dyDescent="0.25">
      <c r="A375" t="s">
        <v>50</v>
      </c>
      <c r="B375" s="175">
        <v>43736</v>
      </c>
      <c r="C375">
        <v>49</v>
      </c>
      <c r="D375" t="s">
        <v>410</v>
      </c>
      <c r="E375">
        <v>1027</v>
      </c>
    </row>
    <row r="376" spans="1:5" x14ac:dyDescent="0.25">
      <c r="A376" t="s">
        <v>50</v>
      </c>
      <c r="B376" s="175">
        <v>43736</v>
      </c>
      <c r="C376">
        <v>49</v>
      </c>
      <c r="D376" t="s">
        <v>411</v>
      </c>
      <c r="E376">
        <v>1479</v>
      </c>
    </row>
    <row r="377" spans="1:5" x14ac:dyDescent="0.25">
      <c r="A377" t="s">
        <v>50</v>
      </c>
      <c r="B377" s="175">
        <v>43736</v>
      </c>
      <c r="C377">
        <v>49</v>
      </c>
      <c r="D377" t="s">
        <v>412</v>
      </c>
      <c r="E377">
        <v>365</v>
      </c>
    </row>
    <row r="378" spans="1:5" x14ac:dyDescent="0.25">
      <c r="A378" t="s">
        <v>50</v>
      </c>
      <c r="B378" s="175">
        <v>43736</v>
      </c>
      <c r="C378">
        <v>49</v>
      </c>
      <c r="D378" t="s">
        <v>413</v>
      </c>
      <c r="E378">
        <v>58</v>
      </c>
    </row>
    <row r="379" spans="1:5" x14ac:dyDescent="0.25">
      <c r="A379" t="s">
        <v>50</v>
      </c>
      <c r="B379" s="175">
        <v>43764</v>
      </c>
      <c r="C379">
        <v>49</v>
      </c>
      <c r="D379" t="s">
        <v>403</v>
      </c>
      <c r="E379">
        <v>36004</v>
      </c>
    </row>
    <row r="380" spans="1:5" x14ac:dyDescent="0.25">
      <c r="A380" t="s">
        <v>50</v>
      </c>
      <c r="B380" s="175">
        <v>43764</v>
      </c>
      <c r="C380">
        <v>49</v>
      </c>
      <c r="D380" t="s">
        <v>404</v>
      </c>
      <c r="E380">
        <v>3740</v>
      </c>
    </row>
    <row r="381" spans="1:5" x14ac:dyDescent="0.25">
      <c r="A381" t="s">
        <v>50</v>
      </c>
      <c r="B381" s="175">
        <v>43764</v>
      </c>
      <c r="C381">
        <v>49</v>
      </c>
      <c r="D381" t="s">
        <v>405</v>
      </c>
      <c r="E381">
        <v>4069</v>
      </c>
    </row>
    <row r="382" spans="1:5" x14ac:dyDescent="0.25">
      <c r="A382" t="s">
        <v>50</v>
      </c>
      <c r="B382" s="175">
        <v>43764</v>
      </c>
      <c r="C382">
        <v>49</v>
      </c>
      <c r="D382" t="s">
        <v>406</v>
      </c>
      <c r="E382">
        <v>637</v>
      </c>
    </row>
    <row r="383" spans="1:5" x14ac:dyDescent="0.25">
      <c r="A383" t="s">
        <v>50</v>
      </c>
      <c r="B383" s="175">
        <v>43764</v>
      </c>
      <c r="C383">
        <v>49</v>
      </c>
      <c r="D383" t="s">
        <v>407</v>
      </c>
      <c r="E383">
        <v>74</v>
      </c>
    </row>
    <row r="384" spans="1:5" x14ac:dyDescent="0.25">
      <c r="A384" t="s">
        <v>50</v>
      </c>
      <c r="B384" s="175">
        <v>43764</v>
      </c>
      <c r="C384">
        <v>49</v>
      </c>
      <c r="D384" t="s">
        <v>409</v>
      </c>
      <c r="E384">
        <v>15380</v>
      </c>
    </row>
    <row r="385" spans="1:5" x14ac:dyDescent="0.25">
      <c r="A385" t="s">
        <v>50</v>
      </c>
      <c r="B385" s="175">
        <v>43764</v>
      </c>
      <c r="C385">
        <v>49</v>
      </c>
      <c r="D385" t="s">
        <v>410</v>
      </c>
      <c r="E385">
        <v>1098</v>
      </c>
    </row>
    <row r="386" spans="1:5" x14ac:dyDescent="0.25">
      <c r="A386" t="s">
        <v>50</v>
      </c>
      <c r="B386" s="175">
        <v>43764</v>
      </c>
      <c r="C386">
        <v>49</v>
      </c>
      <c r="D386" t="s">
        <v>411</v>
      </c>
      <c r="E386">
        <v>1319</v>
      </c>
    </row>
    <row r="387" spans="1:5" x14ac:dyDescent="0.25">
      <c r="A387" t="s">
        <v>50</v>
      </c>
      <c r="B387" s="175">
        <v>43764</v>
      </c>
      <c r="C387">
        <v>49</v>
      </c>
      <c r="D387" t="s">
        <v>412</v>
      </c>
      <c r="E387">
        <v>341</v>
      </c>
    </row>
    <row r="388" spans="1:5" x14ac:dyDescent="0.25">
      <c r="A388" t="s">
        <v>50</v>
      </c>
      <c r="B388" s="175">
        <v>43764</v>
      </c>
      <c r="C388">
        <v>49</v>
      </c>
      <c r="D388" t="s">
        <v>413</v>
      </c>
      <c r="E388">
        <v>48</v>
      </c>
    </row>
    <row r="389" spans="1:5" x14ac:dyDescent="0.25">
      <c r="A389" t="s">
        <v>50</v>
      </c>
      <c r="B389" s="175">
        <v>43799</v>
      </c>
      <c r="C389">
        <v>49</v>
      </c>
      <c r="D389" t="s">
        <v>403</v>
      </c>
      <c r="E389">
        <v>38115</v>
      </c>
    </row>
    <row r="390" spans="1:5" x14ac:dyDescent="0.25">
      <c r="A390" t="s">
        <v>50</v>
      </c>
      <c r="B390" s="175">
        <v>43799</v>
      </c>
      <c r="C390">
        <v>49</v>
      </c>
      <c r="D390" t="s">
        <v>404</v>
      </c>
      <c r="E390">
        <v>3554</v>
      </c>
    </row>
    <row r="391" spans="1:5" x14ac:dyDescent="0.25">
      <c r="A391" t="s">
        <v>50</v>
      </c>
      <c r="B391" s="175">
        <v>43799</v>
      </c>
      <c r="C391">
        <v>49</v>
      </c>
      <c r="D391" t="s">
        <v>405</v>
      </c>
      <c r="E391">
        <v>6028</v>
      </c>
    </row>
    <row r="392" spans="1:5" x14ac:dyDescent="0.25">
      <c r="A392" t="s">
        <v>50</v>
      </c>
      <c r="B392" s="175">
        <v>43799</v>
      </c>
      <c r="C392">
        <v>49</v>
      </c>
      <c r="D392" t="s">
        <v>406</v>
      </c>
      <c r="E392">
        <v>845</v>
      </c>
    </row>
    <row r="393" spans="1:5" x14ac:dyDescent="0.25">
      <c r="A393" t="s">
        <v>50</v>
      </c>
      <c r="B393" s="175">
        <v>43799</v>
      </c>
      <c r="C393">
        <v>49</v>
      </c>
      <c r="D393" t="s">
        <v>407</v>
      </c>
      <c r="E393">
        <v>75</v>
      </c>
    </row>
    <row r="394" spans="1:5" x14ac:dyDescent="0.25">
      <c r="A394" t="s">
        <v>50</v>
      </c>
      <c r="B394" s="175">
        <v>43799</v>
      </c>
      <c r="C394">
        <v>49</v>
      </c>
      <c r="D394" t="s">
        <v>409</v>
      </c>
      <c r="E394">
        <v>19596</v>
      </c>
    </row>
    <row r="395" spans="1:5" x14ac:dyDescent="0.25">
      <c r="A395" t="s">
        <v>50</v>
      </c>
      <c r="B395" s="175">
        <v>43799</v>
      </c>
      <c r="C395">
        <v>49</v>
      </c>
      <c r="D395" t="s">
        <v>410</v>
      </c>
      <c r="E395">
        <v>1345</v>
      </c>
    </row>
    <row r="396" spans="1:5" x14ac:dyDescent="0.25">
      <c r="A396" t="s">
        <v>50</v>
      </c>
      <c r="B396" s="175">
        <v>43799</v>
      </c>
      <c r="C396">
        <v>49</v>
      </c>
      <c r="D396" t="s">
        <v>411</v>
      </c>
      <c r="E396">
        <v>2190</v>
      </c>
    </row>
    <row r="397" spans="1:5" x14ac:dyDescent="0.25">
      <c r="A397" t="s">
        <v>50</v>
      </c>
      <c r="B397" s="175">
        <v>43799</v>
      </c>
      <c r="C397">
        <v>49</v>
      </c>
      <c r="D397" t="s">
        <v>412</v>
      </c>
      <c r="E397">
        <v>554</v>
      </c>
    </row>
    <row r="398" spans="1:5" x14ac:dyDescent="0.25">
      <c r="A398" t="s">
        <v>50</v>
      </c>
      <c r="B398" s="175">
        <v>43799</v>
      </c>
      <c r="C398">
        <v>49</v>
      </c>
      <c r="D398" t="s">
        <v>413</v>
      </c>
      <c r="E398">
        <v>88</v>
      </c>
    </row>
    <row r="399" spans="1:5" x14ac:dyDescent="0.25">
      <c r="A399" t="s">
        <v>50</v>
      </c>
      <c r="B399" s="175">
        <v>43799</v>
      </c>
      <c r="C399">
        <v>49</v>
      </c>
      <c r="D399" t="s">
        <v>414</v>
      </c>
      <c r="E399">
        <v>1</v>
      </c>
    </row>
    <row r="400" spans="1:5" x14ac:dyDescent="0.25">
      <c r="A400" t="s">
        <v>50</v>
      </c>
      <c r="B400" s="175">
        <v>43820</v>
      </c>
      <c r="C400">
        <v>49</v>
      </c>
      <c r="D400" t="s">
        <v>403</v>
      </c>
      <c r="E400">
        <v>33378</v>
      </c>
    </row>
    <row r="401" spans="1:5" x14ac:dyDescent="0.25">
      <c r="A401" t="s">
        <v>50</v>
      </c>
      <c r="B401" s="175">
        <v>43820</v>
      </c>
      <c r="C401">
        <v>49</v>
      </c>
      <c r="D401" t="s">
        <v>404</v>
      </c>
      <c r="E401">
        <v>3381</v>
      </c>
    </row>
    <row r="402" spans="1:5" x14ac:dyDescent="0.25">
      <c r="A402" t="s">
        <v>50</v>
      </c>
      <c r="B402" s="175">
        <v>43820</v>
      </c>
      <c r="C402">
        <v>49</v>
      </c>
      <c r="D402" t="s">
        <v>405</v>
      </c>
      <c r="E402">
        <v>5526</v>
      </c>
    </row>
    <row r="403" spans="1:5" x14ac:dyDescent="0.25">
      <c r="A403" t="s">
        <v>50</v>
      </c>
      <c r="B403" s="175">
        <v>43820</v>
      </c>
      <c r="C403">
        <v>49</v>
      </c>
      <c r="D403" t="s">
        <v>406</v>
      </c>
      <c r="E403">
        <v>903</v>
      </c>
    </row>
    <row r="404" spans="1:5" x14ac:dyDescent="0.25">
      <c r="A404" t="s">
        <v>50</v>
      </c>
      <c r="B404" s="175">
        <v>43820</v>
      </c>
      <c r="C404">
        <v>49</v>
      </c>
      <c r="D404" t="s">
        <v>407</v>
      </c>
      <c r="E404">
        <v>117</v>
      </c>
    </row>
    <row r="405" spans="1:5" x14ac:dyDescent="0.25">
      <c r="A405" t="s">
        <v>50</v>
      </c>
      <c r="B405" s="175">
        <v>43820</v>
      </c>
      <c r="C405">
        <v>49</v>
      </c>
      <c r="D405" t="s">
        <v>408</v>
      </c>
      <c r="E405">
        <v>1</v>
      </c>
    </row>
    <row r="406" spans="1:5" x14ac:dyDescent="0.25">
      <c r="A406" t="s">
        <v>50</v>
      </c>
      <c r="B406" s="175">
        <v>43820</v>
      </c>
      <c r="C406">
        <v>49</v>
      </c>
      <c r="D406" t="s">
        <v>409</v>
      </c>
      <c r="E406">
        <v>18158</v>
      </c>
    </row>
    <row r="407" spans="1:5" x14ac:dyDescent="0.25">
      <c r="A407" t="s">
        <v>50</v>
      </c>
      <c r="B407" s="175">
        <v>43820</v>
      </c>
      <c r="C407">
        <v>49</v>
      </c>
      <c r="D407" t="s">
        <v>410</v>
      </c>
      <c r="E407">
        <v>1569</v>
      </c>
    </row>
    <row r="408" spans="1:5" x14ac:dyDescent="0.25">
      <c r="A408" t="s">
        <v>50</v>
      </c>
      <c r="B408" s="175">
        <v>43820</v>
      </c>
      <c r="C408">
        <v>49</v>
      </c>
      <c r="D408" t="s">
        <v>411</v>
      </c>
      <c r="E408">
        <v>2104</v>
      </c>
    </row>
    <row r="409" spans="1:5" x14ac:dyDescent="0.25">
      <c r="A409" t="s">
        <v>50</v>
      </c>
      <c r="B409" s="175">
        <v>43820</v>
      </c>
      <c r="C409">
        <v>49</v>
      </c>
      <c r="D409" t="s">
        <v>412</v>
      </c>
      <c r="E409">
        <v>525</v>
      </c>
    </row>
    <row r="410" spans="1:5" x14ac:dyDescent="0.25">
      <c r="A410" t="s">
        <v>50</v>
      </c>
      <c r="B410" s="175">
        <v>43820</v>
      </c>
      <c r="C410">
        <v>49</v>
      </c>
      <c r="D410" t="s">
        <v>413</v>
      </c>
      <c r="E410">
        <v>81</v>
      </c>
    </row>
    <row r="411" spans="1:5" x14ac:dyDescent="0.25">
      <c r="A411" t="s">
        <v>50</v>
      </c>
      <c r="B411" s="175">
        <v>43855</v>
      </c>
      <c r="C411">
        <v>49</v>
      </c>
      <c r="D411" t="s">
        <v>403</v>
      </c>
      <c r="E411">
        <v>29837</v>
      </c>
    </row>
    <row r="412" spans="1:5" x14ac:dyDescent="0.25">
      <c r="A412" t="s">
        <v>50</v>
      </c>
      <c r="B412" s="175">
        <v>43855</v>
      </c>
      <c r="C412">
        <v>49</v>
      </c>
      <c r="D412" t="s">
        <v>404</v>
      </c>
      <c r="E412">
        <v>3047</v>
      </c>
    </row>
    <row r="413" spans="1:5" x14ac:dyDescent="0.25">
      <c r="A413" t="s">
        <v>50</v>
      </c>
      <c r="B413" s="175">
        <v>43855</v>
      </c>
      <c r="C413">
        <v>49</v>
      </c>
      <c r="D413" t="s">
        <v>405</v>
      </c>
      <c r="E413">
        <v>5102</v>
      </c>
    </row>
    <row r="414" spans="1:5" x14ac:dyDescent="0.25">
      <c r="A414" t="s">
        <v>50</v>
      </c>
      <c r="B414" s="175">
        <v>43855</v>
      </c>
      <c r="C414">
        <v>49</v>
      </c>
      <c r="D414" t="s">
        <v>406</v>
      </c>
      <c r="E414">
        <v>728</v>
      </c>
    </row>
    <row r="415" spans="1:5" x14ac:dyDescent="0.25">
      <c r="A415" t="s">
        <v>50</v>
      </c>
      <c r="B415" s="175">
        <v>43855</v>
      </c>
      <c r="C415">
        <v>49</v>
      </c>
      <c r="D415" t="s">
        <v>407</v>
      </c>
      <c r="E415">
        <v>78</v>
      </c>
    </row>
    <row r="416" spans="1:5" x14ac:dyDescent="0.25">
      <c r="A416" t="s">
        <v>50</v>
      </c>
      <c r="B416" s="175">
        <v>43855</v>
      </c>
      <c r="C416">
        <v>49</v>
      </c>
      <c r="D416" t="s">
        <v>409</v>
      </c>
      <c r="E416">
        <v>18846</v>
      </c>
    </row>
    <row r="417" spans="1:5" x14ac:dyDescent="0.25">
      <c r="A417" t="s">
        <v>50</v>
      </c>
      <c r="B417" s="175">
        <v>43855</v>
      </c>
      <c r="C417">
        <v>49</v>
      </c>
      <c r="D417" t="s">
        <v>410</v>
      </c>
      <c r="E417">
        <v>2012</v>
      </c>
    </row>
    <row r="418" spans="1:5" x14ac:dyDescent="0.25">
      <c r="A418" t="s">
        <v>50</v>
      </c>
      <c r="B418" s="175">
        <v>43855</v>
      </c>
      <c r="C418">
        <v>49</v>
      </c>
      <c r="D418" t="s">
        <v>411</v>
      </c>
      <c r="E418">
        <v>1565</v>
      </c>
    </row>
    <row r="419" spans="1:5" x14ac:dyDescent="0.25">
      <c r="A419" t="s">
        <v>50</v>
      </c>
      <c r="B419" s="175">
        <v>43855</v>
      </c>
      <c r="C419">
        <v>49</v>
      </c>
      <c r="D419" t="s">
        <v>412</v>
      </c>
      <c r="E419">
        <v>396</v>
      </c>
    </row>
    <row r="420" spans="1:5" x14ac:dyDescent="0.25">
      <c r="A420" t="s">
        <v>50</v>
      </c>
      <c r="B420" s="175">
        <v>43855</v>
      </c>
      <c r="C420">
        <v>49</v>
      </c>
      <c r="D420" t="s">
        <v>413</v>
      </c>
      <c r="E420">
        <v>75</v>
      </c>
    </row>
    <row r="421" spans="1:5" x14ac:dyDescent="0.25">
      <c r="A421" t="s">
        <v>50</v>
      </c>
      <c r="B421" s="175">
        <v>43890</v>
      </c>
      <c r="C421">
        <v>49</v>
      </c>
      <c r="D421" t="s">
        <v>403</v>
      </c>
      <c r="E421">
        <v>37829</v>
      </c>
    </row>
    <row r="422" spans="1:5" x14ac:dyDescent="0.25">
      <c r="A422" t="s">
        <v>50</v>
      </c>
      <c r="B422" s="175">
        <v>43890</v>
      </c>
      <c r="C422">
        <v>49</v>
      </c>
      <c r="D422" t="s">
        <v>404</v>
      </c>
      <c r="E422">
        <v>3335</v>
      </c>
    </row>
    <row r="423" spans="1:5" x14ac:dyDescent="0.25">
      <c r="A423" t="s">
        <v>50</v>
      </c>
      <c r="B423" s="175">
        <v>43890</v>
      </c>
      <c r="C423">
        <v>49</v>
      </c>
      <c r="D423" t="s">
        <v>405</v>
      </c>
      <c r="E423">
        <v>5143</v>
      </c>
    </row>
    <row r="424" spans="1:5" x14ac:dyDescent="0.25">
      <c r="A424" t="s">
        <v>50</v>
      </c>
      <c r="B424" s="175">
        <v>43890</v>
      </c>
      <c r="C424">
        <v>49</v>
      </c>
      <c r="D424" t="s">
        <v>406</v>
      </c>
      <c r="E424">
        <v>809</v>
      </c>
    </row>
    <row r="425" spans="1:5" x14ac:dyDescent="0.25">
      <c r="A425" t="s">
        <v>50</v>
      </c>
      <c r="B425" s="175">
        <v>43890</v>
      </c>
      <c r="C425">
        <v>49</v>
      </c>
      <c r="D425" t="s">
        <v>407</v>
      </c>
      <c r="E425">
        <v>72</v>
      </c>
    </row>
    <row r="426" spans="1:5" x14ac:dyDescent="0.25">
      <c r="A426" t="s">
        <v>50</v>
      </c>
      <c r="B426" s="175">
        <v>43890</v>
      </c>
      <c r="C426">
        <v>49</v>
      </c>
      <c r="D426" t="s">
        <v>409</v>
      </c>
      <c r="E426">
        <v>23924</v>
      </c>
    </row>
    <row r="427" spans="1:5" x14ac:dyDescent="0.25">
      <c r="A427" t="s">
        <v>50</v>
      </c>
      <c r="B427" s="175">
        <v>43890</v>
      </c>
      <c r="C427">
        <v>49</v>
      </c>
      <c r="D427" t="s">
        <v>410</v>
      </c>
      <c r="E427">
        <v>1485</v>
      </c>
    </row>
    <row r="428" spans="1:5" x14ac:dyDescent="0.25">
      <c r="A428" t="s">
        <v>50</v>
      </c>
      <c r="B428" s="175">
        <v>43890</v>
      </c>
      <c r="C428">
        <v>49</v>
      </c>
      <c r="D428" t="s">
        <v>411</v>
      </c>
      <c r="E428">
        <v>2224</v>
      </c>
    </row>
    <row r="429" spans="1:5" x14ac:dyDescent="0.25">
      <c r="A429" t="s">
        <v>50</v>
      </c>
      <c r="B429" s="175">
        <v>43890</v>
      </c>
      <c r="C429">
        <v>49</v>
      </c>
      <c r="D429" t="s">
        <v>412</v>
      </c>
      <c r="E429">
        <v>518</v>
      </c>
    </row>
    <row r="430" spans="1:5" x14ac:dyDescent="0.25">
      <c r="A430" t="s">
        <v>50</v>
      </c>
      <c r="B430" s="175">
        <v>43890</v>
      </c>
      <c r="C430">
        <v>49</v>
      </c>
      <c r="D430" t="s">
        <v>413</v>
      </c>
      <c r="E430">
        <v>61</v>
      </c>
    </row>
    <row r="431" spans="1:5" x14ac:dyDescent="0.25">
      <c r="A431" t="s">
        <v>50</v>
      </c>
      <c r="B431" s="175">
        <v>43918</v>
      </c>
      <c r="C431">
        <v>49</v>
      </c>
      <c r="D431" t="s">
        <v>403</v>
      </c>
      <c r="E431">
        <v>36001</v>
      </c>
    </row>
    <row r="432" spans="1:5" x14ac:dyDescent="0.25">
      <c r="A432" t="s">
        <v>50</v>
      </c>
      <c r="B432" s="175">
        <v>43918</v>
      </c>
      <c r="C432">
        <v>49</v>
      </c>
      <c r="D432" t="s">
        <v>404</v>
      </c>
      <c r="E432">
        <v>2944</v>
      </c>
    </row>
    <row r="433" spans="1:5" x14ac:dyDescent="0.25">
      <c r="A433" t="s">
        <v>50</v>
      </c>
      <c r="B433" s="175">
        <v>43918</v>
      </c>
      <c r="C433">
        <v>49</v>
      </c>
      <c r="D433" t="s">
        <v>405</v>
      </c>
      <c r="E433">
        <v>7092</v>
      </c>
    </row>
    <row r="434" spans="1:5" x14ac:dyDescent="0.25">
      <c r="A434" t="s">
        <v>50</v>
      </c>
      <c r="B434" s="175">
        <v>43918</v>
      </c>
      <c r="C434">
        <v>49</v>
      </c>
      <c r="D434" t="s">
        <v>406</v>
      </c>
      <c r="E434">
        <v>1082</v>
      </c>
    </row>
    <row r="435" spans="1:5" x14ac:dyDescent="0.25">
      <c r="A435" t="s">
        <v>50</v>
      </c>
      <c r="B435" s="175">
        <v>43918</v>
      </c>
      <c r="C435">
        <v>49</v>
      </c>
      <c r="D435" t="s">
        <v>407</v>
      </c>
      <c r="E435">
        <v>107</v>
      </c>
    </row>
    <row r="436" spans="1:5" x14ac:dyDescent="0.25">
      <c r="A436" t="s">
        <v>50</v>
      </c>
      <c r="B436" s="175">
        <v>43918</v>
      </c>
      <c r="C436">
        <v>49</v>
      </c>
      <c r="D436" t="s">
        <v>408</v>
      </c>
      <c r="E436">
        <v>1</v>
      </c>
    </row>
    <row r="437" spans="1:5" x14ac:dyDescent="0.25">
      <c r="A437" t="s">
        <v>50</v>
      </c>
      <c r="B437" s="175">
        <v>43918</v>
      </c>
      <c r="C437">
        <v>49</v>
      </c>
      <c r="D437" t="s">
        <v>409</v>
      </c>
      <c r="E437">
        <v>22971</v>
      </c>
    </row>
    <row r="438" spans="1:5" x14ac:dyDescent="0.25">
      <c r="A438" t="s">
        <v>50</v>
      </c>
      <c r="B438" s="175">
        <v>43918</v>
      </c>
      <c r="C438">
        <v>49</v>
      </c>
      <c r="D438" t="s">
        <v>410</v>
      </c>
      <c r="E438">
        <v>1235</v>
      </c>
    </row>
    <row r="439" spans="1:5" x14ac:dyDescent="0.25">
      <c r="A439" t="s">
        <v>50</v>
      </c>
      <c r="B439" s="175">
        <v>43918</v>
      </c>
      <c r="C439">
        <v>49</v>
      </c>
      <c r="D439" t="s">
        <v>411</v>
      </c>
      <c r="E439">
        <v>2444</v>
      </c>
    </row>
    <row r="440" spans="1:5" x14ac:dyDescent="0.25">
      <c r="A440" t="s">
        <v>50</v>
      </c>
      <c r="B440" s="175">
        <v>43918</v>
      </c>
      <c r="C440">
        <v>49</v>
      </c>
      <c r="D440" t="s">
        <v>412</v>
      </c>
      <c r="E440">
        <v>575</v>
      </c>
    </row>
    <row r="441" spans="1:5" x14ac:dyDescent="0.25">
      <c r="A441" t="s">
        <v>50</v>
      </c>
      <c r="B441" s="175">
        <v>43918</v>
      </c>
      <c r="C441">
        <v>49</v>
      </c>
      <c r="D441" t="s">
        <v>413</v>
      </c>
      <c r="E441">
        <v>86</v>
      </c>
    </row>
    <row r="442" spans="1:5" x14ac:dyDescent="0.25">
      <c r="A442" t="s">
        <v>43</v>
      </c>
      <c r="B442" s="175">
        <v>43554</v>
      </c>
      <c r="C442">
        <v>49</v>
      </c>
      <c r="D442" t="s">
        <v>403</v>
      </c>
      <c r="E442">
        <v>11203</v>
      </c>
    </row>
    <row r="443" spans="1:5" x14ac:dyDescent="0.25">
      <c r="A443" t="s">
        <v>43</v>
      </c>
      <c r="B443" s="175">
        <v>43554</v>
      </c>
      <c r="C443">
        <v>49</v>
      </c>
      <c r="D443" t="s">
        <v>404</v>
      </c>
      <c r="E443">
        <v>1888</v>
      </c>
    </row>
    <row r="444" spans="1:5" x14ac:dyDescent="0.25">
      <c r="A444" t="s">
        <v>43</v>
      </c>
      <c r="B444" s="175">
        <v>43554</v>
      </c>
      <c r="C444">
        <v>49</v>
      </c>
      <c r="D444" t="s">
        <v>405</v>
      </c>
      <c r="E444">
        <v>1753</v>
      </c>
    </row>
    <row r="445" spans="1:5" x14ac:dyDescent="0.25">
      <c r="A445" t="s">
        <v>43</v>
      </c>
      <c r="B445" s="175">
        <v>43554</v>
      </c>
      <c r="C445">
        <v>49</v>
      </c>
      <c r="D445" t="s">
        <v>406</v>
      </c>
      <c r="E445">
        <v>241</v>
      </c>
    </row>
    <row r="446" spans="1:5" x14ac:dyDescent="0.25">
      <c r="A446" t="s">
        <v>43</v>
      </c>
      <c r="B446" s="175">
        <v>43554</v>
      </c>
      <c r="C446">
        <v>49</v>
      </c>
      <c r="D446" t="s">
        <v>407</v>
      </c>
      <c r="E446">
        <v>15</v>
      </c>
    </row>
    <row r="447" spans="1:5" x14ac:dyDescent="0.25">
      <c r="A447" t="s">
        <v>43</v>
      </c>
      <c r="B447" s="175">
        <v>43554</v>
      </c>
      <c r="C447">
        <v>49</v>
      </c>
      <c r="D447" t="s">
        <v>409</v>
      </c>
      <c r="E447">
        <v>7789</v>
      </c>
    </row>
    <row r="448" spans="1:5" x14ac:dyDescent="0.25">
      <c r="A448" t="s">
        <v>43</v>
      </c>
      <c r="B448" s="175">
        <v>43554</v>
      </c>
      <c r="C448">
        <v>49</v>
      </c>
      <c r="D448" t="s">
        <v>410</v>
      </c>
      <c r="E448">
        <v>1682</v>
      </c>
    </row>
    <row r="449" spans="1:5" x14ac:dyDescent="0.25">
      <c r="A449" t="s">
        <v>43</v>
      </c>
      <c r="B449" s="175">
        <v>43554</v>
      </c>
      <c r="C449">
        <v>49</v>
      </c>
      <c r="D449" t="s">
        <v>411</v>
      </c>
      <c r="E449">
        <v>658</v>
      </c>
    </row>
    <row r="450" spans="1:5" x14ac:dyDescent="0.25">
      <c r="A450" t="s">
        <v>43</v>
      </c>
      <c r="B450" s="175">
        <v>43554</v>
      </c>
      <c r="C450">
        <v>49</v>
      </c>
      <c r="D450" t="s">
        <v>412</v>
      </c>
      <c r="E450">
        <v>152</v>
      </c>
    </row>
    <row r="451" spans="1:5" x14ac:dyDescent="0.25">
      <c r="A451" t="s">
        <v>43</v>
      </c>
      <c r="B451" s="175">
        <v>43554</v>
      </c>
      <c r="C451">
        <v>49</v>
      </c>
      <c r="D451" t="s">
        <v>413</v>
      </c>
      <c r="E451">
        <v>17</v>
      </c>
    </row>
    <row r="452" spans="1:5" x14ac:dyDescent="0.25">
      <c r="A452" t="s">
        <v>43</v>
      </c>
      <c r="B452" s="175">
        <v>43582</v>
      </c>
      <c r="C452">
        <v>49</v>
      </c>
      <c r="D452" t="s">
        <v>403</v>
      </c>
      <c r="E452">
        <v>12109</v>
      </c>
    </row>
    <row r="453" spans="1:5" x14ac:dyDescent="0.25">
      <c r="A453" t="s">
        <v>43</v>
      </c>
      <c r="B453" s="175">
        <v>43582</v>
      </c>
      <c r="C453">
        <v>49</v>
      </c>
      <c r="D453" t="s">
        <v>404</v>
      </c>
      <c r="E453">
        <v>1898</v>
      </c>
    </row>
    <row r="454" spans="1:5" x14ac:dyDescent="0.25">
      <c r="A454" t="s">
        <v>43</v>
      </c>
      <c r="B454" s="175">
        <v>43582</v>
      </c>
      <c r="C454">
        <v>49</v>
      </c>
      <c r="D454" t="s">
        <v>405</v>
      </c>
      <c r="E454">
        <v>1614</v>
      </c>
    </row>
    <row r="455" spans="1:5" x14ac:dyDescent="0.25">
      <c r="A455" t="s">
        <v>43</v>
      </c>
      <c r="B455" s="175">
        <v>43582</v>
      </c>
      <c r="C455">
        <v>49</v>
      </c>
      <c r="D455" t="s">
        <v>406</v>
      </c>
      <c r="E455">
        <v>214</v>
      </c>
    </row>
    <row r="456" spans="1:5" x14ac:dyDescent="0.25">
      <c r="A456" t="s">
        <v>43</v>
      </c>
      <c r="B456" s="175">
        <v>43582</v>
      </c>
      <c r="C456">
        <v>49</v>
      </c>
      <c r="D456" t="s">
        <v>407</v>
      </c>
      <c r="E456">
        <v>14</v>
      </c>
    </row>
    <row r="457" spans="1:5" x14ac:dyDescent="0.25">
      <c r="A457" t="s">
        <v>43</v>
      </c>
      <c r="B457" s="175">
        <v>43582</v>
      </c>
      <c r="C457">
        <v>49</v>
      </c>
      <c r="D457" t="s">
        <v>409</v>
      </c>
      <c r="E457">
        <v>9173</v>
      </c>
    </row>
    <row r="458" spans="1:5" x14ac:dyDescent="0.25">
      <c r="A458" t="s">
        <v>43</v>
      </c>
      <c r="B458" s="175">
        <v>43582</v>
      </c>
      <c r="C458">
        <v>49</v>
      </c>
      <c r="D458" t="s">
        <v>410</v>
      </c>
      <c r="E458">
        <v>1490</v>
      </c>
    </row>
    <row r="459" spans="1:5" x14ac:dyDescent="0.25">
      <c r="A459" t="s">
        <v>43</v>
      </c>
      <c r="B459" s="175">
        <v>43582</v>
      </c>
      <c r="C459">
        <v>49</v>
      </c>
      <c r="D459" t="s">
        <v>411</v>
      </c>
      <c r="E459">
        <v>608</v>
      </c>
    </row>
    <row r="460" spans="1:5" x14ac:dyDescent="0.25">
      <c r="A460" t="s">
        <v>43</v>
      </c>
      <c r="B460" s="175">
        <v>43582</v>
      </c>
      <c r="C460">
        <v>49</v>
      </c>
      <c r="D460" t="s">
        <v>412</v>
      </c>
      <c r="E460">
        <v>118</v>
      </c>
    </row>
    <row r="461" spans="1:5" x14ac:dyDescent="0.25">
      <c r="A461" t="s">
        <v>43</v>
      </c>
      <c r="B461" s="175">
        <v>43582</v>
      </c>
      <c r="C461">
        <v>49</v>
      </c>
      <c r="D461" t="s">
        <v>413</v>
      </c>
      <c r="E461">
        <v>13</v>
      </c>
    </row>
    <row r="462" spans="1:5" x14ac:dyDescent="0.25">
      <c r="A462" t="s">
        <v>43</v>
      </c>
      <c r="B462" s="175">
        <v>43610</v>
      </c>
      <c r="C462">
        <v>49</v>
      </c>
      <c r="D462" t="s">
        <v>403</v>
      </c>
      <c r="E462">
        <v>12532</v>
      </c>
    </row>
    <row r="463" spans="1:5" x14ac:dyDescent="0.25">
      <c r="A463" t="s">
        <v>43</v>
      </c>
      <c r="B463" s="175">
        <v>43610</v>
      </c>
      <c r="C463">
        <v>49</v>
      </c>
      <c r="D463" t="s">
        <v>404</v>
      </c>
      <c r="E463">
        <v>1821</v>
      </c>
    </row>
    <row r="464" spans="1:5" x14ac:dyDescent="0.25">
      <c r="A464" t="s">
        <v>43</v>
      </c>
      <c r="B464" s="175">
        <v>43610</v>
      </c>
      <c r="C464">
        <v>49</v>
      </c>
      <c r="D464" t="s">
        <v>405</v>
      </c>
      <c r="E464">
        <v>1961</v>
      </c>
    </row>
    <row r="465" spans="1:5" x14ac:dyDescent="0.25">
      <c r="A465" t="s">
        <v>43</v>
      </c>
      <c r="B465" s="175">
        <v>43610</v>
      </c>
      <c r="C465">
        <v>49</v>
      </c>
      <c r="D465" t="s">
        <v>406</v>
      </c>
      <c r="E465">
        <v>246</v>
      </c>
    </row>
    <row r="466" spans="1:5" x14ac:dyDescent="0.25">
      <c r="A466" t="s">
        <v>43</v>
      </c>
      <c r="B466" s="175">
        <v>43610</v>
      </c>
      <c r="C466">
        <v>49</v>
      </c>
      <c r="D466" t="s">
        <v>407</v>
      </c>
      <c r="E466">
        <v>12</v>
      </c>
    </row>
    <row r="467" spans="1:5" x14ac:dyDescent="0.25">
      <c r="A467" t="s">
        <v>43</v>
      </c>
      <c r="B467" s="175">
        <v>43610</v>
      </c>
      <c r="C467">
        <v>49</v>
      </c>
      <c r="D467" t="s">
        <v>409</v>
      </c>
      <c r="E467">
        <v>9340</v>
      </c>
    </row>
    <row r="468" spans="1:5" x14ac:dyDescent="0.25">
      <c r="A468" t="s">
        <v>43</v>
      </c>
      <c r="B468" s="175">
        <v>43610</v>
      </c>
      <c r="C468">
        <v>49</v>
      </c>
      <c r="D468" t="s">
        <v>410</v>
      </c>
      <c r="E468">
        <v>1281</v>
      </c>
    </row>
    <row r="469" spans="1:5" x14ac:dyDescent="0.25">
      <c r="A469" t="s">
        <v>43</v>
      </c>
      <c r="B469" s="175">
        <v>43610</v>
      </c>
      <c r="C469">
        <v>49</v>
      </c>
      <c r="D469" t="s">
        <v>411</v>
      </c>
      <c r="E469">
        <v>937</v>
      </c>
    </row>
    <row r="470" spans="1:5" x14ac:dyDescent="0.25">
      <c r="A470" t="s">
        <v>43</v>
      </c>
      <c r="B470" s="175">
        <v>43610</v>
      </c>
      <c r="C470">
        <v>49</v>
      </c>
      <c r="D470" t="s">
        <v>412</v>
      </c>
      <c r="E470">
        <v>212</v>
      </c>
    </row>
    <row r="471" spans="1:5" x14ac:dyDescent="0.25">
      <c r="A471" t="s">
        <v>43</v>
      </c>
      <c r="B471" s="175">
        <v>43610</v>
      </c>
      <c r="C471">
        <v>49</v>
      </c>
      <c r="D471" t="s">
        <v>413</v>
      </c>
      <c r="E471">
        <v>35</v>
      </c>
    </row>
    <row r="472" spans="1:5" x14ac:dyDescent="0.25">
      <c r="A472" t="s">
        <v>43</v>
      </c>
      <c r="B472" s="175">
        <v>43610</v>
      </c>
      <c r="C472">
        <v>49</v>
      </c>
      <c r="D472" t="s">
        <v>414</v>
      </c>
      <c r="E472">
        <v>1</v>
      </c>
    </row>
    <row r="473" spans="1:5" x14ac:dyDescent="0.25">
      <c r="A473" t="s">
        <v>43</v>
      </c>
      <c r="B473" s="175">
        <v>43645</v>
      </c>
      <c r="C473">
        <v>49</v>
      </c>
      <c r="D473" t="s">
        <v>403</v>
      </c>
      <c r="E473">
        <v>11515</v>
      </c>
    </row>
    <row r="474" spans="1:5" x14ac:dyDescent="0.25">
      <c r="A474" t="s">
        <v>43</v>
      </c>
      <c r="B474" s="175">
        <v>43645</v>
      </c>
      <c r="C474">
        <v>49</v>
      </c>
      <c r="D474" t="s">
        <v>404</v>
      </c>
      <c r="E474">
        <v>1643</v>
      </c>
    </row>
    <row r="475" spans="1:5" x14ac:dyDescent="0.25">
      <c r="A475" t="s">
        <v>43</v>
      </c>
      <c r="B475" s="175">
        <v>43645</v>
      </c>
      <c r="C475">
        <v>49</v>
      </c>
      <c r="D475" t="s">
        <v>405</v>
      </c>
      <c r="E475">
        <v>1640</v>
      </c>
    </row>
    <row r="476" spans="1:5" x14ac:dyDescent="0.25">
      <c r="A476" t="s">
        <v>43</v>
      </c>
      <c r="B476" s="175">
        <v>43645</v>
      </c>
      <c r="C476">
        <v>49</v>
      </c>
      <c r="D476" t="s">
        <v>406</v>
      </c>
      <c r="E476">
        <v>204</v>
      </c>
    </row>
    <row r="477" spans="1:5" x14ac:dyDescent="0.25">
      <c r="A477" t="s">
        <v>43</v>
      </c>
      <c r="B477" s="175">
        <v>43645</v>
      </c>
      <c r="C477">
        <v>49</v>
      </c>
      <c r="D477" t="s">
        <v>407</v>
      </c>
      <c r="E477">
        <v>14</v>
      </c>
    </row>
    <row r="478" spans="1:5" x14ac:dyDescent="0.25">
      <c r="A478" t="s">
        <v>43</v>
      </c>
      <c r="B478" s="175">
        <v>43645</v>
      </c>
      <c r="C478">
        <v>49</v>
      </c>
      <c r="D478" t="s">
        <v>408</v>
      </c>
      <c r="E478">
        <v>1</v>
      </c>
    </row>
    <row r="479" spans="1:5" x14ac:dyDescent="0.25">
      <c r="A479" t="s">
        <v>43</v>
      </c>
      <c r="B479" s="175">
        <v>43645</v>
      </c>
      <c r="C479">
        <v>49</v>
      </c>
      <c r="D479" t="s">
        <v>409</v>
      </c>
      <c r="E479">
        <v>7505</v>
      </c>
    </row>
    <row r="480" spans="1:5" x14ac:dyDescent="0.25">
      <c r="A480" t="s">
        <v>43</v>
      </c>
      <c r="B480" s="175">
        <v>43645</v>
      </c>
      <c r="C480">
        <v>49</v>
      </c>
      <c r="D480" t="s">
        <v>410</v>
      </c>
      <c r="E480">
        <v>957</v>
      </c>
    </row>
    <row r="481" spans="1:5" x14ac:dyDescent="0.25">
      <c r="A481" t="s">
        <v>43</v>
      </c>
      <c r="B481" s="175">
        <v>43645</v>
      </c>
      <c r="C481">
        <v>49</v>
      </c>
      <c r="D481" t="s">
        <v>411</v>
      </c>
      <c r="E481">
        <v>556</v>
      </c>
    </row>
    <row r="482" spans="1:5" x14ac:dyDescent="0.25">
      <c r="A482" t="s">
        <v>43</v>
      </c>
      <c r="B482" s="175">
        <v>43645</v>
      </c>
      <c r="C482">
        <v>49</v>
      </c>
      <c r="D482" t="s">
        <v>412</v>
      </c>
      <c r="E482">
        <v>114</v>
      </c>
    </row>
    <row r="483" spans="1:5" x14ac:dyDescent="0.25">
      <c r="A483" t="s">
        <v>43</v>
      </c>
      <c r="B483" s="175">
        <v>43645</v>
      </c>
      <c r="C483">
        <v>49</v>
      </c>
      <c r="D483" t="s">
        <v>413</v>
      </c>
      <c r="E483">
        <v>11</v>
      </c>
    </row>
    <row r="484" spans="1:5" x14ac:dyDescent="0.25">
      <c r="A484" t="s">
        <v>43</v>
      </c>
      <c r="B484" s="175">
        <v>43673</v>
      </c>
      <c r="C484">
        <v>49</v>
      </c>
      <c r="D484" t="s">
        <v>403</v>
      </c>
      <c r="E484">
        <v>10189</v>
      </c>
    </row>
    <row r="485" spans="1:5" x14ac:dyDescent="0.25">
      <c r="A485" t="s">
        <v>43</v>
      </c>
      <c r="B485" s="175">
        <v>43673</v>
      </c>
      <c r="C485">
        <v>49</v>
      </c>
      <c r="D485" t="s">
        <v>404</v>
      </c>
      <c r="E485">
        <v>1435</v>
      </c>
    </row>
    <row r="486" spans="1:5" x14ac:dyDescent="0.25">
      <c r="A486" t="s">
        <v>43</v>
      </c>
      <c r="B486" s="175">
        <v>43673</v>
      </c>
      <c r="C486">
        <v>49</v>
      </c>
      <c r="D486" t="s">
        <v>405</v>
      </c>
      <c r="E486">
        <v>1512</v>
      </c>
    </row>
    <row r="487" spans="1:5" x14ac:dyDescent="0.25">
      <c r="A487" t="s">
        <v>43</v>
      </c>
      <c r="B487" s="175">
        <v>43673</v>
      </c>
      <c r="C487">
        <v>49</v>
      </c>
      <c r="D487" t="s">
        <v>406</v>
      </c>
      <c r="E487">
        <v>206</v>
      </c>
    </row>
    <row r="488" spans="1:5" x14ac:dyDescent="0.25">
      <c r="A488" t="s">
        <v>43</v>
      </c>
      <c r="B488" s="175">
        <v>43673</v>
      </c>
      <c r="C488">
        <v>49</v>
      </c>
      <c r="D488" t="s">
        <v>407</v>
      </c>
      <c r="E488">
        <v>10</v>
      </c>
    </row>
    <row r="489" spans="1:5" x14ac:dyDescent="0.25">
      <c r="A489" t="s">
        <v>43</v>
      </c>
      <c r="B489" s="175">
        <v>43673</v>
      </c>
      <c r="C489">
        <v>49</v>
      </c>
      <c r="D489" t="s">
        <v>409</v>
      </c>
      <c r="E489">
        <v>5875</v>
      </c>
    </row>
    <row r="490" spans="1:5" x14ac:dyDescent="0.25">
      <c r="A490" t="s">
        <v>43</v>
      </c>
      <c r="B490" s="175">
        <v>43673</v>
      </c>
      <c r="C490">
        <v>49</v>
      </c>
      <c r="D490" t="s">
        <v>410</v>
      </c>
      <c r="E490">
        <v>700</v>
      </c>
    </row>
    <row r="491" spans="1:5" x14ac:dyDescent="0.25">
      <c r="A491" t="s">
        <v>43</v>
      </c>
      <c r="B491" s="175">
        <v>43673</v>
      </c>
      <c r="C491">
        <v>49</v>
      </c>
      <c r="D491" t="s">
        <v>411</v>
      </c>
      <c r="E491">
        <v>501</v>
      </c>
    </row>
    <row r="492" spans="1:5" x14ac:dyDescent="0.25">
      <c r="A492" t="s">
        <v>43</v>
      </c>
      <c r="B492" s="175">
        <v>43673</v>
      </c>
      <c r="C492">
        <v>49</v>
      </c>
      <c r="D492" t="s">
        <v>412</v>
      </c>
      <c r="E492">
        <v>118</v>
      </c>
    </row>
    <row r="493" spans="1:5" x14ac:dyDescent="0.25">
      <c r="A493" t="s">
        <v>43</v>
      </c>
      <c r="B493" s="175">
        <v>43673</v>
      </c>
      <c r="C493">
        <v>49</v>
      </c>
      <c r="D493" t="s">
        <v>413</v>
      </c>
      <c r="E493">
        <v>24</v>
      </c>
    </row>
    <row r="494" spans="1:5" x14ac:dyDescent="0.25">
      <c r="A494" t="s">
        <v>43</v>
      </c>
      <c r="B494" s="175">
        <v>43673</v>
      </c>
      <c r="C494">
        <v>49</v>
      </c>
      <c r="D494" t="s">
        <v>414</v>
      </c>
      <c r="E494">
        <v>1</v>
      </c>
    </row>
    <row r="495" spans="1:5" x14ac:dyDescent="0.25">
      <c r="A495" t="s">
        <v>43</v>
      </c>
      <c r="B495" s="175">
        <v>43708</v>
      </c>
      <c r="C495">
        <v>49</v>
      </c>
      <c r="D495" t="s">
        <v>403</v>
      </c>
      <c r="E495">
        <v>11571</v>
      </c>
    </row>
    <row r="496" spans="1:5" x14ac:dyDescent="0.25">
      <c r="A496" t="s">
        <v>43</v>
      </c>
      <c r="B496" s="175">
        <v>43708</v>
      </c>
      <c r="C496">
        <v>49</v>
      </c>
      <c r="D496" t="s">
        <v>404</v>
      </c>
      <c r="E496">
        <v>1608</v>
      </c>
    </row>
    <row r="497" spans="1:5" x14ac:dyDescent="0.25">
      <c r="A497" t="s">
        <v>43</v>
      </c>
      <c r="B497" s="175">
        <v>43708</v>
      </c>
      <c r="C497">
        <v>49</v>
      </c>
      <c r="D497" t="s">
        <v>405</v>
      </c>
      <c r="E497">
        <v>1716</v>
      </c>
    </row>
    <row r="498" spans="1:5" x14ac:dyDescent="0.25">
      <c r="A498" t="s">
        <v>43</v>
      </c>
      <c r="B498" s="175">
        <v>43708</v>
      </c>
      <c r="C498">
        <v>49</v>
      </c>
      <c r="D498" t="s">
        <v>406</v>
      </c>
      <c r="E498">
        <v>240</v>
      </c>
    </row>
    <row r="499" spans="1:5" x14ac:dyDescent="0.25">
      <c r="A499" t="s">
        <v>43</v>
      </c>
      <c r="B499" s="175">
        <v>43708</v>
      </c>
      <c r="C499">
        <v>49</v>
      </c>
      <c r="D499" t="s">
        <v>407</v>
      </c>
      <c r="E499">
        <v>17</v>
      </c>
    </row>
    <row r="500" spans="1:5" x14ac:dyDescent="0.25">
      <c r="A500" t="s">
        <v>43</v>
      </c>
      <c r="B500" s="175">
        <v>43708</v>
      </c>
      <c r="C500">
        <v>49</v>
      </c>
      <c r="D500" t="s">
        <v>409</v>
      </c>
      <c r="E500">
        <v>6064</v>
      </c>
    </row>
    <row r="501" spans="1:5" x14ac:dyDescent="0.25">
      <c r="A501" t="s">
        <v>43</v>
      </c>
      <c r="B501" s="175">
        <v>43708</v>
      </c>
      <c r="C501">
        <v>49</v>
      </c>
      <c r="D501" t="s">
        <v>410</v>
      </c>
      <c r="E501">
        <v>542</v>
      </c>
    </row>
    <row r="502" spans="1:5" x14ac:dyDescent="0.25">
      <c r="A502" t="s">
        <v>43</v>
      </c>
      <c r="B502" s="175">
        <v>43708</v>
      </c>
      <c r="C502">
        <v>49</v>
      </c>
      <c r="D502" t="s">
        <v>411</v>
      </c>
      <c r="E502">
        <v>555</v>
      </c>
    </row>
    <row r="503" spans="1:5" x14ac:dyDescent="0.25">
      <c r="A503" t="s">
        <v>43</v>
      </c>
      <c r="B503" s="175">
        <v>43708</v>
      </c>
      <c r="C503">
        <v>49</v>
      </c>
      <c r="D503" t="s">
        <v>412</v>
      </c>
      <c r="E503">
        <v>120</v>
      </c>
    </row>
    <row r="504" spans="1:5" x14ac:dyDescent="0.25">
      <c r="A504" t="s">
        <v>43</v>
      </c>
      <c r="B504" s="175">
        <v>43708</v>
      </c>
      <c r="C504">
        <v>49</v>
      </c>
      <c r="D504" t="s">
        <v>413</v>
      </c>
      <c r="E504">
        <v>13</v>
      </c>
    </row>
    <row r="505" spans="1:5" x14ac:dyDescent="0.25">
      <c r="A505" t="s">
        <v>43</v>
      </c>
      <c r="B505" s="175">
        <v>43736</v>
      </c>
      <c r="C505">
        <v>49</v>
      </c>
      <c r="D505" t="s">
        <v>403</v>
      </c>
      <c r="E505">
        <v>12994</v>
      </c>
    </row>
    <row r="506" spans="1:5" x14ac:dyDescent="0.25">
      <c r="A506" t="s">
        <v>43</v>
      </c>
      <c r="B506" s="175">
        <v>43736</v>
      </c>
      <c r="C506">
        <v>49</v>
      </c>
      <c r="D506" t="s">
        <v>404</v>
      </c>
      <c r="E506">
        <v>1908</v>
      </c>
    </row>
    <row r="507" spans="1:5" x14ac:dyDescent="0.25">
      <c r="A507" t="s">
        <v>43</v>
      </c>
      <c r="B507" s="175">
        <v>43736</v>
      </c>
      <c r="C507">
        <v>49</v>
      </c>
      <c r="D507" t="s">
        <v>405</v>
      </c>
      <c r="E507">
        <v>1745</v>
      </c>
    </row>
    <row r="508" spans="1:5" x14ac:dyDescent="0.25">
      <c r="A508" t="s">
        <v>43</v>
      </c>
      <c r="B508" s="175">
        <v>43736</v>
      </c>
      <c r="C508">
        <v>49</v>
      </c>
      <c r="D508" t="s">
        <v>406</v>
      </c>
      <c r="E508">
        <v>244</v>
      </c>
    </row>
    <row r="509" spans="1:5" x14ac:dyDescent="0.25">
      <c r="A509" t="s">
        <v>43</v>
      </c>
      <c r="B509" s="175">
        <v>43736</v>
      </c>
      <c r="C509">
        <v>49</v>
      </c>
      <c r="D509" t="s">
        <v>407</v>
      </c>
      <c r="E509">
        <v>11</v>
      </c>
    </row>
    <row r="510" spans="1:5" x14ac:dyDescent="0.25">
      <c r="A510" t="s">
        <v>43</v>
      </c>
      <c r="B510" s="175">
        <v>43736</v>
      </c>
      <c r="C510">
        <v>49</v>
      </c>
      <c r="D510" t="s">
        <v>409</v>
      </c>
      <c r="E510">
        <v>5643</v>
      </c>
    </row>
    <row r="511" spans="1:5" x14ac:dyDescent="0.25">
      <c r="A511" t="s">
        <v>43</v>
      </c>
      <c r="B511" s="175">
        <v>43736</v>
      </c>
      <c r="C511">
        <v>49</v>
      </c>
      <c r="D511" t="s">
        <v>410</v>
      </c>
      <c r="E511">
        <v>507</v>
      </c>
    </row>
    <row r="512" spans="1:5" x14ac:dyDescent="0.25">
      <c r="A512" t="s">
        <v>43</v>
      </c>
      <c r="B512" s="175">
        <v>43736</v>
      </c>
      <c r="C512">
        <v>49</v>
      </c>
      <c r="D512" t="s">
        <v>411</v>
      </c>
      <c r="E512">
        <v>552</v>
      </c>
    </row>
    <row r="513" spans="1:5" x14ac:dyDescent="0.25">
      <c r="A513" t="s">
        <v>43</v>
      </c>
      <c r="B513" s="175">
        <v>43736</v>
      </c>
      <c r="C513">
        <v>49</v>
      </c>
      <c r="D513" t="s">
        <v>412</v>
      </c>
      <c r="E513">
        <v>110</v>
      </c>
    </row>
    <row r="514" spans="1:5" x14ac:dyDescent="0.25">
      <c r="A514" t="s">
        <v>43</v>
      </c>
      <c r="B514" s="175">
        <v>43736</v>
      </c>
      <c r="C514">
        <v>49</v>
      </c>
      <c r="D514" t="s">
        <v>413</v>
      </c>
      <c r="E514">
        <v>15</v>
      </c>
    </row>
    <row r="515" spans="1:5" x14ac:dyDescent="0.25">
      <c r="A515" t="s">
        <v>43</v>
      </c>
      <c r="B515" s="175">
        <v>43764</v>
      </c>
      <c r="C515">
        <v>49</v>
      </c>
      <c r="D515" t="s">
        <v>403</v>
      </c>
      <c r="E515">
        <v>16004</v>
      </c>
    </row>
    <row r="516" spans="1:5" x14ac:dyDescent="0.25">
      <c r="A516" t="s">
        <v>43</v>
      </c>
      <c r="B516" s="175">
        <v>43764</v>
      </c>
      <c r="C516">
        <v>49</v>
      </c>
      <c r="D516" t="s">
        <v>404</v>
      </c>
      <c r="E516">
        <v>2460</v>
      </c>
    </row>
    <row r="517" spans="1:5" x14ac:dyDescent="0.25">
      <c r="A517" t="s">
        <v>43</v>
      </c>
      <c r="B517" s="175">
        <v>43764</v>
      </c>
      <c r="C517">
        <v>49</v>
      </c>
      <c r="D517" t="s">
        <v>405</v>
      </c>
      <c r="E517">
        <v>1752</v>
      </c>
    </row>
    <row r="518" spans="1:5" x14ac:dyDescent="0.25">
      <c r="A518" t="s">
        <v>43</v>
      </c>
      <c r="B518" s="175">
        <v>43764</v>
      </c>
      <c r="C518">
        <v>49</v>
      </c>
      <c r="D518" t="s">
        <v>406</v>
      </c>
      <c r="E518">
        <v>224</v>
      </c>
    </row>
    <row r="519" spans="1:5" x14ac:dyDescent="0.25">
      <c r="A519" t="s">
        <v>43</v>
      </c>
      <c r="B519" s="175">
        <v>43764</v>
      </c>
      <c r="C519">
        <v>49</v>
      </c>
      <c r="D519" t="s">
        <v>407</v>
      </c>
      <c r="E519">
        <v>20</v>
      </c>
    </row>
    <row r="520" spans="1:5" x14ac:dyDescent="0.25">
      <c r="A520" t="s">
        <v>43</v>
      </c>
      <c r="B520" s="175">
        <v>43764</v>
      </c>
      <c r="C520">
        <v>49</v>
      </c>
      <c r="D520" t="s">
        <v>409</v>
      </c>
      <c r="E520">
        <v>5745</v>
      </c>
    </row>
    <row r="521" spans="1:5" x14ac:dyDescent="0.25">
      <c r="A521" t="s">
        <v>43</v>
      </c>
      <c r="B521" s="175">
        <v>43764</v>
      </c>
      <c r="C521">
        <v>49</v>
      </c>
      <c r="D521" t="s">
        <v>410</v>
      </c>
      <c r="E521">
        <v>625</v>
      </c>
    </row>
    <row r="522" spans="1:5" x14ac:dyDescent="0.25">
      <c r="A522" t="s">
        <v>43</v>
      </c>
      <c r="B522" s="175">
        <v>43764</v>
      </c>
      <c r="C522">
        <v>49</v>
      </c>
      <c r="D522" t="s">
        <v>411</v>
      </c>
      <c r="E522">
        <v>548</v>
      </c>
    </row>
    <row r="523" spans="1:5" x14ac:dyDescent="0.25">
      <c r="A523" t="s">
        <v>43</v>
      </c>
      <c r="B523" s="175">
        <v>43764</v>
      </c>
      <c r="C523">
        <v>49</v>
      </c>
      <c r="D523" t="s">
        <v>412</v>
      </c>
      <c r="E523">
        <v>106</v>
      </c>
    </row>
    <row r="524" spans="1:5" x14ac:dyDescent="0.25">
      <c r="A524" t="s">
        <v>43</v>
      </c>
      <c r="B524" s="175">
        <v>43764</v>
      </c>
      <c r="C524">
        <v>49</v>
      </c>
      <c r="D524" t="s">
        <v>413</v>
      </c>
      <c r="E524">
        <v>8</v>
      </c>
    </row>
    <row r="525" spans="1:5" x14ac:dyDescent="0.25">
      <c r="A525" t="s">
        <v>43</v>
      </c>
      <c r="B525" s="175">
        <v>43799</v>
      </c>
      <c r="C525">
        <v>49</v>
      </c>
      <c r="D525" t="s">
        <v>403</v>
      </c>
      <c r="E525">
        <v>16275</v>
      </c>
    </row>
    <row r="526" spans="1:5" x14ac:dyDescent="0.25">
      <c r="A526" t="s">
        <v>43</v>
      </c>
      <c r="B526" s="175">
        <v>43799</v>
      </c>
      <c r="C526">
        <v>49</v>
      </c>
      <c r="D526" t="s">
        <v>404</v>
      </c>
      <c r="E526">
        <v>2327</v>
      </c>
    </row>
    <row r="527" spans="1:5" x14ac:dyDescent="0.25">
      <c r="A527" t="s">
        <v>43</v>
      </c>
      <c r="B527" s="175">
        <v>43799</v>
      </c>
      <c r="C527">
        <v>49</v>
      </c>
      <c r="D527" t="s">
        <v>405</v>
      </c>
      <c r="E527">
        <v>1693</v>
      </c>
    </row>
    <row r="528" spans="1:5" x14ac:dyDescent="0.25">
      <c r="A528" t="s">
        <v>43</v>
      </c>
      <c r="B528" s="175">
        <v>43799</v>
      </c>
      <c r="C528">
        <v>49</v>
      </c>
      <c r="D528" t="s">
        <v>406</v>
      </c>
      <c r="E528">
        <v>233</v>
      </c>
    </row>
    <row r="529" spans="1:5" x14ac:dyDescent="0.25">
      <c r="A529" t="s">
        <v>43</v>
      </c>
      <c r="B529" s="175">
        <v>43799</v>
      </c>
      <c r="C529">
        <v>49</v>
      </c>
      <c r="D529" t="s">
        <v>407</v>
      </c>
      <c r="E529">
        <v>14</v>
      </c>
    </row>
    <row r="530" spans="1:5" x14ac:dyDescent="0.25">
      <c r="A530" t="s">
        <v>43</v>
      </c>
      <c r="B530" s="175">
        <v>43799</v>
      </c>
      <c r="C530">
        <v>49</v>
      </c>
      <c r="D530" t="s">
        <v>409</v>
      </c>
      <c r="E530">
        <v>6514</v>
      </c>
    </row>
    <row r="531" spans="1:5" x14ac:dyDescent="0.25">
      <c r="A531" t="s">
        <v>43</v>
      </c>
      <c r="B531" s="175">
        <v>43799</v>
      </c>
      <c r="C531">
        <v>49</v>
      </c>
      <c r="D531" t="s">
        <v>410</v>
      </c>
      <c r="E531">
        <v>744</v>
      </c>
    </row>
    <row r="532" spans="1:5" x14ac:dyDescent="0.25">
      <c r="A532" t="s">
        <v>43</v>
      </c>
      <c r="B532" s="175">
        <v>43799</v>
      </c>
      <c r="C532">
        <v>49</v>
      </c>
      <c r="D532" t="s">
        <v>411</v>
      </c>
      <c r="E532">
        <v>481</v>
      </c>
    </row>
    <row r="533" spans="1:5" x14ac:dyDescent="0.25">
      <c r="A533" t="s">
        <v>43</v>
      </c>
      <c r="B533" s="175">
        <v>43799</v>
      </c>
      <c r="C533">
        <v>49</v>
      </c>
      <c r="D533" t="s">
        <v>412</v>
      </c>
      <c r="E533">
        <v>93</v>
      </c>
    </row>
    <row r="534" spans="1:5" x14ac:dyDescent="0.25">
      <c r="A534" t="s">
        <v>43</v>
      </c>
      <c r="B534" s="175">
        <v>43799</v>
      </c>
      <c r="C534">
        <v>49</v>
      </c>
      <c r="D534" t="s">
        <v>413</v>
      </c>
      <c r="E534">
        <v>10</v>
      </c>
    </row>
    <row r="535" spans="1:5" x14ac:dyDescent="0.25">
      <c r="A535" t="s">
        <v>43</v>
      </c>
      <c r="B535" s="175">
        <v>43820</v>
      </c>
      <c r="C535">
        <v>49</v>
      </c>
      <c r="D535" t="s">
        <v>403</v>
      </c>
      <c r="E535">
        <v>14504</v>
      </c>
    </row>
    <row r="536" spans="1:5" x14ac:dyDescent="0.25">
      <c r="A536" t="s">
        <v>43</v>
      </c>
      <c r="B536" s="175">
        <v>43820</v>
      </c>
      <c r="C536">
        <v>49</v>
      </c>
      <c r="D536" t="s">
        <v>404</v>
      </c>
      <c r="E536">
        <v>2123</v>
      </c>
    </row>
    <row r="537" spans="1:5" x14ac:dyDescent="0.25">
      <c r="A537" t="s">
        <v>43</v>
      </c>
      <c r="B537" s="175">
        <v>43820</v>
      </c>
      <c r="C537">
        <v>49</v>
      </c>
      <c r="D537" t="s">
        <v>405</v>
      </c>
      <c r="E537">
        <v>1755</v>
      </c>
    </row>
    <row r="538" spans="1:5" x14ac:dyDescent="0.25">
      <c r="A538" t="s">
        <v>43</v>
      </c>
      <c r="B538" s="175">
        <v>43820</v>
      </c>
      <c r="C538">
        <v>49</v>
      </c>
      <c r="D538" t="s">
        <v>406</v>
      </c>
      <c r="E538">
        <v>222</v>
      </c>
    </row>
    <row r="539" spans="1:5" x14ac:dyDescent="0.25">
      <c r="A539" t="s">
        <v>43</v>
      </c>
      <c r="B539" s="175">
        <v>43820</v>
      </c>
      <c r="C539">
        <v>49</v>
      </c>
      <c r="D539" t="s">
        <v>407</v>
      </c>
      <c r="E539">
        <v>13</v>
      </c>
    </row>
    <row r="540" spans="1:5" x14ac:dyDescent="0.25">
      <c r="A540" t="s">
        <v>43</v>
      </c>
      <c r="B540" s="175">
        <v>43820</v>
      </c>
      <c r="C540">
        <v>49</v>
      </c>
      <c r="D540" t="s">
        <v>409</v>
      </c>
      <c r="E540">
        <v>6270</v>
      </c>
    </row>
    <row r="541" spans="1:5" x14ac:dyDescent="0.25">
      <c r="A541" t="s">
        <v>43</v>
      </c>
      <c r="B541" s="175">
        <v>43820</v>
      </c>
      <c r="C541">
        <v>49</v>
      </c>
      <c r="D541" t="s">
        <v>410</v>
      </c>
      <c r="E541">
        <v>842</v>
      </c>
    </row>
    <row r="542" spans="1:5" x14ac:dyDescent="0.25">
      <c r="A542" t="s">
        <v>43</v>
      </c>
      <c r="B542" s="175">
        <v>43820</v>
      </c>
      <c r="C542">
        <v>49</v>
      </c>
      <c r="D542" t="s">
        <v>411</v>
      </c>
      <c r="E542">
        <v>610</v>
      </c>
    </row>
    <row r="543" spans="1:5" x14ac:dyDescent="0.25">
      <c r="A543" t="s">
        <v>43</v>
      </c>
      <c r="B543" s="175">
        <v>43820</v>
      </c>
      <c r="C543">
        <v>49</v>
      </c>
      <c r="D543" t="s">
        <v>412</v>
      </c>
      <c r="E543">
        <v>143</v>
      </c>
    </row>
    <row r="544" spans="1:5" x14ac:dyDescent="0.25">
      <c r="A544" t="s">
        <v>43</v>
      </c>
      <c r="B544" s="175">
        <v>43820</v>
      </c>
      <c r="C544">
        <v>49</v>
      </c>
      <c r="D544" t="s">
        <v>413</v>
      </c>
      <c r="E544">
        <v>16</v>
      </c>
    </row>
    <row r="545" spans="1:5" x14ac:dyDescent="0.25">
      <c r="A545" t="s">
        <v>43</v>
      </c>
      <c r="B545" s="175">
        <v>43855</v>
      </c>
      <c r="C545">
        <v>49</v>
      </c>
      <c r="D545" t="s">
        <v>403</v>
      </c>
      <c r="E545">
        <v>14302</v>
      </c>
    </row>
    <row r="546" spans="1:5" x14ac:dyDescent="0.25">
      <c r="A546" t="s">
        <v>43</v>
      </c>
      <c r="B546" s="175">
        <v>43855</v>
      </c>
      <c r="C546">
        <v>49</v>
      </c>
      <c r="D546" t="s">
        <v>404</v>
      </c>
      <c r="E546">
        <v>2026</v>
      </c>
    </row>
    <row r="547" spans="1:5" x14ac:dyDescent="0.25">
      <c r="A547" t="s">
        <v>43</v>
      </c>
      <c r="B547" s="175">
        <v>43855</v>
      </c>
      <c r="C547">
        <v>49</v>
      </c>
      <c r="D547" t="s">
        <v>405</v>
      </c>
      <c r="E547">
        <v>1933</v>
      </c>
    </row>
    <row r="548" spans="1:5" x14ac:dyDescent="0.25">
      <c r="A548" t="s">
        <v>43</v>
      </c>
      <c r="B548" s="175">
        <v>43855</v>
      </c>
      <c r="C548">
        <v>49</v>
      </c>
      <c r="D548" t="s">
        <v>406</v>
      </c>
      <c r="E548">
        <v>256</v>
      </c>
    </row>
    <row r="549" spans="1:5" x14ac:dyDescent="0.25">
      <c r="A549" t="s">
        <v>43</v>
      </c>
      <c r="B549" s="175">
        <v>43855</v>
      </c>
      <c r="C549">
        <v>49</v>
      </c>
      <c r="D549" t="s">
        <v>407</v>
      </c>
      <c r="E549">
        <v>30</v>
      </c>
    </row>
    <row r="550" spans="1:5" x14ac:dyDescent="0.25">
      <c r="A550" t="s">
        <v>43</v>
      </c>
      <c r="B550" s="175">
        <v>43855</v>
      </c>
      <c r="C550">
        <v>49</v>
      </c>
      <c r="D550" t="s">
        <v>408</v>
      </c>
      <c r="E550">
        <v>1</v>
      </c>
    </row>
    <row r="551" spans="1:5" x14ac:dyDescent="0.25">
      <c r="A551" t="s">
        <v>43</v>
      </c>
      <c r="B551" s="175">
        <v>43855</v>
      </c>
      <c r="C551">
        <v>49</v>
      </c>
      <c r="D551" t="s">
        <v>409</v>
      </c>
      <c r="E551">
        <v>7559</v>
      </c>
    </row>
    <row r="552" spans="1:5" x14ac:dyDescent="0.25">
      <c r="A552" t="s">
        <v>43</v>
      </c>
      <c r="B552" s="175">
        <v>43855</v>
      </c>
      <c r="C552">
        <v>49</v>
      </c>
      <c r="D552" t="s">
        <v>410</v>
      </c>
      <c r="E552">
        <v>1217</v>
      </c>
    </row>
    <row r="553" spans="1:5" x14ac:dyDescent="0.25">
      <c r="A553" t="s">
        <v>43</v>
      </c>
      <c r="B553" s="175">
        <v>43855</v>
      </c>
      <c r="C553">
        <v>49</v>
      </c>
      <c r="D553" t="s">
        <v>411</v>
      </c>
      <c r="E553">
        <v>662</v>
      </c>
    </row>
    <row r="554" spans="1:5" x14ac:dyDescent="0.25">
      <c r="A554" t="s">
        <v>43</v>
      </c>
      <c r="B554" s="175">
        <v>43855</v>
      </c>
      <c r="C554">
        <v>49</v>
      </c>
      <c r="D554" t="s">
        <v>412</v>
      </c>
      <c r="E554">
        <v>138</v>
      </c>
    </row>
    <row r="555" spans="1:5" x14ac:dyDescent="0.25">
      <c r="A555" t="s">
        <v>43</v>
      </c>
      <c r="B555" s="175">
        <v>43855</v>
      </c>
      <c r="C555">
        <v>49</v>
      </c>
      <c r="D555" t="s">
        <v>413</v>
      </c>
      <c r="E555">
        <v>15</v>
      </c>
    </row>
    <row r="556" spans="1:5" x14ac:dyDescent="0.25">
      <c r="A556" t="s">
        <v>43</v>
      </c>
      <c r="B556" s="175">
        <v>43890</v>
      </c>
      <c r="C556">
        <v>49</v>
      </c>
      <c r="D556" t="s">
        <v>403</v>
      </c>
      <c r="E556">
        <v>13253</v>
      </c>
    </row>
    <row r="557" spans="1:5" x14ac:dyDescent="0.25">
      <c r="A557" t="s">
        <v>43</v>
      </c>
      <c r="B557" s="175">
        <v>43890</v>
      </c>
      <c r="C557">
        <v>49</v>
      </c>
      <c r="D557" t="s">
        <v>404</v>
      </c>
      <c r="E557">
        <v>1939</v>
      </c>
    </row>
    <row r="558" spans="1:5" x14ac:dyDescent="0.25">
      <c r="A558" t="s">
        <v>43</v>
      </c>
      <c r="B558" s="175">
        <v>43890</v>
      </c>
      <c r="C558">
        <v>49</v>
      </c>
      <c r="D558" t="s">
        <v>405</v>
      </c>
      <c r="E558">
        <v>1552</v>
      </c>
    </row>
    <row r="559" spans="1:5" x14ac:dyDescent="0.25">
      <c r="A559" t="s">
        <v>43</v>
      </c>
      <c r="B559" s="175">
        <v>43890</v>
      </c>
      <c r="C559">
        <v>49</v>
      </c>
      <c r="D559" t="s">
        <v>406</v>
      </c>
      <c r="E559">
        <v>176</v>
      </c>
    </row>
    <row r="560" spans="1:5" x14ac:dyDescent="0.25">
      <c r="A560" t="s">
        <v>43</v>
      </c>
      <c r="B560" s="175">
        <v>43890</v>
      </c>
      <c r="C560">
        <v>49</v>
      </c>
      <c r="D560" t="s">
        <v>407</v>
      </c>
      <c r="E560">
        <v>11</v>
      </c>
    </row>
    <row r="561" spans="1:5" x14ac:dyDescent="0.25">
      <c r="A561" t="s">
        <v>43</v>
      </c>
      <c r="B561" s="175">
        <v>43890</v>
      </c>
      <c r="C561">
        <v>49</v>
      </c>
      <c r="D561" t="s">
        <v>409</v>
      </c>
      <c r="E561">
        <v>8883</v>
      </c>
    </row>
    <row r="562" spans="1:5" x14ac:dyDescent="0.25">
      <c r="A562" t="s">
        <v>43</v>
      </c>
      <c r="B562" s="175">
        <v>43890</v>
      </c>
      <c r="C562">
        <v>49</v>
      </c>
      <c r="D562" t="s">
        <v>410</v>
      </c>
      <c r="E562">
        <v>1065</v>
      </c>
    </row>
    <row r="563" spans="1:5" x14ac:dyDescent="0.25">
      <c r="A563" t="s">
        <v>43</v>
      </c>
      <c r="B563" s="175">
        <v>43890</v>
      </c>
      <c r="C563">
        <v>49</v>
      </c>
      <c r="D563" t="s">
        <v>411</v>
      </c>
      <c r="E563">
        <v>685</v>
      </c>
    </row>
    <row r="564" spans="1:5" x14ac:dyDescent="0.25">
      <c r="A564" t="s">
        <v>43</v>
      </c>
      <c r="B564" s="175">
        <v>43890</v>
      </c>
      <c r="C564">
        <v>49</v>
      </c>
      <c r="D564" t="s">
        <v>412</v>
      </c>
      <c r="E564">
        <v>136</v>
      </c>
    </row>
    <row r="565" spans="1:5" x14ac:dyDescent="0.25">
      <c r="A565" t="s">
        <v>43</v>
      </c>
      <c r="B565" s="175">
        <v>43890</v>
      </c>
      <c r="C565">
        <v>49</v>
      </c>
      <c r="D565" t="s">
        <v>413</v>
      </c>
      <c r="E565">
        <v>26</v>
      </c>
    </row>
    <row r="566" spans="1:5" x14ac:dyDescent="0.25">
      <c r="A566" t="s">
        <v>43</v>
      </c>
      <c r="B566" s="175">
        <v>43918</v>
      </c>
      <c r="C566">
        <v>49</v>
      </c>
      <c r="D566" t="s">
        <v>403</v>
      </c>
      <c r="E566">
        <v>17333</v>
      </c>
    </row>
    <row r="567" spans="1:5" x14ac:dyDescent="0.25">
      <c r="A567" t="s">
        <v>43</v>
      </c>
      <c r="B567" s="175">
        <v>43918</v>
      </c>
      <c r="C567">
        <v>49</v>
      </c>
      <c r="D567" t="s">
        <v>404</v>
      </c>
      <c r="E567">
        <v>2153</v>
      </c>
    </row>
    <row r="568" spans="1:5" x14ac:dyDescent="0.25">
      <c r="A568" t="s">
        <v>43</v>
      </c>
      <c r="B568" s="175">
        <v>43918</v>
      </c>
      <c r="C568">
        <v>49</v>
      </c>
      <c r="D568" t="s">
        <v>405</v>
      </c>
      <c r="E568">
        <v>2196</v>
      </c>
    </row>
    <row r="569" spans="1:5" x14ac:dyDescent="0.25">
      <c r="A569" t="s">
        <v>43</v>
      </c>
      <c r="B569" s="175">
        <v>43918</v>
      </c>
      <c r="C569">
        <v>49</v>
      </c>
      <c r="D569" t="s">
        <v>406</v>
      </c>
      <c r="E569">
        <v>267</v>
      </c>
    </row>
    <row r="570" spans="1:5" x14ac:dyDescent="0.25">
      <c r="A570" t="s">
        <v>43</v>
      </c>
      <c r="B570" s="175">
        <v>43918</v>
      </c>
      <c r="C570">
        <v>49</v>
      </c>
      <c r="D570" t="s">
        <v>407</v>
      </c>
      <c r="E570">
        <v>16</v>
      </c>
    </row>
    <row r="571" spans="1:5" x14ac:dyDescent="0.25">
      <c r="A571" t="s">
        <v>43</v>
      </c>
      <c r="B571" s="175">
        <v>43918</v>
      </c>
      <c r="C571">
        <v>49</v>
      </c>
      <c r="D571" t="s">
        <v>409</v>
      </c>
      <c r="E571">
        <v>11346</v>
      </c>
    </row>
    <row r="572" spans="1:5" x14ac:dyDescent="0.25">
      <c r="A572" t="s">
        <v>43</v>
      </c>
      <c r="B572" s="175">
        <v>43918</v>
      </c>
      <c r="C572">
        <v>49</v>
      </c>
      <c r="D572" t="s">
        <v>410</v>
      </c>
      <c r="E572">
        <v>1149</v>
      </c>
    </row>
    <row r="573" spans="1:5" x14ac:dyDescent="0.25">
      <c r="A573" t="s">
        <v>43</v>
      </c>
      <c r="B573" s="175">
        <v>43918</v>
      </c>
      <c r="C573">
        <v>49</v>
      </c>
      <c r="D573" t="s">
        <v>411</v>
      </c>
      <c r="E573">
        <v>994</v>
      </c>
    </row>
    <row r="574" spans="1:5" x14ac:dyDescent="0.25">
      <c r="A574" t="s">
        <v>43</v>
      </c>
      <c r="B574" s="175">
        <v>43918</v>
      </c>
      <c r="C574">
        <v>49</v>
      </c>
      <c r="D574" t="s">
        <v>412</v>
      </c>
      <c r="E574">
        <v>208</v>
      </c>
    </row>
    <row r="575" spans="1:5" x14ac:dyDescent="0.25">
      <c r="A575" t="s">
        <v>43</v>
      </c>
      <c r="B575" s="175">
        <v>43918</v>
      </c>
      <c r="C575">
        <v>49</v>
      </c>
      <c r="D575" t="s">
        <v>413</v>
      </c>
      <c r="E575">
        <v>31</v>
      </c>
    </row>
    <row r="576" spans="1:5" x14ac:dyDescent="0.25">
      <c r="A576" t="s">
        <v>46</v>
      </c>
      <c r="B576" s="175">
        <v>43554</v>
      </c>
      <c r="C576">
        <v>49</v>
      </c>
      <c r="D576" t="s">
        <v>403</v>
      </c>
      <c r="E576">
        <v>19416</v>
      </c>
    </row>
    <row r="577" spans="1:5" x14ac:dyDescent="0.25">
      <c r="A577" t="s">
        <v>46</v>
      </c>
      <c r="B577" s="175">
        <v>43554</v>
      </c>
      <c r="C577">
        <v>49</v>
      </c>
      <c r="D577" t="s">
        <v>404</v>
      </c>
      <c r="E577">
        <v>8625</v>
      </c>
    </row>
    <row r="578" spans="1:5" x14ac:dyDescent="0.25">
      <c r="A578" t="s">
        <v>46</v>
      </c>
      <c r="B578" s="175">
        <v>43554</v>
      </c>
      <c r="C578">
        <v>49</v>
      </c>
      <c r="D578" t="s">
        <v>405</v>
      </c>
      <c r="E578">
        <v>1684</v>
      </c>
    </row>
    <row r="579" spans="1:5" x14ac:dyDescent="0.25">
      <c r="A579" t="s">
        <v>46</v>
      </c>
      <c r="B579" s="175">
        <v>43554</v>
      </c>
      <c r="C579">
        <v>49</v>
      </c>
      <c r="D579" t="s">
        <v>406</v>
      </c>
      <c r="E579">
        <v>176</v>
      </c>
    </row>
    <row r="580" spans="1:5" x14ac:dyDescent="0.25">
      <c r="A580" t="s">
        <v>46</v>
      </c>
      <c r="B580" s="175">
        <v>43554</v>
      </c>
      <c r="C580">
        <v>49</v>
      </c>
      <c r="D580" t="s">
        <v>407</v>
      </c>
      <c r="E580">
        <v>12</v>
      </c>
    </row>
    <row r="581" spans="1:5" x14ac:dyDescent="0.25">
      <c r="A581" t="s">
        <v>46</v>
      </c>
      <c r="B581" s="175">
        <v>43554</v>
      </c>
      <c r="C581">
        <v>49</v>
      </c>
      <c r="D581" t="s">
        <v>409</v>
      </c>
      <c r="E581">
        <v>11562</v>
      </c>
    </row>
    <row r="582" spans="1:5" x14ac:dyDescent="0.25">
      <c r="A582" t="s">
        <v>46</v>
      </c>
      <c r="B582" s="175">
        <v>43554</v>
      </c>
      <c r="C582">
        <v>49</v>
      </c>
      <c r="D582" t="s">
        <v>410</v>
      </c>
      <c r="E582">
        <v>5631</v>
      </c>
    </row>
    <row r="583" spans="1:5" x14ac:dyDescent="0.25">
      <c r="A583" t="s">
        <v>46</v>
      </c>
      <c r="B583" s="175">
        <v>43554</v>
      </c>
      <c r="C583">
        <v>49</v>
      </c>
      <c r="D583" t="s">
        <v>411</v>
      </c>
      <c r="E583">
        <v>337</v>
      </c>
    </row>
    <row r="584" spans="1:5" x14ac:dyDescent="0.25">
      <c r="A584" t="s">
        <v>46</v>
      </c>
      <c r="B584" s="175">
        <v>43554</v>
      </c>
      <c r="C584">
        <v>49</v>
      </c>
      <c r="D584" t="s">
        <v>412</v>
      </c>
      <c r="E584">
        <v>93</v>
      </c>
    </row>
    <row r="585" spans="1:5" x14ac:dyDescent="0.25">
      <c r="A585" t="s">
        <v>46</v>
      </c>
      <c r="B585" s="175">
        <v>43554</v>
      </c>
      <c r="C585">
        <v>49</v>
      </c>
      <c r="D585" t="s">
        <v>413</v>
      </c>
      <c r="E585">
        <v>14</v>
      </c>
    </row>
    <row r="586" spans="1:5" x14ac:dyDescent="0.25">
      <c r="A586" t="s">
        <v>46</v>
      </c>
      <c r="B586" s="175">
        <v>43582</v>
      </c>
      <c r="C586">
        <v>49</v>
      </c>
      <c r="D586" t="s">
        <v>403</v>
      </c>
      <c r="E586">
        <v>19623</v>
      </c>
    </row>
    <row r="587" spans="1:5" x14ac:dyDescent="0.25">
      <c r="A587" t="s">
        <v>46</v>
      </c>
      <c r="B587" s="175">
        <v>43582</v>
      </c>
      <c r="C587">
        <v>49</v>
      </c>
      <c r="D587" t="s">
        <v>404</v>
      </c>
      <c r="E587">
        <v>8706</v>
      </c>
    </row>
    <row r="588" spans="1:5" x14ac:dyDescent="0.25">
      <c r="A588" t="s">
        <v>46</v>
      </c>
      <c r="B588" s="175">
        <v>43582</v>
      </c>
      <c r="C588">
        <v>49</v>
      </c>
      <c r="D588" t="s">
        <v>405</v>
      </c>
      <c r="E588">
        <v>1782</v>
      </c>
    </row>
    <row r="589" spans="1:5" x14ac:dyDescent="0.25">
      <c r="A589" t="s">
        <v>46</v>
      </c>
      <c r="B589" s="175">
        <v>43582</v>
      </c>
      <c r="C589">
        <v>49</v>
      </c>
      <c r="D589" t="s">
        <v>406</v>
      </c>
      <c r="E589">
        <v>184</v>
      </c>
    </row>
    <row r="590" spans="1:5" x14ac:dyDescent="0.25">
      <c r="A590" t="s">
        <v>46</v>
      </c>
      <c r="B590" s="175">
        <v>43582</v>
      </c>
      <c r="C590">
        <v>49</v>
      </c>
      <c r="D590" t="s">
        <v>407</v>
      </c>
      <c r="E590">
        <v>15</v>
      </c>
    </row>
    <row r="591" spans="1:5" x14ac:dyDescent="0.25">
      <c r="A591" t="s">
        <v>46</v>
      </c>
      <c r="B591" s="175">
        <v>43582</v>
      </c>
      <c r="C591">
        <v>49</v>
      </c>
      <c r="D591" t="s">
        <v>409</v>
      </c>
      <c r="E591">
        <v>12789</v>
      </c>
    </row>
    <row r="592" spans="1:5" x14ac:dyDescent="0.25">
      <c r="A592" t="s">
        <v>46</v>
      </c>
      <c r="B592" s="175">
        <v>43582</v>
      </c>
      <c r="C592">
        <v>49</v>
      </c>
      <c r="D592" t="s">
        <v>410</v>
      </c>
      <c r="E592">
        <v>6170</v>
      </c>
    </row>
    <row r="593" spans="1:5" x14ac:dyDescent="0.25">
      <c r="A593" t="s">
        <v>46</v>
      </c>
      <c r="B593" s="175">
        <v>43582</v>
      </c>
      <c r="C593">
        <v>49</v>
      </c>
      <c r="D593" t="s">
        <v>411</v>
      </c>
      <c r="E593">
        <v>437</v>
      </c>
    </row>
    <row r="594" spans="1:5" x14ac:dyDescent="0.25">
      <c r="A594" t="s">
        <v>46</v>
      </c>
      <c r="B594" s="175">
        <v>43582</v>
      </c>
      <c r="C594">
        <v>49</v>
      </c>
      <c r="D594" t="s">
        <v>412</v>
      </c>
      <c r="E594">
        <v>122</v>
      </c>
    </row>
    <row r="595" spans="1:5" x14ac:dyDescent="0.25">
      <c r="A595" t="s">
        <v>46</v>
      </c>
      <c r="B595" s="175">
        <v>43582</v>
      </c>
      <c r="C595">
        <v>49</v>
      </c>
      <c r="D595" t="s">
        <v>413</v>
      </c>
      <c r="E595">
        <v>14</v>
      </c>
    </row>
    <row r="596" spans="1:5" x14ac:dyDescent="0.25">
      <c r="A596" t="s">
        <v>46</v>
      </c>
      <c r="B596" s="175">
        <v>43610</v>
      </c>
      <c r="C596">
        <v>49</v>
      </c>
      <c r="D596" t="s">
        <v>403</v>
      </c>
      <c r="E596">
        <v>19427</v>
      </c>
    </row>
    <row r="597" spans="1:5" x14ac:dyDescent="0.25">
      <c r="A597" t="s">
        <v>46</v>
      </c>
      <c r="B597" s="175">
        <v>43610</v>
      </c>
      <c r="C597">
        <v>49</v>
      </c>
      <c r="D597" t="s">
        <v>404</v>
      </c>
      <c r="E597">
        <v>8325</v>
      </c>
    </row>
    <row r="598" spans="1:5" x14ac:dyDescent="0.25">
      <c r="A598" t="s">
        <v>46</v>
      </c>
      <c r="B598" s="175">
        <v>43610</v>
      </c>
      <c r="C598">
        <v>49</v>
      </c>
      <c r="D598" t="s">
        <v>405</v>
      </c>
      <c r="E598">
        <v>1805</v>
      </c>
    </row>
    <row r="599" spans="1:5" x14ac:dyDescent="0.25">
      <c r="A599" t="s">
        <v>46</v>
      </c>
      <c r="B599" s="175">
        <v>43610</v>
      </c>
      <c r="C599">
        <v>49</v>
      </c>
      <c r="D599" t="s">
        <v>406</v>
      </c>
      <c r="E599">
        <v>172</v>
      </c>
    </row>
    <row r="600" spans="1:5" x14ac:dyDescent="0.25">
      <c r="A600" t="s">
        <v>46</v>
      </c>
      <c r="B600" s="175">
        <v>43610</v>
      </c>
      <c r="C600">
        <v>49</v>
      </c>
      <c r="D600" t="s">
        <v>407</v>
      </c>
      <c r="E600">
        <v>20</v>
      </c>
    </row>
    <row r="601" spans="1:5" x14ac:dyDescent="0.25">
      <c r="A601" t="s">
        <v>46</v>
      </c>
      <c r="B601" s="175">
        <v>43610</v>
      </c>
      <c r="C601">
        <v>49</v>
      </c>
      <c r="D601" t="s">
        <v>409</v>
      </c>
      <c r="E601">
        <v>14421</v>
      </c>
    </row>
    <row r="602" spans="1:5" x14ac:dyDescent="0.25">
      <c r="A602" t="s">
        <v>46</v>
      </c>
      <c r="B602" s="175">
        <v>43610</v>
      </c>
      <c r="C602">
        <v>49</v>
      </c>
      <c r="D602" t="s">
        <v>410</v>
      </c>
      <c r="E602">
        <v>5648</v>
      </c>
    </row>
    <row r="603" spans="1:5" x14ac:dyDescent="0.25">
      <c r="A603" t="s">
        <v>46</v>
      </c>
      <c r="B603" s="175">
        <v>43610</v>
      </c>
      <c r="C603">
        <v>49</v>
      </c>
      <c r="D603" t="s">
        <v>411</v>
      </c>
      <c r="E603">
        <v>518</v>
      </c>
    </row>
    <row r="604" spans="1:5" x14ac:dyDescent="0.25">
      <c r="A604" t="s">
        <v>46</v>
      </c>
      <c r="B604" s="175">
        <v>43610</v>
      </c>
      <c r="C604">
        <v>49</v>
      </c>
      <c r="D604" t="s">
        <v>412</v>
      </c>
      <c r="E604">
        <v>114</v>
      </c>
    </row>
    <row r="605" spans="1:5" x14ac:dyDescent="0.25">
      <c r="A605" t="s">
        <v>46</v>
      </c>
      <c r="B605" s="175">
        <v>43610</v>
      </c>
      <c r="C605">
        <v>49</v>
      </c>
      <c r="D605" t="s">
        <v>413</v>
      </c>
      <c r="E605">
        <v>14</v>
      </c>
    </row>
    <row r="606" spans="1:5" x14ac:dyDescent="0.25">
      <c r="A606" t="s">
        <v>46</v>
      </c>
      <c r="B606" s="175">
        <v>43645</v>
      </c>
      <c r="C606">
        <v>49</v>
      </c>
      <c r="D606" t="s">
        <v>403</v>
      </c>
      <c r="E606">
        <v>20354</v>
      </c>
    </row>
    <row r="607" spans="1:5" x14ac:dyDescent="0.25">
      <c r="A607" t="s">
        <v>46</v>
      </c>
      <c r="B607" s="175">
        <v>43645</v>
      </c>
      <c r="C607">
        <v>49</v>
      </c>
      <c r="D607" t="s">
        <v>404</v>
      </c>
      <c r="E607">
        <v>8471</v>
      </c>
    </row>
    <row r="608" spans="1:5" x14ac:dyDescent="0.25">
      <c r="A608" t="s">
        <v>46</v>
      </c>
      <c r="B608" s="175">
        <v>43645</v>
      </c>
      <c r="C608">
        <v>49</v>
      </c>
      <c r="D608" t="s">
        <v>405</v>
      </c>
      <c r="E608">
        <v>1994</v>
      </c>
    </row>
    <row r="609" spans="1:5" x14ac:dyDescent="0.25">
      <c r="A609" t="s">
        <v>46</v>
      </c>
      <c r="B609" s="175">
        <v>43645</v>
      </c>
      <c r="C609">
        <v>49</v>
      </c>
      <c r="D609" t="s">
        <v>406</v>
      </c>
      <c r="E609">
        <v>180</v>
      </c>
    </row>
    <row r="610" spans="1:5" x14ac:dyDescent="0.25">
      <c r="A610" t="s">
        <v>46</v>
      </c>
      <c r="B610" s="175">
        <v>43645</v>
      </c>
      <c r="C610">
        <v>49</v>
      </c>
      <c r="D610" t="s">
        <v>407</v>
      </c>
      <c r="E610">
        <v>17</v>
      </c>
    </row>
    <row r="611" spans="1:5" x14ac:dyDescent="0.25">
      <c r="A611" t="s">
        <v>46</v>
      </c>
      <c r="B611" s="175">
        <v>43645</v>
      </c>
      <c r="C611">
        <v>49</v>
      </c>
      <c r="D611" t="s">
        <v>409</v>
      </c>
      <c r="E611">
        <v>17086</v>
      </c>
    </row>
    <row r="612" spans="1:5" x14ac:dyDescent="0.25">
      <c r="A612" t="s">
        <v>46</v>
      </c>
      <c r="B612" s="175">
        <v>43645</v>
      </c>
      <c r="C612">
        <v>49</v>
      </c>
      <c r="D612" t="s">
        <v>410</v>
      </c>
      <c r="E612">
        <v>4987</v>
      </c>
    </row>
    <row r="613" spans="1:5" x14ac:dyDescent="0.25">
      <c r="A613" t="s">
        <v>46</v>
      </c>
      <c r="B613" s="175">
        <v>43645</v>
      </c>
      <c r="C613">
        <v>49</v>
      </c>
      <c r="D613" t="s">
        <v>411</v>
      </c>
      <c r="E613">
        <v>682</v>
      </c>
    </row>
    <row r="614" spans="1:5" x14ac:dyDescent="0.25">
      <c r="A614" t="s">
        <v>46</v>
      </c>
      <c r="B614" s="175">
        <v>43645</v>
      </c>
      <c r="C614">
        <v>49</v>
      </c>
      <c r="D614" t="s">
        <v>412</v>
      </c>
      <c r="E614">
        <v>139</v>
      </c>
    </row>
    <row r="615" spans="1:5" x14ac:dyDescent="0.25">
      <c r="A615" t="s">
        <v>46</v>
      </c>
      <c r="B615" s="175">
        <v>43645</v>
      </c>
      <c r="C615">
        <v>49</v>
      </c>
      <c r="D615" t="s">
        <v>413</v>
      </c>
      <c r="E615">
        <v>13</v>
      </c>
    </row>
    <row r="616" spans="1:5" x14ac:dyDescent="0.25">
      <c r="A616" t="s">
        <v>46</v>
      </c>
      <c r="B616" s="175">
        <v>43673</v>
      </c>
      <c r="C616">
        <v>49</v>
      </c>
      <c r="D616" t="s">
        <v>403</v>
      </c>
      <c r="E616">
        <v>20256</v>
      </c>
    </row>
    <row r="617" spans="1:5" x14ac:dyDescent="0.25">
      <c r="A617" t="s">
        <v>46</v>
      </c>
      <c r="B617" s="175">
        <v>43673</v>
      </c>
      <c r="C617">
        <v>49</v>
      </c>
      <c r="D617" t="s">
        <v>404</v>
      </c>
      <c r="E617">
        <v>8406</v>
      </c>
    </row>
    <row r="618" spans="1:5" x14ac:dyDescent="0.25">
      <c r="A618" t="s">
        <v>46</v>
      </c>
      <c r="B618" s="175">
        <v>43673</v>
      </c>
      <c r="C618">
        <v>49</v>
      </c>
      <c r="D618" t="s">
        <v>405</v>
      </c>
      <c r="E618">
        <v>2058</v>
      </c>
    </row>
    <row r="619" spans="1:5" x14ac:dyDescent="0.25">
      <c r="A619" t="s">
        <v>46</v>
      </c>
      <c r="B619" s="175">
        <v>43673</v>
      </c>
      <c r="C619">
        <v>49</v>
      </c>
      <c r="D619" t="s">
        <v>406</v>
      </c>
      <c r="E619">
        <v>189</v>
      </c>
    </row>
    <row r="620" spans="1:5" x14ac:dyDescent="0.25">
      <c r="A620" t="s">
        <v>46</v>
      </c>
      <c r="B620" s="175">
        <v>43673</v>
      </c>
      <c r="C620">
        <v>49</v>
      </c>
      <c r="D620" t="s">
        <v>407</v>
      </c>
      <c r="E620">
        <v>16</v>
      </c>
    </row>
    <row r="621" spans="1:5" x14ac:dyDescent="0.25">
      <c r="A621" t="s">
        <v>46</v>
      </c>
      <c r="B621" s="175">
        <v>43673</v>
      </c>
      <c r="C621">
        <v>49</v>
      </c>
      <c r="D621" t="s">
        <v>408</v>
      </c>
      <c r="E621">
        <v>1</v>
      </c>
    </row>
    <row r="622" spans="1:5" x14ac:dyDescent="0.25">
      <c r="A622" t="s">
        <v>46</v>
      </c>
      <c r="B622" s="175">
        <v>43673</v>
      </c>
      <c r="C622">
        <v>49</v>
      </c>
      <c r="D622" t="s">
        <v>409</v>
      </c>
      <c r="E622">
        <v>18106</v>
      </c>
    </row>
    <row r="623" spans="1:5" x14ac:dyDescent="0.25">
      <c r="A623" t="s">
        <v>46</v>
      </c>
      <c r="B623" s="175">
        <v>43673</v>
      </c>
      <c r="C623">
        <v>49</v>
      </c>
      <c r="D623" t="s">
        <v>410</v>
      </c>
      <c r="E623">
        <v>4880</v>
      </c>
    </row>
    <row r="624" spans="1:5" x14ac:dyDescent="0.25">
      <c r="A624" t="s">
        <v>46</v>
      </c>
      <c r="B624" s="175">
        <v>43673</v>
      </c>
      <c r="C624">
        <v>49</v>
      </c>
      <c r="D624" t="s">
        <v>411</v>
      </c>
      <c r="E624">
        <v>599</v>
      </c>
    </row>
    <row r="625" spans="1:5" x14ac:dyDescent="0.25">
      <c r="A625" t="s">
        <v>46</v>
      </c>
      <c r="B625" s="175">
        <v>43673</v>
      </c>
      <c r="C625">
        <v>49</v>
      </c>
      <c r="D625" t="s">
        <v>412</v>
      </c>
      <c r="E625">
        <v>142</v>
      </c>
    </row>
    <row r="626" spans="1:5" x14ac:dyDescent="0.25">
      <c r="A626" t="s">
        <v>46</v>
      </c>
      <c r="B626" s="175">
        <v>43673</v>
      </c>
      <c r="C626">
        <v>49</v>
      </c>
      <c r="D626" t="s">
        <v>413</v>
      </c>
      <c r="E626">
        <v>15</v>
      </c>
    </row>
    <row r="627" spans="1:5" x14ac:dyDescent="0.25">
      <c r="A627" t="s">
        <v>46</v>
      </c>
      <c r="B627" s="175">
        <v>43708</v>
      </c>
      <c r="C627">
        <v>49</v>
      </c>
      <c r="D627" t="s">
        <v>403</v>
      </c>
      <c r="E627">
        <v>19361</v>
      </c>
    </row>
    <row r="628" spans="1:5" x14ac:dyDescent="0.25">
      <c r="A628" t="s">
        <v>46</v>
      </c>
      <c r="B628" s="175">
        <v>43708</v>
      </c>
      <c r="C628">
        <v>49</v>
      </c>
      <c r="D628" t="s">
        <v>404</v>
      </c>
      <c r="E628">
        <v>8236</v>
      </c>
    </row>
    <row r="629" spans="1:5" x14ac:dyDescent="0.25">
      <c r="A629" t="s">
        <v>46</v>
      </c>
      <c r="B629" s="175">
        <v>43708</v>
      </c>
      <c r="C629">
        <v>49</v>
      </c>
      <c r="D629" t="s">
        <v>405</v>
      </c>
      <c r="E629">
        <v>1940</v>
      </c>
    </row>
    <row r="630" spans="1:5" x14ac:dyDescent="0.25">
      <c r="A630" t="s">
        <v>46</v>
      </c>
      <c r="B630" s="175">
        <v>43708</v>
      </c>
      <c r="C630">
        <v>49</v>
      </c>
      <c r="D630" t="s">
        <v>406</v>
      </c>
      <c r="E630">
        <v>157</v>
      </c>
    </row>
    <row r="631" spans="1:5" x14ac:dyDescent="0.25">
      <c r="A631" t="s">
        <v>46</v>
      </c>
      <c r="B631" s="175">
        <v>43708</v>
      </c>
      <c r="C631">
        <v>49</v>
      </c>
      <c r="D631" t="s">
        <v>407</v>
      </c>
      <c r="E631">
        <v>15</v>
      </c>
    </row>
    <row r="632" spans="1:5" x14ac:dyDescent="0.25">
      <c r="A632" t="s">
        <v>46</v>
      </c>
      <c r="B632" s="175">
        <v>43708</v>
      </c>
      <c r="C632">
        <v>49</v>
      </c>
      <c r="D632" t="s">
        <v>408</v>
      </c>
      <c r="E632">
        <v>1</v>
      </c>
    </row>
    <row r="633" spans="1:5" x14ac:dyDescent="0.25">
      <c r="A633" t="s">
        <v>46</v>
      </c>
      <c r="B633" s="175">
        <v>43708</v>
      </c>
      <c r="C633">
        <v>49</v>
      </c>
      <c r="D633" t="s">
        <v>409</v>
      </c>
      <c r="E633">
        <v>18224</v>
      </c>
    </row>
    <row r="634" spans="1:5" x14ac:dyDescent="0.25">
      <c r="A634" t="s">
        <v>46</v>
      </c>
      <c r="B634" s="175">
        <v>43708</v>
      </c>
      <c r="C634">
        <v>49</v>
      </c>
      <c r="D634" t="s">
        <v>410</v>
      </c>
      <c r="E634">
        <v>5113</v>
      </c>
    </row>
    <row r="635" spans="1:5" x14ac:dyDescent="0.25">
      <c r="A635" t="s">
        <v>46</v>
      </c>
      <c r="B635" s="175">
        <v>43708</v>
      </c>
      <c r="C635">
        <v>49</v>
      </c>
      <c r="D635" t="s">
        <v>411</v>
      </c>
      <c r="E635">
        <v>594</v>
      </c>
    </row>
    <row r="636" spans="1:5" x14ac:dyDescent="0.25">
      <c r="A636" t="s">
        <v>46</v>
      </c>
      <c r="B636" s="175">
        <v>43708</v>
      </c>
      <c r="C636">
        <v>49</v>
      </c>
      <c r="D636" t="s">
        <v>412</v>
      </c>
      <c r="E636">
        <v>128</v>
      </c>
    </row>
    <row r="637" spans="1:5" x14ac:dyDescent="0.25">
      <c r="A637" t="s">
        <v>46</v>
      </c>
      <c r="B637" s="175">
        <v>43708</v>
      </c>
      <c r="C637">
        <v>49</v>
      </c>
      <c r="D637" t="s">
        <v>413</v>
      </c>
      <c r="E637">
        <v>19</v>
      </c>
    </row>
    <row r="638" spans="1:5" x14ac:dyDescent="0.25">
      <c r="A638" t="s">
        <v>46</v>
      </c>
      <c r="B638" s="175">
        <v>43708</v>
      </c>
      <c r="C638">
        <v>49</v>
      </c>
      <c r="D638" t="s">
        <v>414</v>
      </c>
      <c r="E638">
        <v>1</v>
      </c>
    </row>
    <row r="639" spans="1:5" x14ac:dyDescent="0.25">
      <c r="A639" t="s">
        <v>46</v>
      </c>
      <c r="B639" s="175">
        <v>43736</v>
      </c>
      <c r="C639">
        <v>49</v>
      </c>
      <c r="D639" t="s">
        <v>403</v>
      </c>
      <c r="E639">
        <v>19347</v>
      </c>
    </row>
    <row r="640" spans="1:5" x14ac:dyDescent="0.25">
      <c r="A640" t="s">
        <v>46</v>
      </c>
      <c r="B640" s="175">
        <v>43736</v>
      </c>
      <c r="C640">
        <v>49</v>
      </c>
      <c r="D640" t="s">
        <v>404</v>
      </c>
      <c r="E640">
        <v>8288</v>
      </c>
    </row>
    <row r="641" spans="1:5" x14ac:dyDescent="0.25">
      <c r="A641" t="s">
        <v>46</v>
      </c>
      <c r="B641" s="175">
        <v>43736</v>
      </c>
      <c r="C641">
        <v>49</v>
      </c>
      <c r="D641" t="s">
        <v>405</v>
      </c>
      <c r="E641">
        <v>2044</v>
      </c>
    </row>
    <row r="642" spans="1:5" x14ac:dyDescent="0.25">
      <c r="A642" t="s">
        <v>46</v>
      </c>
      <c r="B642" s="175">
        <v>43736</v>
      </c>
      <c r="C642">
        <v>49</v>
      </c>
      <c r="D642" t="s">
        <v>406</v>
      </c>
      <c r="E642">
        <v>165</v>
      </c>
    </row>
    <row r="643" spans="1:5" x14ac:dyDescent="0.25">
      <c r="A643" t="s">
        <v>46</v>
      </c>
      <c r="B643" s="175">
        <v>43736</v>
      </c>
      <c r="C643">
        <v>49</v>
      </c>
      <c r="D643" t="s">
        <v>407</v>
      </c>
      <c r="E643">
        <v>18</v>
      </c>
    </row>
    <row r="644" spans="1:5" x14ac:dyDescent="0.25">
      <c r="A644" t="s">
        <v>46</v>
      </c>
      <c r="B644" s="175">
        <v>43736</v>
      </c>
      <c r="C644">
        <v>49</v>
      </c>
      <c r="D644" t="s">
        <v>408</v>
      </c>
      <c r="E644">
        <v>1</v>
      </c>
    </row>
    <row r="645" spans="1:5" x14ac:dyDescent="0.25">
      <c r="A645" t="s">
        <v>46</v>
      </c>
      <c r="B645" s="175">
        <v>43736</v>
      </c>
      <c r="C645">
        <v>49</v>
      </c>
      <c r="D645" t="s">
        <v>409</v>
      </c>
      <c r="E645">
        <v>18211</v>
      </c>
    </row>
    <row r="646" spans="1:5" x14ac:dyDescent="0.25">
      <c r="A646" t="s">
        <v>46</v>
      </c>
      <c r="B646" s="175">
        <v>43736</v>
      </c>
      <c r="C646">
        <v>49</v>
      </c>
      <c r="D646" t="s">
        <v>410</v>
      </c>
      <c r="E646">
        <v>5171</v>
      </c>
    </row>
    <row r="647" spans="1:5" x14ac:dyDescent="0.25">
      <c r="A647" t="s">
        <v>46</v>
      </c>
      <c r="B647" s="175">
        <v>43736</v>
      </c>
      <c r="C647">
        <v>49</v>
      </c>
      <c r="D647" t="s">
        <v>411</v>
      </c>
      <c r="E647">
        <v>585</v>
      </c>
    </row>
    <row r="648" spans="1:5" x14ac:dyDescent="0.25">
      <c r="A648" t="s">
        <v>46</v>
      </c>
      <c r="B648" s="175">
        <v>43736</v>
      </c>
      <c r="C648">
        <v>49</v>
      </c>
      <c r="D648" t="s">
        <v>412</v>
      </c>
      <c r="E648">
        <v>123</v>
      </c>
    </row>
    <row r="649" spans="1:5" x14ac:dyDescent="0.25">
      <c r="A649" t="s">
        <v>46</v>
      </c>
      <c r="B649" s="175">
        <v>43736</v>
      </c>
      <c r="C649">
        <v>49</v>
      </c>
      <c r="D649" t="s">
        <v>413</v>
      </c>
      <c r="E649">
        <v>19</v>
      </c>
    </row>
    <row r="650" spans="1:5" x14ac:dyDescent="0.25">
      <c r="A650" t="s">
        <v>46</v>
      </c>
      <c r="B650" s="175">
        <v>43764</v>
      </c>
      <c r="C650">
        <v>49</v>
      </c>
      <c r="D650" t="s">
        <v>403</v>
      </c>
      <c r="E650">
        <v>20115</v>
      </c>
    </row>
    <row r="651" spans="1:5" x14ac:dyDescent="0.25">
      <c r="A651" t="s">
        <v>46</v>
      </c>
      <c r="B651" s="175">
        <v>43764</v>
      </c>
      <c r="C651">
        <v>49</v>
      </c>
      <c r="D651" t="s">
        <v>404</v>
      </c>
      <c r="E651">
        <v>8487</v>
      </c>
    </row>
    <row r="652" spans="1:5" x14ac:dyDescent="0.25">
      <c r="A652" t="s">
        <v>46</v>
      </c>
      <c r="B652" s="175">
        <v>43764</v>
      </c>
      <c r="C652">
        <v>49</v>
      </c>
      <c r="D652" t="s">
        <v>405</v>
      </c>
      <c r="E652">
        <v>2144</v>
      </c>
    </row>
    <row r="653" spans="1:5" x14ac:dyDescent="0.25">
      <c r="A653" t="s">
        <v>46</v>
      </c>
      <c r="B653" s="175">
        <v>43764</v>
      </c>
      <c r="C653">
        <v>49</v>
      </c>
      <c r="D653" t="s">
        <v>406</v>
      </c>
      <c r="E653">
        <v>177</v>
      </c>
    </row>
    <row r="654" spans="1:5" x14ac:dyDescent="0.25">
      <c r="A654" t="s">
        <v>46</v>
      </c>
      <c r="B654" s="175">
        <v>43764</v>
      </c>
      <c r="C654">
        <v>49</v>
      </c>
      <c r="D654" t="s">
        <v>407</v>
      </c>
      <c r="E654">
        <v>13</v>
      </c>
    </row>
    <row r="655" spans="1:5" x14ac:dyDescent="0.25">
      <c r="A655" t="s">
        <v>46</v>
      </c>
      <c r="B655" s="175">
        <v>43764</v>
      </c>
      <c r="C655">
        <v>49</v>
      </c>
      <c r="D655" t="s">
        <v>408</v>
      </c>
      <c r="E655">
        <v>1</v>
      </c>
    </row>
    <row r="656" spans="1:5" x14ac:dyDescent="0.25">
      <c r="A656" t="s">
        <v>46</v>
      </c>
      <c r="B656" s="175">
        <v>43764</v>
      </c>
      <c r="C656">
        <v>49</v>
      </c>
      <c r="D656" t="s">
        <v>409</v>
      </c>
      <c r="E656">
        <v>17399</v>
      </c>
    </row>
    <row r="657" spans="1:5" x14ac:dyDescent="0.25">
      <c r="A657" t="s">
        <v>46</v>
      </c>
      <c r="B657" s="175">
        <v>43764</v>
      </c>
      <c r="C657">
        <v>49</v>
      </c>
      <c r="D657" t="s">
        <v>410</v>
      </c>
      <c r="E657">
        <v>5163</v>
      </c>
    </row>
    <row r="658" spans="1:5" x14ac:dyDescent="0.25">
      <c r="A658" t="s">
        <v>46</v>
      </c>
      <c r="B658" s="175">
        <v>43764</v>
      </c>
      <c r="C658">
        <v>49</v>
      </c>
      <c r="D658" t="s">
        <v>411</v>
      </c>
      <c r="E658">
        <v>572</v>
      </c>
    </row>
    <row r="659" spans="1:5" x14ac:dyDescent="0.25">
      <c r="A659" t="s">
        <v>46</v>
      </c>
      <c r="B659" s="175">
        <v>43764</v>
      </c>
      <c r="C659">
        <v>49</v>
      </c>
      <c r="D659" t="s">
        <v>412</v>
      </c>
      <c r="E659">
        <v>142</v>
      </c>
    </row>
    <row r="660" spans="1:5" x14ac:dyDescent="0.25">
      <c r="A660" t="s">
        <v>46</v>
      </c>
      <c r="B660" s="175">
        <v>43764</v>
      </c>
      <c r="C660">
        <v>49</v>
      </c>
      <c r="D660" t="s">
        <v>413</v>
      </c>
      <c r="E660">
        <v>17</v>
      </c>
    </row>
    <row r="661" spans="1:5" x14ac:dyDescent="0.25">
      <c r="A661" t="s">
        <v>46</v>
      </c>
      <c r="B661" s="175">
        <v>43799</v>
      </c>
      <c r="C661">
        <v>49</v>
      </c>
      <c r="D661" t="s">
        <v>403</v>
      </c>
      <c r="E661">
        <v>25355</v>
      </c>
    </row>
    <row r="662" spans="1:5" x14ac:dyDescent="0.25">
      <c r="A662" t="s">
        <v>46</v>
      </c>
      <c r="B662" s="175">
        <v>43799</v>
      </c>
      <c r="C662">
        <v>49</v>
      </c>
      <c r="D662" t="s">
        <v>404</v>
      </c>
      <c r="E662">
        <v>9524</v>
      </c>
    </row>
    <row r="663" spans="1:5" x14ac:dyDescent="0.25">
      <c r="A663" t="s">
        <v>46</v>
      </c>
      <c r="B663" s="175">
        <v>43799</v>
      </c>
      <c r="C663">
        <v>49</v>
      </c>
      <c r="D663" t="s">
        <v>405</v>
      </c>
      <c r="E663">
        <v>2230</v>
      </c>
    </row>
    <row r="664" spans="1:5" x14ac:dyDescent="0.25">
      <c r="A664" t="s">
        <v>46</v>
      </c>
      <c r="B664" s="175">
        <v>43799</v>
      </c>
      <c r="C664">
        <v>49</v>
      </c>
      <c r="D664" t="s">
        <v>406</v>
      </c>
      <c r="E664">
        <v>223</v>
      </c>
    </row>
    <row r="665" spans="1:5" x14ac:dyDescent="0.25">
      <c r="A665" t="s">
        <v>46</v>
      </c>
      <c r="B665" s="175">
        <v>43799</v>
      </c>
      <c r="C665">
        <v>49</v>
      </c>
      <c r="D665" t="s">
        <v>407</v>
      </c>
      <c r="E665">
        <v>13</v>
      </c>
    </row>
    <row r="666" spans="1:5" x14ac:dyDescent="0.25">
      <c r="A666" t="s">
        <v>46</v>
      </c>
      <c r="B666" s="175">
        <v>43799</v>
      </c>
      <c r="C666">
        <v>49</v>
      </c>
      <c r="D666" t="s">
        <v>408</v>
      </c>
      <c r="E666">
        <v>1</v>
      </c>
    </row>
    <row r="667" spans="1:5" x14ac:dyDescent="0.25">
      <c r="A667" t="s">
        <v>46</v>
      </c>
      <c r="B667" s="175">
        <v>43799</v>
      </c>
      <c r="C667">
        <v>49</v>
      </c>
      <c r="D667" t="s">
        <v>409</v>
      </c>
      <c r="E667">
        <v>17154</v>
      </c>
    </row>
    <row r="668" spans="1:5" x14ac:dyDescent="0.25">
      <c r="A668" t="s">
        <v>46</v>
      </c>
      <c r="B668" s="175">
        <v>43799</v>
      </c>
      <c r="C668">
        <v>49</v>
      </c>
      <c r="D668" t="s">
        <v>410</v>
      </c>
      <c r="E668">
        <v>5339</v>
      </c>
    </row>
    <row r="669" spans="1:5" x14ac:dyDescent="0.25">
      <c r="A669" t="s">
        <v>46</v>
      </c>
      <c r="B669" s="175">
        <v>43799</v>
      </c>
      <c r="C669">
        <v>49</v>
      </c>
      <c r="D669" t="s">
        <v>411</v>
      </c>
      <c r="E669">
        <v>572</v>
      </c>
    </row>
    <row r="670" spans="1:5" x14ac:dyDescent="0.25">
      <c r="A670" t="s">
        <v>46</v>
      </c>
      <c r="B670" s="175">
        <v>43799</v>
      </c>
      <c r="C670">
        <v>49</v>
      </c>
      <c r="D670" t="s">
        <v>412</v>
      </c>
      <c r="E670">
        <v>132</v>
      </c>
    </row>
    <row r="671" spans="1:5" x14ac:dyDescent="0.25">
      <c r="A671" t="s">
        <v>46</v>
      </c>
      <c r="B671" s="175">
        <v>43799</v>
      </c>
      <c r="C671">
        <v>49</v>
      </c>
      <c r="D671" t="s">
        <v>413</v>
      </c>
      <c r="E671">
        <v>18</v>
      </c>
    </row>
    <row r="672" spans="1:5" x14ac:dyDescent="0.25">
      <c r="A672" t="s">
        <v>46</v>
      </c>
      <c r="B672" s="175">
        <v>43820</v>
      </c>
      <c r="C672">
        <v>49</v>
      </c>
      <c r="D672" t="s">
        <v>403</v>
      </c>
      <c r="E672">
        <v>27580</v>
      </c>
    </row>
    <row r="673" spans="1:5" x14ac:dyDescent="0.25">
      <c r="A673" t="s">
        <v>46</v>
      </c>
      <c r="B673" s="175">
        <v>43820</v>
      </c>
      <c r="C673">
        <v>49</v>
      </c>
      <c r="D673" t="s">
        <v>404</v>
      </c>
      <c r="E673">
        <v>10026</v>
      </c>
    </row>
    <row r="674" spans="1:5" x14ac:dyDescent="0.25">
      <c r="A674" t="s">
        <v>46</v>
      </c>
      <c r="B674" s="175">
        <v>43820</v>
      </c>
      <c r="C674">
        <v>49</v>
      </c>
      <c r="D674" t="s">
        <v>405</v>
      </c>
      <c r="E674">
        <v>2235</v>
      </c>
    </row>
    <row r="675" spans="1:5" x14ac:dyDescent="0.25">
      <c r="A675" t="s">
        <v>46</v>
      </c>
      <c r="B675" s="175">
        <v>43820</v>
      </c>
      <c r="C675">
        <v>49</v>
      </c>
      <c r="D675" t="s">
        <v>406</v>
      </c>
      <c r="E675">
        <v>217</v>
      </c>
    </row>
    <row r="676" spans="1:5" x14ac:dyDescent="0.25">
      <c r="A676" t="s">
        <v>46</v>
      </c>
      <c r="B676" s="175">
        <v>43820</v>
      </c>
      <c r="C676">
        <v>49</v>
      </c>
      <c r="D676" t="s">
        <v>407</v>
      </c>
      <c r="E676">
        <v>14</v>
      </c>
    </row>
    <row r="677" spans="1:5" x14ac:dyDescent="0.25">
      <c r="A677" t="s">
        <v>46</v>
      </c>
      <c r="B677" s="175">
        <v>43820</v>
      </c>
      <c r="C677">
        <v>49</v>
      </c>
      <c r="D677" t="s">
        <v>408</v>
      </c>
      <c r="E677">
        <v>1</v>
      </c>
    </row>
    <row r="678" spans="1:5" x14ac:dyDescent="0.25">
      <c r="A678" t="s">
        <v>46</v>
      </c>
      <c r="B678" s="175">
        <v>43820</v>
      </c>
      <c r="C678">
        <v>49</v>
      </c>
      <c r="D678" t="s">
        <v>409</v>
      </c>
      <c r="E678">
        <v>16996</v>
      </c>
    </row>
    <row r="679" spans="1:5" x14ac:dyDescent="0.25">
      <c r="A679" t="s">
        <v>46</v>
      </c>
      <c r="B679" s="175">
        <v>43820</v>
      </c>
      <c r="C679">
        <v>49</v>
      </c>
      <c r="D679" t="s">
        <v>410</v>
      </c>
      <c r="E679">
        <v>5424</v>
      </c>
    </row>
    <row r="680" spans="1:5" x14ac:dyDescent="0.25">
      <c r="A680" t="s">
        <v>46</v>
      </c>
      <c r="B680" s="175">
        <v>43820</v>
      </c>
      <c r="C680">
        <v>49</v>
      </c>
      <c r="D680" t="s">
        <v>411</v>
      </c>
      <c r="E680">
        <v>490</v>
      </c>
    </row>
    <row r="681" spans="1:5" x14ac:dyDescent="0.25">
      <c r="A681" t="s">
        <v>46</v>
      </c>
      <c r="B681" s="175">
        <v>43820</v>
      </c>
      <c r="C681">
        <v>49</v>
      </c>
      <c r="D681" t="s">
        <v>412</v>
      </c>
      <c r="E681">
        <v>114</v>
      </c>
    </row>
    <row r="682" spans="1:5" x14ac:dyDescent="0.25">
      <c r="A682" t="s">
        <v>46</v>
      </c>
      <c r="B682" s="175">
        <v>43820</v>
      </c>
      <c r="C682">
        <v>49</v>
      </c>
      <c r="D682" t="s">
        <v>413</v>
      </c>
      <c r="E682">
        <v>16</v>
      </c>
    </row>
    <row r="683" spans="1:5" x14ac:dyDescent="0.25">
      <c r="A683" t="s">
        <v>46</v>
      </c>
      <c r="B683" s="175">
        <v>43855</v>
      </c>
      <c r="C683">
        <v>49</v>
      </c>
      <c r="D683" t="s">
        <v>403</v>
      </c>
      <c r="E683">
        <v>29057</v>
      </c>
    </row>
    <row r="684" spans="1:5" x14ac:dyDescent="0.25">
      <c r="A684" t="s">
        <v>46</v>
      </c>
      <c r="B684" s="175">
        <v>43855</v>
      </c>
      <c r="C684">
        <v>49</v>
      </c>
      <c r="D684" t="s">
        <v>404</v>
      </c>
      <c r="E684">
        <v>10503</v>
      </c>
    </row>
    <row r="685" spans="1:5" x14ac:dyDescent="0.25">
      <c r="A685" t="s">
        <v>46</v>
      </c>
      <c r="B685" s="175">
        <v>43855</v>
      </c>
      <c r="C685">
        <v>49</v>
      </c>
      <c r="D685" t="s">
        <v>405</v>
      </c>
      <c r="E685">
        <v>2412</v>
      </c>
    </row>
    <row r="686" spans="1:5" x14ac:dyDescent="0.25">
      <c r="A686" t="s">
        <v>46</v>
      </c>
      <c r="B686" s="175">
        <v>43855</v>
      </c>
      <c r="C686">
        <v>49</v>
      </c>
      <c r="D686" t="s">
        <v>406</v>
      </c>
      <c r="E686">
        <v>218</v>
      </c>
    </row>
    <row r="687" spans="1:5" x14ac:dyDescent="0.25">
      <c r="A687" t="s">
        <v>46</v>
      </c>
      <c r="B687" s="175">
        <v>43855</v>
      </c>
      <c r="C687">
        <v>49</v>
      </c>
      <c r="D687" t="s">
        <v>407</v>
      </c>
      <c r="E687">
        <v>12</v>
      </c>
    </row>
    <row r="688" spans="1:5" x14ac:dyDescent="0.25">
      <c r="A688" t="s">
        <v>46</v>
      </c>
      <c r="B688" s="175">
        <v>43855</v>
      </c>
      <c r="C688">
        <v>49</v>
      </c>
      <c r="D688" t="s">
        <v>409</v>
      </c>
      <c r="E688">
        <v>16813</v>
      </c>
    </row>
    <row r="689" spans="1:5" x14ac:dyDescent="0.25">
      <c r="A689" t="s">
        <v>46</v>
      </c>
      <c r="B689" s="175">
        <v>43855</v>
      </c>
      <c r="C689">
        <v>49</v>
      </c>
      <c r="D689" t="s">
        <v>410</v>
      </c>
      <c r="E689">
        <v>5585</v>
      </c>
    </row>
    <row r="690" spans="1:5" x14ac:dyDescent="0.25">
      <c r="A690" t="s">
        <v>46</v>
      </c>
      <c r="B690" s="175">
        <v>43855</v>
      </c>
      <c r="C690">
        <v>49</v>
      </c>
      <c r="D690" t="s">
        <v>411</v>
      </c>
      <c r="E690">
        <v>532</v>
      </c>
    </row>
    <row r="691" spans="1:5" x14ac:dyDescent="0.25">
      <c r="A691" t="s">
        <v>46</v>
      </c>
      <c r="B691" s="175">
        <v>43855</v>
      </c>
      <c r="C691">
        <v>49</v>
      </c>
      <c r="D691" t="s">
        <v>412</v>
      </c>
      <c r="E691">
        <v>119</v>
      </c>
    </row>
    <row r="692" spans="1:5" x14ac:dyDescent="0.25">
      <c r="A692" t="s">
        <v>46</v>
      </c>
      <c r="B692" s="175">
        <v>43855</v>
      </c>
      <c r="C692">
        <v>49</v>
      </c>
      <c r="D692" t="s">
        <v>413</v>
      </c>
      <c r="E692">
        <v>18</v>
      </c>
    </row>
    <row r="693" spans="1:5" x14ac:dyDescent="0.25">
      <c r="A693" t="s">
        <v>46</v>
      </c>
      <c r="B693" s="175">
        <v>43890</v>
      </c>
      <c r="C693">
        <v>49</v>
      </c>
      <c r="D693" t="s">
        <v>403</v>
      </c>
      <c r="E693">
        <v>27880</v>
      </c>
    </row>
    <row r="694" spans="1:5" x14ac:dyDescent="0.25">
      <c r="A694" t="s">
        <v>46</v>
      </c>
      <c r="B694" s="175">
        <v>43890</v>
      </c>
      <c r="C694">
        <v>49</v>
      </c>
      <c r="D694" t="s">
        <v>404</v>
      </c>
      <c r="E694">
        <v>9985</v>
      </c>
    </row>
    <row r="695" spans="1:5" x14ac:dyDescent="0.25">
      <c r="A695" t="s">
        <v>46</v>
      </c>
      <c r="B695" s="175">
        <v>43890</v>
      </c>
      <c r="C695">
        <v>49</v>
      </c>
      <c r="D695" t="s">
        <v>405</v>
      </c>
      <c r="E695">
        <v>2327</v>
      </c>
    </row>
    <row r="696" spans="1:5" x14ac:dyDescent="0.25">
      <c r="A696" t="s">
        <v>46</v>
      </c>
      <c r="B696" s="175">
        <v>43890</v>
      </c>
      <c r="C696">
        <v>49</v>
      </c>
      <c r="D696" t="s">
        <v>406</v>
      </c>
      <c r="E696">
        <v>194</v>
      </c>
    </row>
    <row r="697" spans="1:5" x14ac:dyDescent="0.25">
      <c r="A697" t="s">
        <v>46</v>
      </c>
      <c r="B697" s="175">
        <v>43890</v>
      </c>
      <c r="C697">
        <v>49</v>
      </c>
      <c r="D697" t="s">
        <v>407</v>
      </c>
      <c r="E697">
        <v>15</v>
      </c>
    </row>
    <row r="698" spans="1:5" x14ac:dyDescent="0.25">
      <c r="A698" t="s">
        <v>46</v>
      </c>
      <c r="B698" s="175">
        <v>43890</v>
      </c>
      <c r="C698">
        <v>49</v>
      </c>
      <c r="D698" t="s">
        <v>409</v>
      </c>
      <c r="E698">
        <v>16313</v>
      </c>
    </row>
    <row r="699" spans="1:5" x14ac:dyDescent="0.25">
      <c r="A699" t="s">
        <v>46</v>
      </c>
      <c r="B699" s="175">
        <v>43890</v>
      </c>
      <c r="C699">
        <v>49</v>
      </c>
      <c r="D699" t="s">
        <v>410</v>
      </c>
      <c r="E699">
        <v>4425</v>
      </c>
    </row>
    <row r="700" spans="1:5" x14ac:dyDescent="0.25">
      <c r="A700" t="s">
        <v>46</v>
      </c>
      <c r="B700" s="175">
        <v>43890</v>
      </c>
      <c r="C700">
        <v>49</v>
      </c>
      <c r="D700" t="s">
        <v>411</v>
      </c>
      <c r="E700">
        <v>409</v>
      </c>
    </row>
    <row r="701" spans="1:5" x14ac:dyDescent="0.25">
      <c r="A701" t="s">
        <v>46</v>
      </c>
      <c r="B701" s="175">
        <v>43890</v>
      </c>
      <c r="C701">
        <v>49</v>
      </c>
      <c r="D701" t="s">
        <v>412</v>
      </c>
      <c r="E701">
        <v>96</v>
      </c>
    </row>
    <row r="702" spans="1:5" x14ac:dyDescent="0.25">
      <c r="A702" t="s">
        <v>46</v>
      </c>
      <c r="B702" s="175">
        <v>43890</v>
      </c>
      <c r="C702">
        <v>49</v>
      </c>
      <c r="D702" t="s">
        <v>413</v>
      </c>
      <c r="E702">
        <v>11</v>
      </c>
    </row>
    <row r="703" spans="1:5" x14ac:dyDescent="0.25">
      <c r="A703" t="s">
        <v>46</v>
      </c>
      <c r="B703" s="175">
        <v>43918</v>
      </c>
      <c r="C703">
        <v>49</v>
      </c>
      <c r="D703" t="s">
        <v>403</v>
      </c>
      <c r="E703">
        <v>29264</v>
      </c>
    </row>
    <row r="704" spans="1:5" x14ac:dyDescent="0.25">
      <c r="A704" t="s">
        <v>46</v>
      </c>
      <c r="B704" s="175">
        <v>43918</v>
      </c>
      <c r="C704">
        <v>49</v>
      </c>
      <c r="D704" t="s">
        <v>404</v>
      </c>
      <c r="E704">
        <v>10101</v>
      </c>
    </row>
    <row r="705" spans="1:5" x14ac:dyDescent="0.25">
      <c r="A705" t="s">
        <v>46</v>
      </c>
      <c r="B705" s="175">
        <v>43918</v>
      </c>
      <c r="C705">
        <v>49</v>
      </c>
      <c r="D705" t="s">
        <v>405</v>
      </c>
      <c r="E705">
        <v>2635</v>
      </c>
    </row>
    <row r="706" spans="1:5" x14ac:dyDescent="0.25">
      <c r="A706" t="s">
        <v>46</v>
      </c>
      <c r="B706" s="175">
        <v>43918</v>
      </c>
      <c r="C706">
        <v>49</v>
      </c>
      <c r="D706" t="s">
        <v>406</v>
      </c>
      <c r="E706">
        <v>224</v>
      </c>
    </row>
    <row r="707" spans="1:5" x14ac:dyDescent="0.25">
      <c r="A707" t="s">
        <v>46</v>
      </c>
      <c r="B707" s="175">
        <v>43918</v>
      </c>
      <c r="C707">
        <v>49</v>
      </c>
      <c r="D707" t="s">
        <v>407</v>
      </c>
      <c r="E707">
        <v>12</v>
      </c>
    </row>
    <row r="708" spans="1:5" x14ac:dyDescent="0.25">
      <c r="A708" t="s">
        <v>46</v>
      </c>
      <c r="B708" s="175">
        <v>43918</v>
      </c>
      <c r="C708">
        <v>49</v>
      </c>
      <c r="D708" t="s">
        <v>409</v>
      </c>
      <c r="E708">
        <v>18169</v>
      </c>
    </row>
    <row r="709" spans="1:5" x14ac:dyDescent="0.25">
      <c r="A709" t="s">
        <v>46</v>
      </c>
      <c r="B709" s="175">
        <v>43918</v>
      </c>
      <c r="C709">
        <v>49</v>
      </c>
      <c r="D709" t="s">
        <v>410</v>
      </c>
      <c r="E709">
        <v>4506</v>
      </c>
    </row>
    <row r="710" spans="1:5" x14ac:dyDescent="0.25">
      <c r="A710" t="s">
        <v>46</v>
      </c>
      <c r="B710" s="175">
        <v>43918</v>
      </c>
      <c r="C710">
        <v>49</v>
      </c>
      <c r="D710" t="s">
        <v>411</v>
      </c>
      <c r="E710">
        <v>552</v>
      </c>
    </row>
    <row r="711" spans="1:5" x14ac:dyDescent="0.25">
      <c r="A711" t="s">
        <v>46</v>
      </c>
      <c r="B711" s="175">
        <v>43918</v>
      </c>
      <c r="C711">
        <v>49</v>
      </c>
      <c r="D711" t="s">
        <v>412</v>
      </c>
      <c r="E711">
        <v>112</v>
      </c>
    </row>
    <row r="712" spans="1:5" x14ac:dyDescent="0.25">
      <c r="A712" t="s">
        <v>46</v>
      </c>
      <c r="B712" s="175">
        <v>43918</v>
      </c>
      <c r="C712">
        <v>49</v>
      </c>
      <c r="D712" t="s">
        <v>413</v>
      </c>
      <c r="E712">
        <v>14</v>
      </c>
    </row>
    <row r="713" spans="1:5" x14ac:dyDescent="0.25">
      <c r="A713" t="s">
        <v>47</v>
      </c>
      <c r="B713" s="175">
        <v>43554</v>
      </c>
      <c r="C713">
        <v>49</v>
      </c>
      <c r="D713" t="s">
        <v>403</v>
      </c>
      <c r="E713">
        <v>8438345.2100000009</v>
      </c>
    </row>
    <row r="714" spans="1:5" x14ac:dyDescent="0.25">
      <c r="A714" t="s">
        <v>47</v>
      </c>
      <c r="B714" s="175">
        <v>43554</v>
      </c>
      <c r="C714">
        <v>49</v>
      </c>
      <c r="D714" t="s">
        <v>404</v>
      </c>
      <c r="E714">
        <v>1724403.37</v>
      </c>
    </row>
    <row r="715" spans="1:5" x14ac:dyDescent="0.25">
      <c r="A715" t="s">
        <v>47</v>
      </c>
      <c r="B715" s="175">
        <v>43554</v>
      </c>
      <c r="C715">
        <v>49</v>
      </c>
      <c r="D715" t="s">
        <v>405</v>
      </c>
      <c r="E715">
        <v>1566810.89</v>
      </c>
    </row>
    <row r="716" spans="1:5" x14ac:dyDescent="0.25">
      <c r="A716" t="s">
        <v>47</v>
      </c>
      <c r="B716" s="175">
        <v>43554</v>
      </c>
      <c r="C716">
        <v>49</v>
      </c>
      <c r="D716" t="s">
        <v>406</v>
      </c>
      <c r="E716">
        <v>1963996.74</v>
      </c>
    </row>
    <row r="717" spans="1:5" x14ac:dyDescent="0.25">
      <c r="A717" t="s">
        <v>47</v>
      </c>
      <c r="B717" s="175">
        <v>43554</v>
      </c>
      <c r="C717">
        <v>49</v>
      </c>
      <c r="D717" t="s">
        <v>407</v>
      </c>
      <c r="E717">
        <v>1765305.19</v>
      </c>
    </row>
    <row r="718" spans="1:5" x14ac:dyDescent="0.25">
      <c r="A718" t="s">
        <v>47</v>
      </c>
      <c r="B718" s="175">
        <v>43554</v>
      </c>
      <c r="C718">
        <v>49</v>
      </c>
      <c r="D718" t="s">
        <v>408</v>
      </c>
      <c r="E718">
        <v>0</v>
      </c>
    </row>
    <row r="719" spans="1:5" x14ac:dyDescent="0.25">
      <c r="A719" t="s">
        <v>47</v>
      </c>
      <c r="B719" s="175">
        <v>43554</v>
      </c>
      <c r="C719">
        <v>49</v>
      </c>
      <c r="D719" t="s">
        <v>409</v>
      </c>
      <c r="E719">
        <v>7200858.8600000003</v>
      </c>
    </row>
    <row r="720" spans="1:5" x14ac:dyDescent="0.25">
      <c r="A720" t="s">
        <v>47</v>
      </c>
      <c r="B720" s="175">
        <v>43554</v>
      </c>
      <c r="C720">
        <v>49</v>
      </c>
      <c r="D720" t="s">
        <v>410</v>
      </c>
      <c r="E720">
        <v>1735646.42</v>
      </c>
    </row>
    <row r="721" spans="1:5" x14ac:dyDescent="0.25">
      <c r="A721" t="s">
        <v>47</v>
      </c>
      <c r="B721" s="175">
        <v>43554</v>
      </c>
      <c r="C721">
        <v>49</v>
      </c>
      <c r="D721" t="s">
        <v>411</v>
      </c>
      <c r="E721">
        <v>748062.74</v>
      </c>
    </row>
    <row r="722" spans="1:5" x14ac:dyDescent="0.25">
      <c r="A722" t="s">
        <v>47</v>
      </c>
      <c r="B722" s="175">
        <v>43554</v>
      </c>
      <c r="C722">
        <v>49</v>
      </c>
      <c r="D722" t="s">
        <v>412</v>
      </c>
      <c r="E722">
        <v>876449.77</v>
      </c>
    </row>
    <row r="723" spans="1:5" x14ac:dyDescent="0.25">
      <c r="A723" t="s">
        <v>47</v>
      </c>
      <c r="B723" s="175">
        <v>43554</v>
      </c>
      <c r="C723">
        <v>49</v>
      </c>
      <c r="D723" t="s">
        <v>413</v>
      </c>
      <c r="E723">
        <v>418102.07</v>
      </c>
    </row>
    <row r="724" spans="1:5" x14ac:dyDescent="0.25">
      <c r="A724" t="s">
        <v>47</v>
      </c>
      <c r="B724" s="175">
        <v>43554</v>
      </c>
      <c r="C724">
        <v>49</v>
      </c>
      <c r="D724" t="s">
        <v>414</v>
      </c>
      <c r="E724">
        <v>0</v>
      </c>
    </row>
    <row r="725" spans="1:5" x14ac:dyDescent="0.25">
      <c r="A725" t="s">
        <v>47</v>
      </c>
      <c r="B725" s="175">
        <v>43582</v>
      </c>
      <c r="C725">
        <v>49</v>
      </c>
      <c r="D725" t="s">
        <v>403</v>
      </c>
      <c r="E725">
        <v>8657784.0199999996</v>
      </c>
    </row>
    <row r="726" spans="1:5" x14ac:dyDescent="0.25">
      <c r="A726" t="s">
        <v>47</v>
      </c>
      <c r="B726" s="175">
        <v>43582</v>
      </c>
      <c r="C726">
        <v>49</v>
      </c>
      <c r="D726" t="s">
        <v>404</v>
      </c>
      <c r="E726">
        <v>1668604.55</v>
      </c>
    </row>
    <row r="727" spans="1:5" x14ac:dyDescent="0.25">
      <c r="A727" t="s">
        <v>47</v>
      </c>
      <c r="B727" s="175">
        <v>43582</v>
      </c>
      <c r="C727">
        <v>49</v>
      </c>
      <c r="D727" t="s">
        <v>405</v>
      </c>
      <c r="E727">
        <v>1706752.69</v>
      </c>
    </row>
    <row r="728" spans="1:5" x14ac:dyDescent="0.25">
      <c r="A728" t="s">
        <v>47</v>
      </c>
      <c r="B728" s="175">
        <v>43582</v>
      </c>
      <c r="C728">
        <v>49</v>
      </c>
      <c r="D728" t="s">
        <v>406</v>
      </c>
      <c r="E728">
        <v>2200862.4300000002</v>
      </c>
    </row>
    <row r="729" spans="1:5" x14ac:dyDescent="0.25">
      <c r="A729" t="s">
        <v>47</v>
      </c>
      <c r="B729" s="175">
        <v>43582</v>
      </c>
      <c r="C729">
        <v>49</v>
      </c>
      <c r="D729" t="s">
        <v>407</v>
      </c>
      <c r="E729">
        <v>2086876.74</v>
      </c>
    </row>
    <row r="730" spans="1:5" x14ac:dyDescent="0.25">
      <c r="A730" t="s">
        <v>47</v>
      </c>
      <c r="B730" s="175">
        <v>43582</v>
      </c>
      <c r="C730">
        <v>49</v>
      </c>
      <c r="D730" t="s">
        <v>408</v>
      </c>
      <c r="E730">
        <v>0</v>
      </c>
    </row>
    <row r="731" spans="1:5" x14ac:dyDescent="0.25">
      <c r="A731" t="s">
        <v>47</v>
      </c>
      <c r="B731" s="175">
        <v>43582</v>
      </c>
      <c r="C731">
        <v>49</v>
      </c>
      <c r="D731" t="s">
        <v>409</v>
      </c>
      <c r="E731">
        <v>7610013.6399999997</v>
      </c>
    </row>
    <row r="732" spans="1:5" x14ac:dyDescent="0.25">
      <c r="A732" t="s">
        <v>47</v>
      </c>
      <c r="B732" s="175">
        <v>43582</v>
      </c>
      <c r="C732">
        <v>49</v>
      </c>
      <c r="D732" t="s">
        <v>410</v>
      </c>
      <c r="E732">
        <v>1708636.9</v>
      </c>
    </row>
    <row r="733" spans="1:5" x14ac:dyDescent="0.25">
      <c r="A733" t="s">
        <v>47</v>
      </c>
      <c r="B733" s="175">
        <v>43582</v>
      </c>
      <c r="C733">
        <v>49</v>
      </c>
      <c r="D733" t="s">
        <v>411</v>
      </c>
      <c r="E733">
        <v>838850.9</v>
      </c>
    </row>
    <row r="734" spans="1:5" x14ac:dyDescent="0.25">
      <c r="A734" t="s">
        <v>47</v>
      </c>
      <c r="B734" s="175">
        <v>43582</v>
      </c>
      <c r="C734">
        <v>49</v>
      </c>
      <c r="D734" t="s">
        <v>412</v>
      </c>
      <c r="E734">
        <v>930671.42</v>
      </c>
    </row>
    <row r="735" spans="1:5" x14ac:dyDescent="0.25">
      <c r="A735" t="s">
        <v>47</v>
      </c>
      <c r="B735" s="175">
        <v>43582</v>
      </c>
      <c r="C735">
        <v>49</v>
      </c>
      <c r="D735" t="s">
        <v>413</v>
      </c>
      <c r="E735">
        <v>700402.77</v>
      </c>
    </row>
    <row r="736" spans="1:5" x14ac:dyDescent="0.25">
      <c r="A736" t="s">
        <v>47</v>
      </c>
      <c r="B736" s="175">
        <v>43582</v>
      </c>
      <c r="C736">
        <v>49</v>
      </c>
      <c r="D736" t="s">
        <v>414</v>
      </c>
      <c r="E736">
        <v>184861.14</v>
      </c>
    </row>
    <row r="737" spans="1:5" x14ac:dyDescent="0.25">
      <c r="A737" t="s">
        <v>47</v>
      </c>
      <c r="B737" s="175">
        <v>43610</v>
      </c>
      <c r="C737">
        <v>49</v>
      </c>
      <c r="D737" t="s">
        <v>403</v>
      </c>
      <c r="E737">
        <v>6848513.6200000001</v>
      </c>
    </row>
    <row r="738" spans="1:5" x14ac:dyDescent="0.25">
      <c r="A738" t="s">
        <v>47</v>
      </c>
      <c r="B738" s="175">
        <v>43610</v>
      </c>
      <c r="C738">
        <v>49</v>
      </c>
      <c r="D738" t="s">
        <v>404</v>
      </c>
      <c r="E738">
        <v>1339641.53</v>
      </c>
    </row>
    <row r="739" spans="1:5" x14ac:dyDescent="0.25">
      <c r="A739" t="s">
        <v>47</v>
      </c>
      <c r="B739" s="175">
        <v>43610</v>
      </c>
      <c r="C739">
        <v>49</v>
      </c>
      <c r="D739" t="s">
        <v>405</v>
      </c>
      <c r="E739">
        <v>1439270.83</v>
      </c>
    </row>
    <row r="740" spans="1:5" x14ac:dyDescent="0.25">
      <c r="A740" t="s">
        <v>47</v>
      </c>
      <c r="B740" s="175">
        <v>43610</v>
      </c>
      <c r="C740">
        <v>49</v>
      </c>
      <c r="D740" t="s">
        <v>406</v>
      </c>
      <c r="E740">
        <v>1564576.47</v>
      </c>
    </row>
    <row r="741" spans="1:5" x14ac:dyDescent="0.25">
      <c r="A741" t="s">
        <v>47</v>
      </c>
      <c r="B741" s="175">
        <v>43610</v>
      </c>
      <c r="C741">
        <v>49</v>
      </c>
      <c r="D741" t="s">
        <v>407</v>
      </c>
      <c r="E741">
        <v>1421078.38</v>
      </c>
    </row>
    <row r="742" spans="1:5" x14ac:dyDescent="0.25">
      <c r="A742" t="s">
        <v>47</v>
      </c>
      <c r="B742" s="175">
        <v>43610</v>
      </c>
      <c r="C742">
        <v>49</v>
      </c>
      <c r="D742" t="s">
        <v>408</v>
      </c>
      <c r="E742">
        <v>302.91000000000003</v>
      </c>
    </row>
    <row r="743" spans="1:5" x14ac:dyDescent="0.25">
      <c r="A743" t="s">
        <v>47</v>
      </c>
      <c r="B743" s="175">
        <v>43610</v>
      </c>
      <c r="C743">
        <v>49</v>
      </c>
      <c r="D743" t="s">
        <v>409</v>
      </c>
      <c r="E743">
        <v>5193594.49</v>
      </c>
    </row>
    <row r="744" spans="1:5" x14ac:dyDescent="0.25">
      <c r="A744" t="s">
        <v>47</v>
      </c>
      <c r="B744" s="175">
        <v>43610</v>
      </c>
      <c r="C744">
        <v>49</v>
      </c>
      <c r="D744" t="s">
        <v>410</v>
      </c>
      <c r="E744">
        <v>1150702.98</v>
      </c>
    </row>
    <row r="745" spans="1:5" x14ac:dyDescent="0.25">
      <c r="A745" t="s">
        <v>47</v>
      </c>
      <c r="B745" s="175">
        <v>43610</v>
      </c>
      <c r="C745">
        <v>49</v>
      </c>
      <c r="D745" t="s">
        <v>411</v>
      </c>
      <c r="E745">
        <v>472798.92</v>
      </c>
    </row>
    <row r="746" spans="1:5" x14ac:dyDescent="0.25">
      <c r="A746" t="s">
        <v>47</v>
      </c>
      <c r="B746" s="175">
        <v>43610</v>
      </c>
      <c r="C746">
        <v>49</v>
      </c>
      <c r="D746" t="s">
        <v>412</v>
      </c>
      <c r="E746">
        <v>608276.87</v>
      </c>
    </row>
    <row r="747" spans="1:5" x14ac:dyDescent="0.25">
      <c r="A747" t="s">
        <v>47</v>
      </c>
      <c r="B747" s="175">
        <v>43610</v>
      </c>
      <c r="C747">
        <v>49</v>
      </c>
      <c r="D747" t="s">
        <v>413</v>
      </c>
      <c r="E747">
        <v>499435.2</v>
      </c>
    </row>
    <row r="748" spans="1:5" x14ac:dyDescent="0.25">
      <c r="A748" t="s">
        <v>47</v>
      </c>
      <c r="B748" s="175">
        <v>43610</v>
      </c>
      <c r="C748">
        <v>49</v>
      </c>
      <c r="D748" t="s">
        <v>414</v>
      </c>
      <c r="E748">
        <v>64387.97</v>
      </c>
    </row>
    <row r="749" spans="1:5" x14ac:dyDescent="0.25">
      <c r="A749" t="s">
        <v>47</v>
      </c>
      <c r="B749" s="175">
        <v>43645</v>
      </c>
      <c r="C749">
        <v>49</v>
      </c>
      <c r="D749" t="s">
        <v>403</v>
      </c>
      <c r="E749">
        <v>5808898.4900000002</v>
      </c>
    </row>
    <row r="750" spans="1:5" x14ac:dyDescent="0.25">
      <c r="A750" t="s">
        <v>47</v>
      </c>
      <c r="B750" s="175">
        <v>43645</v>
      </c>
      <c r="C750">
        <v>49</v>
      </c>
      <c r="D750" t="s">
        <v>404</v>
      </c>
      <c r="E750">
        <v>1139012.5900000001</v>
      </c>
    </row>
    <row r="751" spans="1:5" x14ac:dyDescent="0.25">
      <c r="A751" t="s">
        <v>47</v>
      </c>
      <c r="B751" s="175">
        <v>43645</v>
      </c>
      <c r="C751">
        <v>49</v>
      </c>
      <c r="D751" t="s">
        <v>405</v>
      </c>
      <c r="E751">
        <v>1084967.5</v>
      </c>
    </row>
    <row r="752" spans="1:5" x14ac:dyDescent="0.25">
      <c r="A752" t="s">
        <v>47</v>
      </c>
      <c r="B752" s="175">
        <v>43645</v>
      </c>
      <c r="C752">
        <v>49</v>
      </c>
      <c r="D752" t="s">
        <v>406</v>
      </c>
      <c r="E752">
        <v>1342715.18</v>
      </c>
    </row>
    <row r="753" spans="1:5" x14ac:dyDescent="0.25">
      <c r="A753" t="s">
        <v>47</v>
      </c>
      <c r="B753" s="175">
        <v>43645</v>
      </c>
      <c r="C753">
        <v>49</v>
      </c>
      <c r="D753" t="s">
        <v>407</v>
      </c>
      <c r="E753">
        <v>1217106.7</v>
      </c>
    </row>
    <row r="754" spans="1:5" x14ac:dyDescent="0.25">
      <c r="A754" t="s">
        <v>47</v>
      </c>
      <c r="B754" s="175">
        <v>43645</v>
      </c>
      <c r="C754">
        <v>49</v>
      </c>
      <c r="D754" t="s">
        <v>408</v>
      </c>
      <c r="E754">
        <v>16.25</v>
      </c>
    </row>
    <row r="755" spans="1:5" x14ac:dyDescent="0.25">
      <c r="A755" t="s">
        <v>47</v>
      </c>
      <c r="B755" s="175">
        <v>43645</v>
      </c>
      <c r="C755">
        <v>49</v>
      </c>
      <c r="D755" t="s">
        <v>409</v>
      </c>
      <c r="E755">
        <v>3077455.57</v>
      </c>
    </row>
    <row r="756" spans="1:5" x14ac:dyDescent="0.25">
      <c r="A756" t="s">
        <v>47</v>
      </c>
      <c r="B756" s="175">
        <v>43645</v>
      </c>
      <c r="C756">
        <v>49</v>
      </c>
      <c r="D756" t="s">
        <v>410</v>
      </c>
      <c r="E756">
        <v>600476.67000000004</v>
      </c>
    </row>
    <row r="757" spans="1:5" x14ac:dyDescent="0.25">
      <c r="A757" t="s">
        <v>47</v>
      </c>
      <c r="B757" s="175">
        <v>43645</v>
      </c>
      <c r="C757">
        <v>49</v>
      </c>
      <c r="D757" t="s">
        <v>411</v>
      </c>
      <c r="E757">
        <v>240876.88</v>
      </c>
    </row>
    <row r="758" spans="1:5" x14ac:dyDescent="0.25">
      <c r="A758" t="s">
        <v>47</v>
      </c>
      <c r="B758" s="175">
        <v>43645</v>
      </c>
      <c r="C758">
        <v>49</v>
      </c>
      <c r="D758" t="s">
        <v>412</v>
      </c>
      <c r="E758">
        <v>373744.56</v>
      </c>
    </row>
    <row r="759" spans="1:5" x14ac:dyDescent="0.25">
      <c r="A759" t="s">
        <v>47</v>
      </c>
      <c r="B759" s="175">
        <v>43645</v>
      </c>
      <c r="C759">
        <v>49</v>
      </c>
      <c r="D759" t="s">
        <v>413</v>
      </c>
      <c r="E759">
        <v>195038.65</v>
      </c>
    </row>
    <row r="760" spans="1:5" x14ac:dyDescent="0.25">
      <c r="A760" t="s">
        <v>47</v>
      </c>
      <c r="B760" s="175">
        <v>43645</v>
      </c>
      <c r="C760">
        <v>49</v>
      </c>
      <c r="D760" t="s">
        <v>414</v>
      </c>
      <c r="E760">
        <v>152763.01</v>
      </c>
    </row>
    <row r="761" spans="1:5" x14ac:dyDescent="0.25">
      <c r="A761" t="s">
        <v>47</v>
      </c>
      <c r="B761" s="175">
        <v>43673</v>
      </c>
      <c r="C761">
        <v>49</v>
      </c>
      <c r="D761" t="s">
        <v>403</v>
      </c>
      <c r="E761">
        <v>7096342.1900000004</v>
      </c>
    </row>
    <row r="762" spans="1:5" x14ac:dyDescent="0.25">
      <c r="A762" t="s">
        <v>47</v>
      </c>
      <c r="B762" s="175">
        <v>43673</v>
      </c>
      <c r="C762">
        <v>49</v>
      </c>
      <c r="D762" t="s">
        <v>404</v>
      </c>
      <c r="E762">
        <v>1278865.45</v>
      </c>
    </row>
    <row r="763" spans="1:5" x14ac:dyDescent="0.25">
      <c r="A763" t="s">
        <v>47</v>
      </c>
      <c r="B763" s="175">
        <v>43673</v>
      </c>
      <c r="C763">
        <v>49</v>
      </c>
      <c r="D763" t="s">
        <v>405</v>
      </c>
      <c r="E763">
        <v>1514614.33</v>
      </c>
    </row>
    <row r="764" spans="1:5" x14ac:dyDescent="0.25">
      <c r="A764" t="s">
        <v>47</v>
      </c>
      <c r="B764" s="175">
        <v>43673</v>
      </c>
      <c r="C764">
        <v>49</v>
      </c>
      <c r="D764" t="s">
        <v>406</v>
      </c>
      <c r="E764">
        <v>1944171.86</v>
      </c>
    </row>
    <row r="765" spans="1:5" x14ac:dyDescent="0.25">
      <c r="A765" t="s">
        <v>47</v>
      </c>
      <c r="B765" s="175">
        <v>43673</v>
      </c>
      <c r="C765">
        <v>49</v>
      </c>
      <c r="D765" t="s">
        <v>407</v>
      </c>
      <c r="E765">
        <v>1785933.71</v>
      </c>
    </row>
    <row r="766" spans="1:5" x14ac:dyDescent="0.25">
      <c r="A766" t="s">
        <v>47</v>
      </c>
      <c r="B766" s="175">
        <v>43673</v>
      </c>
      <c r="C766">
        <v>49</v>
      </c>
      <c r="D766" t="s">
        <v>408</v>
      </c>
      <c r="E766">
        <v>16.45</v>
      </c>
    </row>
    <row r="767" spans="1:5" x14ac:dyDescent="0.25">
      <c r="A767" t="s">
        <v>47</v>
      </c>
      <c r="B767" s="175">
        <v>43673</v>
      </c>
      <c r="C767">
        <v>49</v>
      </c>
      <c r="D767" t="s">
        <v>409</v>
      </c>
      <c r="E767">
        <v>2539827.44</v>
      </c>
    </row>
    <row r="768" spans="1:5" x14ac:dyDescent="0.25">
      <c r="A768" t="s">
        <v>47</v>
      </c>
      <c r="B768" s="175">
        <v>43673</v>
      </c>
      <c r="C768">
        <v>49</v>
      </c>
      <c r="D768" t="s">
        <v>410</v>
      </c>
      <c r="E768">
        <v>438601.55</v>
      </c>
    </row>
    <row r="769" spans="1:5" x14ac:dyDescent="0.25">
      <c r="A769" t="s">
        <v>47</v>
      </c>
      <c r="B769" s="175">
        <v>43673</v>
      </c>
      <c r="C769">
        <v>49</v>
      </c>
      <c r="D769" t="s">
        <v>411</v>
      </c>
      <c r="E769">
        <v>200855.56</v>
      </c>
    </row>
    <row r="770" spans="1:5" x14ac:dyDescent="0.25">
      <c r="A770" t="s">
        <v>47</v>
      </c>
      <c r="B770" s="175">
        <v>43673</v>
      </c>
      <c r="C770">
        <v>49</v>
      </c>
      <c r="D770" t="s">
        <v>412</v>
      </c>
      <c r="E770">
        <v>334710.89</v>
      </c>
    </row>
    <row r="771" spans="1:5" x14ac:dyDescent="0.25">
      <c r="A771" t="s">
        <v>47</v>
      </c>
      <c r="B771" s="175">
        <v>43673</v>
      </c>
      <c r="C771">
        <v>49</v>
      </c>
      <c r="D771" t="s">
        <v>413</v>
      </c>
      <c r="E771">
        <v>284631.52</v>
      </c>
    </row>
    <row r="772" spans="1:5" x14ac:dyDescent="0.25">
      <c r="A772" t="s">
        <v>47</v>
      </c>
      <c r="B772" s="175">
        <v>43673</v>
      </c>
      <c r="C772">
        <v>49</v>
      </c>
      <c r="D772" t="s">
        <v>414</v>
      </c>
      <c r="E772">
        <v>0</v>
      </c>
    </row>
    <row r="773" spans="1:5" x14ac:dyDescent="0.25">
      <c r="A773" t="s">
        <v>47</v>
      </c>
      <c r="B773" s="175">
        <v>43708</v>
      </c>
      <c r="C773">
        <v>49</v>
      </c>
      <c r="D773" t="s">
        <v>403</v>
      </c>
      <c r="E773">
        <v>9466796.1500000004</v>
      </c>
    </row>
    <row r="774" spans="1:5" x14ac:dyDescent="0.25">
      <c r="A774" t="s">
        <v>47</v>
      </c>
      <c r="B774" s="175">
        <v>43708</v>
      </c>
      <c r="C774">
        <v>49</v>
      </c>
      <c r="D774" t="s">
        <v>404</v>
      </c>
      <c r="E774">
        <v>1520501.1</v>
      </c>
    </row>
    <row r="775" spans="1:5" x14ac:dyDescent="0.25">
      <c r="A775" t="s">
        <v>47</v>
      </c>
      <c r="B775" s="175">
        <v>43708</v>
      </c>
      <c r="C775">
        <v>49</v>
      </c>
      <c r="D775" t="s">
        <v>405</v>
      </c>
      <c r="E775">
        <v>1473868.46</v>
      </c>
    </row>
    <row r="776" spans="1:5" x14ac:dyDescent="0.25">
      <c r="A776" t="s">
        <v>47</v>
      </c>
      <c r="B776" s="175">
        <v>43708</v>
      </c>
      <c r="C776">
        <v>49</v>
      </c>
      <c r="D776" t="s">
        <v>406</v>
      </c>
      <c r="E776">
        <v>1568199.66</v>
      </c>
    </row>
    <row r="777" spans="1:5" x14ac:dyDescent="0.25">
      <c r="A777" t="s">
        <v>47</v>
      </c>
      <c r="B777" s="175">
        <v>43708</v>
      </c>
      <c r="C777">
        <v>49</v>
      </c>
      <c r="D777" t="s">
        <v>407</v>
      </c>
      <c r="E777">
        <v>933926</v>
      </c>
    </row>
    <row r="778" spans="1:5" x14ac:dyDescent="0.25">
      <c r="A778" t="s">
        <v>47</v>
      </c>
      <c r="B778" s="175">
        <v>43708</v>
      </c>
      <c r="C778">
        <v>49</v>
      </c>
      <c r="D778" t="s">
        <v>408</v>
      </c>
      <c r="E778">
        <v>16.649999999999999</v>
      </c>
    </row>
    <row r="779" spans="1:5" x14ac:dyDescent="0.25">
      <c r="A779" t="s">
        <v>47</v>
      </c>
      <c r="B779" s="175">
        <v>43708</v>
      </c>
      <c r="C779">
        <v>49</v>
      </c>
      <c r="D779" t="s">
        <v>409</v>
      </c>
      <c r="E779">
        <v>1773303.61</v>
      </c>
    </row>
    <row r="780" spans="1:5" x14ac:dyDescent="0.25">
      <c r="A780" t="s">
        <v>47</v>
      </c>
      <c r="B780" s="175">
        <v>43708</v>
      </c>
      <c r="C780">
        <v>49</v>
      </c>
      <c r="D780" t="s">
        <v>410</v>
      </c>
      <c r="E780">
        <v>303780.27</v>
      </c>
    </row>
    <row r="781" spans="1:5" x14ac:dyDescent="0.25">
      <c r="A781" t="s">
        <v>47</v>
      </c>
      <c r="B781" s="175">
        <v>43708</v>
      </c>
      <c r="C781">
        <v>49</v>
      </c>
      <c r="D781" t="s">
        <v>411</v>
      </c>
      <c r="E781">
        <v>147483.19</v>
      </c>
    </row>
    <row r="782" spans="1:5" x14ac:dyDescent="0.25">
      <c r="A782" t="s">
        <v>47</v>
      </c>
      <c r="B782" s="175">
        <v>43708</v>
      </c>
      <c r="C782">
        <v>49</v>
      </c>
      <c r="D782" t="s">
        <v>412</v>
      </c>
      <c r="E782">
        <v>230159.04</v>
      </c>
    </row>
    <row r="783" spans="1:5" x14ac:dyDescent="0.25">
      <c r="A783" t="s">
        <v>47</v>
      </c>
      <c r="B783" s="175">
        <v>43708</v>
      </c>
      <c r="C783">
        <v>49</v>
      </c>
      <c r="D783" t="s">
        <v>413</v>
      </c>
      <c r="E783">
        <v>197461.27</v>
      </c>
    </row>
    <row r="784" spans="1:5" x14ac:dyDescent="0.25">
      <c r="A784" t="s">
        <v>47</v>
      </c>
      <c r="B784" s="175">
        <v>43708</v>
      </c>
      <c r="C784">
        <v>49</v>
      </c>
      <c r="D784" t="s">
        <v>414</v>
      </c>
      <c r="E784">
        <v>10.64</v>
      </c>
    </row>
    <row r="785" spans="1:5" x14ac:dyDescent="0.25">
      <c r="A785" t="s">
        <v>47</v>
      </c>
      <c r="B785" s="175">
        <v>43736</v>
      </c>
      <c r="C785">
        <v>49</v>
      </c>
      <c r="D785" t="s">
        <v>403</v>
      </c>
      <c r="E785">
        <v>10947284.140000001</v>
      </c>
    </row>
    <row r="786" spans="1:5" x14ac:dyDescent="0.25">
      <c r="A786" t="s">
        <v>47</v>
      </c>
      <c r="B786" s="175">
        <v>43736</v>
      </c>
      <c r="C786">
        <v>49</v>
      </c>
      <c r="D786" t="s">
        <v>404</v>
      </c>
      <c r="E786">
        <v>1803909.28</v>
      </c>
    </row>
    <row r="787" spans="1:5" x14ac:dyDescent="0.25">
      <c r="A787" t="s">
        <v>47</v>
      </c>
      <c r="B787" s="175">
        <v>43736</v>
      </c>
      <c r="C787">
        <v>49</v>
      </c>
      <c r="D787" t="s">
        <v>405</v>
      </c>
      <c r="E787">
        <v>1799603.87</v>
      </c>
    </row>
    <row r="788" spans="1:5" x14ac:dyDescent="0.25">
      <c r="A788" t="s">
        <v>47</v>
      </c>
      <c r="B788" s="175">
        <v>43736</v>
      </c>
      <c r="C788">
        <v>49</v>
      </c>
      <c r="D788" t="s">
        <v>406</v>
      </c>
      <c r="E788">
        <v>1973554.33</v>
      </c>
    </row>
    <row r="789" spans="1:5" x14ac:dyDescent="0.25">
      <c r="A789" t="s">
        <v>47</v>
      </c>
      <c r="B789" s="175">
        <v>43736</v>
      </c>
      <c r="C789">
        <v>49</v>
      </c>
      <c r="D789" t="s">
        <v>407</v>
      </c>
      <c r="E789">
        <v>2207733.21</v>
      </c>
    </row>
    <row r="790" spans="1:5" x14ac:dyDescent="0.25">
      <c r="A790" t="s">
        <v>47</v>
      </c>
      <c r="B790" s="175">
        <v>43736</v>
      </c>
      <c r="C790">
        <v>49</v>
      </c>
      <c r="D790" t="s">
        <v>408</v>
      </c>
      <c r="E790">
        <v>16.850000000000001</v>
      </c>
    </row>
    <row r="791" spans="1:5" x14ac:dyDescent="0.25">
      <c r="A791" t="s">
        <v>47</v>
      </c>
      <c r="B791" s="175">
        <v>43736</v>
      </c>
      <c r="C791">
        <v>49</v>
      </c>
      <c r="D791" t="s">
        <v>409</v>
      </c>
      <c r="E791">
        <v>1692229.04</v>
      </c>
    </row>
    <row r="792" spans="1:5" x14ac:dyDescent="0.25">
      <c r="A792" t="s">
        <v>47</v>
      </c>
      <c r="B792" s="175">
        <v>43736</v>
      </c>
      <c r="C792">
        <v>49</v>
      </c>
      <c r="D792" t="s">
        <v>410</v>
      </c>
      <c r="E792">
        <v>289911.14</v>
      </c>
    </row>
    <row r="793" spans="1:5" x14ac:dyDescent="0.25">
      <c r="A793" t="s">
        <v>47</v>
      </c>
      <c r="B793" s="175">
        <v>43736</v>
      </c>
      <c r="C793">
        <v>49</v>
      </c>
      <c r="D793" t="s">
        <v>411</v>
      </c>
      <c r="E793">
        <v>176237.11</v>
      </c>
    </row>
    <row r="794" spans="1:5" x14ac:dyDescent="0.25">
      <c r="A794" t="s">
        <v>47</v>
      </c>
      <c r="B794" s="175">
        <v>43736</v>
      </c>
      <c r="C794">
        <v>49</v>
      </c>
      <c r="D794" t="s">
        <v>412</v>
      </c>
      <c r="E794">
        <v>222364.83</v>
      </c>
    </row>
    <row r="795" spans="1:5" x14ac:dyDescent="0.25">
      <c r="A795" t="s">
        <v>47</v>
      </c>
      <c r="B795" s="175">
        <v>43736</v>
      </c>
      <c r="C795">
        <v>49</v>
      </c>
      <c r="D795" t="s">
        <v>413</v>
      </c>
      <c r="E795">
        <v>261721.85</v>
      </c>
    </row>
    <row r="796" spans="1:5" x14ac:dyDescent="0.25">
      <c r="A796" t="s">
        <v>47</v>
      </c>
      <c r="B796" s="175">
        <v>43736</v>
      </c>
      <c r="C796">
        <v>49</v>
      </c>
      <c r="D796" t="s">
        <v>414</v>
      </c>
      <c r="E796">
        <v>0</v>
      </c>
    </row>
    <row r="797" spans="1:5" x14ac:dyDescent="0.25">
      <c r="A797" t="s">
        <v>47</v>
      </c>
      <c r="B797" s="175">
        <v>43764</v>
      </c>
      <c r="C797">
        <v>49</v>
      </c>
      <c r="D797" t="s">
        <v>403</v>
      </c>
      <c r="E797">
        <v>9316186.9900000002</v>
      </c>
    </row>
    <row r="798" spans="1:5" x14ac:dyDescent="0.25">
      <c r="A798" t="s">
        <v>47</v>
      </c>
      <c r="B798" s="175">
        <v>43764</v>
      </c>
      <c r="C798">
        <v>49</v>
      </c>
      <c r="D798" t="s">
        <v>404</v>
      </c>
      <c r="E798">
        <v>1596834.81</v>
      </c>
    </row>
    <row r="799" spans="1:5" x14ac:dyDescent="0.25">
      <c r="A799" t="s">
        <v>47</v>
      </c>
      <c r="B799" s="175">
        <v>43764</v>
      </c>
      <c r="C799">
        <v>49</v>
      </c>
      <c r="D799" t="s">
        <v>405</v>
      </c>
      <c r="E799">
        <v>1494683.04</v>
      </c>
    </row>
    <row r="800" spans="1:5" x14ac:dyDescent="0.25">
      <c r="A800" t="s">
        <v>47</v>
      </c>
      <c r="B800" s="175">
        <v>43764</v>
      </c>
      <c r="C800">
        <v>49</v>
      </c>
      <c r="D800" t="s">
        <v>406</v>
      </c>
      <c r="E800">
        <v>1582906.07</v>
      </c>
    </row>
    <row r="801" spans="1:5" x14ac:dyDescent="0.25">
      <c r="A801" t="s">
        <v>47</v>
      </c>
      <c r="B801" s="175">
        <v>43764</v>
      </c>
      <c r="C801">
        <v>49</v>
      </c>
      <c r="D801" t="s">
        <v>407</v>
      </c>
      <c r="E801">
        <v>855083.8</v>
      </c>
    </row>
    <row r="802" spans="1:5" x14ac:dyDescent="0.25">
      <c r="A802" t="s">
        <v>47</v>
      </c>
      <c r="B802" s="175">
        <v>43764</v>
      </c>
      <c r="C802">
        <v>49</v>
      </c>
      <c r="D802" t="s">
        <v>408</v>
      </c>
      <c r="E802">
        <v>17.02</v>
      </c>
    </row>
    <row r="803" spans="1:5" x14ac:dyDescent="0.25">
      <c r="A803" t="s">
        <v>47</v>
      </c>
      <c r="B803" s="175">
        <v>43764</v>
      </c>
      <c r="C803">
        <v>49</v>
      </c>
      <c r="D803" t="s">
        <v>409</v>
      </c>
      <c r="E803">
        <v>1663539.47</v>
      </c>
    </row>
    <row r="804" spans="1:5" x14ac:dyDescent="0.25">
      <c r="A804" t="s">
        <v>47</v>
      </c>
      <c r="B804" s="175">
        <v>43764</v>
      </c>
      <c r="C804">
        <v>49</v>
      </c>
      <c r="D804" t="s">
        <v>410</v>
      </c>
      <c r="E804">
        <v>309782.49</v>
      </c>
    </row>
    <row r="805" spans="1:5" x14ac:dyDescent="0.25">
      <c r="A805" t="s">
        <v>47</v>
      </c>
      <c r="B805" s="175">
        <v>43764</v>
      </c>
      <c r="C805">
        <v>49</v>
      </c>
      <c r="D805" t="s">
        <v>411</v>
      </c>
      <c r="E805">
        <v>146582.34</v>
      </c>
    </row>
    <row r="806" spans="1:5" x14ac:dyDescent="0.25">
      <c r="A806" t="s">
        <v>47</v>
      </c>
      <c r="B806" s="175">
        <v>43764</v>
      </c>
      <c r="C806">
        <v>49</v>
      </c>
      <c r="D806" t="s">
        <v>412</v>
      </c>
      <c r="E806">
        <v>272219.13</v>
      </c>
    </row>
    <row r="807" spans="1:5" x14ac:dyDescent="0.25">
      <c r="A807" t="s">
        <v>47</v>
      </c>
      <c r="B807" s="175">
        <v>43764</v>
      </c>
      <c r="C807">
        <v>49</v>
      </c>
      <c r="D807" t="s">
        <v>413</v>
      </c>
      <c r="E807">
        <v>150271.67999999999</v>
      </c>
    </row>
    <row r="808" spans="1:5" x14ac:dyDescent="0.25">
      <c r="A808" t="s">
        <v>47</v>
      </c>
      <c r="B808" s="175">
        <v>43764</v>
      </c>
      <c r="C808">
        <v>49</v>
      </c>
      <c r="D808" t="s">
        <v>414</v>
      </c>
      <c r="E808">
        <v>0</v>
      </c>
    </row>
    <row r="809" spans="1:5" x14ac:dyDescent="0.25">
      <c r="A809" t="s">
        <v>47</v>
      </c>
      <c r="B809" s="175">
        <v>43799</v>
      </c>
      <c r="C809">
        <v>49</v>
      </c>
      <c r="D809" t="s">
        <v>403</v>
      </c>
      <c r="E809">
        <v>8279962.3399999999</v>
      </c>
    </row>
    <row r="810" spans="1:5" x14ac:dyDescent="0.25">
      <c r="A810" t="s">
        <v>47</v>
      </c>
      <c r="B810" s="175">
        <v>43799</v>
      </c>
      <c r="C810">
        <v>49</v>
      </c>
      <c r="D810" t="s">
        <v>404</v>
      </c>
      <c r="E810">
        <v>1381152.22</v>
      </c>
    </row>
    <row r="811" spans="1:5" x14ac:dyDescent="0.25">
      <c r="A811" t="s">
        <v>47</v>
      </c>
      <c r="B811" s="175">
        <v>43799</v>
      </c>
      <c r="C811">
        <v>49</v>
      </c>
      <c r="D811" t="s">
        <v>405</v>
      </c>
      <c r="E811">
        <v>1544251.37</v>
      </c>
    </row>
    <row r="812" spans="1:5" x14ac:dyDescent="0.25">
      <c r="A812" t="s">
        <v>47</v>
      </c>
      <c r="B812" s="175">
        <v>43799</v>
      </c>
      <c r="C812">
        <v>49</v>
      </c>
      <c r="D812" t="s">
        <v>406</v>
      </c>
      <c r="E812">
        <v>1915739.52</v>
      </c>
    </row>
    <row r="813" spans="1:5" x14ac:dyDescent="0.25">
      <c r="A813" t="s">
        <v>47</v>
      </c>
      <c r="B813" s="175">
        <v>43799</v>
      </c>
      <c r="C813">
        <v>49</v>
      </c>
      <c r="D813" t="s">
        <v>407</v>
      </c>
      <c r="E813">
        <v>1482083.52</v>
      </c>
    </row>
    <row r="814" spans="1:5" x14ac:dyDescent="0.25">
      <c r="A814" t="s">
        <v>47</v>
      </c>
      <c r="B814" s="175">
        <v>43799</v>
      </c>
      <c r="C814">
        <v>49</v>
      </c>
      <c r="D814" t="s">
        <v>408</v>
      </c>
      <c r="E814">
        <v>15.36</v>
      </c>
    </row>
    <row r="815" spans="1:5" x14ac:dyDescent="0.25">
      <c r="A815" t="s">
        <v>47</v>
      </c>
      <c r="B815" s="175">
        <v>43799</v>
      </c>
      <c r="C815">
        <v>49</v>
      </c>
      <c r="D815" t="s">
        <v>409</v>
      </c>
      <c r="E815">
        <v>2297456.77</v>
      </c>
    </row>
    <row r="816" spans="1:5" x14ac:dyDescent="0.25">
      <c r="A816" t="s">
        <v>47</v>
      </c>
      <c r="B816" s="175">
        <v>43799</v>
      </c>
      <c r="C816">
        <v>49</v>
      </c>
      <c r="D816" t="s">
        <v>410</v>
      </c>
      <c r="E816">
        <v>473186.83</v>
      </c>
    </row>
    <row r="817" spans="1:5" x14ac:dyDescent="0.25">
      <c r="A817" t="s">
        <v>47</v>
      </c>
      <c r="B817" s="175">
        <v>43799</v>
      </c>
      <c r="C817">
        <v>49</v>
      </c>
      <c r="D817" t="s">
        <v>411</v>
      </c>
      <c r="E817">
        <v>203832.13</v>
      </c>
    </row>
    <row r="818" spans="1:5" x14ac:dyDescent="0.25">
      <c r="A818" t="s">
        <v>47</v>
      </c>
      <c r="B818" s="175">
        <v>43799</v>
      </c>
      <c r="C818">
        <v>49</v>
      </c>
      <c r="D818" t="s">
        <v>412</v>
      </c>
      <c r="E818">
        <v>377976.33</v>
      </c>
    </row>
    <row r="819" spans="1:5" x14ac:dyDescent="0.25">
      <c r="A819" t="s">
        <v>47</v>
      </c>
      <c r="B819" s="175">
        <v>43799</v>
      </c>
      <c r="C819">
        <v>49</v>
      </c>
      <c r="D819" t="s">
        <v>413</v>
      </c>
      <c r="E819">
        <v>265206.84999999998</v>
      </c>
    </row>
    <row r="820" spans="1:5" x14ac:dyDescent="0.25">
      <c r="A820" t="s">
        <v>47</v>
      </c>
      <c r="B820" s="175">
        <v>43799</v>
      </c>
      <c r="C820">
        <v>49</v>
      </c>
      <c r="D820" t="s">
        <v>414</v>
      </c>
      <c r="E820">
        <v>53902.9</v>
      </c>
    </row>
    <row r="821" spans="1:5" x14ac:dyDescent="0.25">
      <c r="A821" t="s">
        <v>47</v>
      </c>
      <c r="B821" s="175">
        <v>43820</v>
      </c>
      <c r="C821">
        <v>49</v>
      </c>
      <c r="D821" t="s">
        <v>403</v>
      </c>
      <c r="E821">
        <v>7756521.2000000002</v>
      </c>
    </row>
    <row r="822" spans="1:5" x14ac:dyDescent="0.25">
      <c r="A822" t="s">
        <v>47</v>
      </c>
      <c r="B822" s="175">
        <v>43820</v>
      </c>
      <c r="C822">
        <v>49</v>
      </c>
      <c r="D822" t="s">
        <v>404</v>
      </c>
      <c r="E822">
        <v>1421637.6</v>
      </c>
    </row>
    <row r="823" spans="1:5" x14ac:dyDescent="0.25">
      <c r="A823" t="s">
        <v>47</v>
      </c>
      <c r="B823" s="175">
        <v>43820</v>
      </c>
      <c r="C823">
        <v>49</v>
      </c>
      <c r="D823" t="s">
        <v>405</v>
      </c>
      <c r="E823">
        <v>1457698.59</v>
      </c>
    </row>
    <row r="824" spans="1:5" x14ac:dyDescent="0.25">
      <c r="A824" t="s">
        <v>47</v>
      </c>
      <c r="B824" s="175">
        <v>43820</v>
      </c>
      <c r="C824">
        <v>49</v>
      </c>
      <c r="D824" t="s">
        <v>406</v>
      </c>
      <c r="E824">
        <v>1794912.12</v>
      </c>
    </row>
    <row r="825" spans="1:5" x14ac:dyDescent="0.25">
      <c r="A825" t="s">
        <v>47</v>
      </c>
      <c r="B825" s="175">
        <v>43820</v>
      </c>
      <c r="C825">
        <v>49</v>
      </c>
      <c r="D825" t="s">
        <v>407</v>
      </c>
      <c r="E825">
        <v>2208116.54</v>
      </c>
    </row>
    <row r="826" spans="1:5" x14ac:dyDescent="0.25">
      <c r="A826" t="s">
        <v>47</v>
      </c>
      <c r="B826" s="175">
        <v>43820</v>
      </c>
      <c r="C826">
        <v>49</v>
      </c>
      <c r="D826" t="s">
        <v>408</v>
      </c>
      <c r="E826">
        <v>18383.95</v>
      </c>
    </row>
    <row r="827" spans="1:5" x14ac:dyDescent="0.25">
      <c r="A827" t="s">
        <v>47</v>
      </c>
      <c r="B827" s="175">
        <v>43820</v>
      </c>
      <c r="C827">
        <v>49</v>
      </c>
      <c r="D827" t="s">
        <v>409</v>
      </c>
      <c r="E827">
        <v>2963298.5</v>
      </c>
    </row>
    <row r="828" spans="1:5" x14ac:dyDescent="0.25">
      <c r="A828" t="s">
        <v>47</v>
      </c>
      <c r="B828" s="175">
        <v>43820</v>
      </c>
      <c r="C828">
        <v>49</v>
      </c>
      <c r="D828" t="s">
        <v>410</v>
      </c>
      <c r="E828">
        <v>638140.68999999994</v>
      </c>
    </row>
    <row r="829" spans="1:5" x14ac:dyDescent="0.25">
      <c r="A829" t="s">
        <v>47</v>
      </c>
      <c r="B829" s="175">
        <v>43820</v>
      </c>
      <c r="C829">
        <v>49</v>
      </c>
      <c r="D829" t="s">
        <v>411</v>
      </c>
      <c r="E829">
        <v>277291.51</v>
      </c>
    </row>
    <row r="830" spans="1:5" x14ac:dyDescent="0.25">
      <c r="A830" t="s">
        <v>47</v>
      </c>
      <c r="B830" s="175">
        <v>43820</v>
      </c>
      <c r="C830">
        <v>49</v>
      </c>
      <c r="D830" t="s">
        <v>412</v>
      </c>
      <c r="E830">
        <v>471538.91</v>
      </c>
    </row>
    <row r="831" spans="1:5" x14ac:dyDescent="0.25">
      <c r="A831" t="s">
        <v>47</v>
      </c>
      <c r="B831" s="175">
        <v>43820</v>
      </c>
      <c r="C831">
        <v>49</v>
      </c>
      <c r="D831" t="s">
        <v>413</v>
      </c>
      <c r="E831">
        <v>351734.11</v>
      </c>
    </row>
    <row r="832" spans="1:5" x14ac:dyDescent="0.25">
      <c r="A832" t="s">
        <v>47</v>
      </c>
      <c r="B832" s="175">
        <v>43820</v>
      </c>
      <c r="C832">
        <v>49</v>
      </c>
      <c r="D832" t="s">
        <v>414</v>
      </c>
      <c r="E832">
        <v>0</v>
      </c>
    </row>
    <row r="833" spans="1:5" x14ac:dyDescent="0.25">
      <c r="A833" t="s">
        <v>47</v>
      </c>
      <c r="B833" s="175">
        <v>43855</v>
      </c>
      <c r="C833">
        <v>49</v>
      </c>
      <c r="D833" t="s">
        <v>403</v>
      </c>
      <c r="E833">
        <v>8194074.71</v>
      </c>
    </row>
    <row r="834" spans="1:5" x14ac:dyDescent="0.25">
      <c r="A834" t="s">
        <v>47</v>
      </c>
      <c r="B834" s="175">
        <v>43855</v>
      </c>
      <c r="C834">
        <v>49</v>
      </c>
      <c r="D834" t="s">
        <v>404</v>
      </c>
      <c r="E834">
        <v>1526355.72</v>
      </c>
    </row>
    <row r="835" spans="1:5" x14ac:dyDescent="0.25">
      <c r="A835" t="s">
        <v>47</v>
      </c>
      <c r="B835" s="175">
        <v>43855</v>
      </c>
      <c r="C835">
        <v>49</v>
      </c>
      <c r="D835" t="s">
        <v>405</v>
      </c>
      <c r="E835">
        <v>1526528.26</v>
      </c>
    </row>
    <row r="836" spans="1:5" x14ac:dyDescent="0.25">
      <c r="A836" t="s">
        <v>47</v>
      </c>
      <c r="B836" s="175">
        <v>43855</v>
      </c>
      <c r="C836">
        <v>49</v>
      </c>
      <c r="D836" t="s">
        <v>406</v>
      </c>
      <c r="E836">
        <v>1676690.53</v>
      </c>
    </row>
    <row r="837" spans="1:5" x14ac:dyDescent="0.25">
      <c r="A837" t="s">
        <v>47</v>
      </c>
      <c r="B837" s="175">
        <v>43855</v>
      </c>
      <c r="C837">
        <v>49</v>
      </c>
      <c r="D837" t="s">
        <v>407</v>
      </c>
      <c r="E837">
        <v>2064029.02</v>
      </c>
    </row>
    <row r="838" spans="1:5" x14ac:dyDescent="0.25">
      <c r="A838" t="s">
        <v>47</v>
      </c>
      <c r="B838" s="175">
        <v>43855</v>
      </c>
      <c r="C838">
        <v>49</v>
      </c>
      <c r="D838" t="s">
        <v>408</v>
      </c>
      <c r="E838">
        <v>248.22</v>
      </c>
    </row>
    <row r="839" spans="1:5" x14ac:dyDescent="0.25">
      <c r="A839" t="s">
        <v>47</v>
      </c>
      <c r="B839" s="175">
        <v>43855</v>
      </c>
      <c r="C839">
        <v>49</v>
      </c>
      <c r="D839" t="s">
        <v>409</v>
      </c>
      <c r="E839">
        <v>5066087.45</v>
      </c>
    </row>
    <row r="840" spans="1:5" x14ac:dyDescent="0.25">
      <c r="A840" t="s">
        <v>47</v>
      </c>
      <c r="B840" s="175">
        <v>43855</v>
      </c>
      <c r="C840">
        <v>49</v>
      </c>
      <c r="D840" t="s">
        <v>410</v>
      </c>
      <c r="E840">
        <v>1082244.6299999999</v>
      </c>
    </row>
    <row r="841" spans="1:5" x14ac:dyDescent="0.25">
      <c r="A841" t="s">
        <v>47</v>
      </c>
      <c r="B841" s="175">
        <v>43855</v>
      </c>
      <c r="C841">
        <v>49</v>
      </c>
      <c r="D841" t="s">
        <v>411</v>
      </c>
      <c r="E841">
        <v>472860.88</v>
      </c>
    </row>
    <row r="842" spans="1:5" x14ac:dyDescent="0.25">
      <c r="A842" t="s">
        <v>47</v>
      </c>
      <c r="B842" s="175">
        <v>43855</v>
      </c>
      <c r="C842">
        <v>49</v>
      </c>
      <c r="D842" t="s">
        <v>412</v>
      </c>
      <c r="E842">
        <v>509907.97</v>
      </c>
    </row>
    <row r="843" spans="1:5" x14ac:dyDescent="0.25">
      <c r="A843" t="s">
        <v>47</v>
      </c>
      <c r="B843" s="175">
        <v>43855</v>
      </c>
      <c r="C843">
        <v>49</v>
      </c>
      <c r="D843" t="s">
        <v>413</v>
      </c>
      <c r="E843">
        <v>530685.99</v>
      </c>
    </row>
    <row r="844" spans="1:5" x14ac:dyDescent="0.25">
      <c r="A844" t="s">
        <v>47</v>
      </c>
      <c r="B844" s="175">
        <v>43855</v>
      </c>
      <c r="C844">
        <v>49</v>
      </c>
      <c r="D844" t="s">
        <v>414</v>
      </c>
      <c r="E844">
        <v>0</v>
      </c>
    </row>
    <row r="845" spans="1:5" x14ac:dyDescent="0.25">
      <c r="A845" t="s">
        <v>47</v>
      </c>
      <c r="B845" s="175">
        <v>43890</v>
      </c>
      <c r="C845">
        <v>49</v>
      </c>
      <c r="D845" t="s">
        <v>403</v>
      </c>
      <c r="E845">
        <v>10749333.18</v>
      </c>
    </row>
    <row r="846" spans="1:5" x14ac:dyDescent="0.25">
      <c r="A846" t="s">
        <v>47</v>
      </c>
      <c r="B846" s="175">
        <v>43890</v>
      </c>
      <c r="C846">
        <v>49</v>
      </c>
      <c r="D846" t="s">
        <v>404</v>
      </c>
      <c r="E846">
        <v>1827968.06</v>
      </c>
    </row>
    <row r="847" spans="1:5" x14ac:dyDescent="0.25">
      <c r="A847" t="s">
        <v>47</v>
      </c>
      <c r="B847" s="175">
        <v>43890</v>
      </c>
      <c r="C847">
        <v>49</v>
      </c>
      <c r="D847" t="s">
        <v>405</v>
      </c>
      <c r="E847">
        <v>1727451.31</v>
      </c>
    </row>
    <row r="848" spans="1:5" x14ac:dyDescent="0.25">
      <c r="A848" t="s">
        <v>47</v>
      </c>
      <c r="B848" s="175">
        <v>43890</v>
      </c>
      <c r="C848">
        <v>49</v>
      </c>
      <c r="D848" t="s">
        <v>406</v>
      </c>
      <c r="E848">
        <v>1888359.9</v>
      </c>
    </row>
    <row r="849" spans="1:5" x14ac:dyDescent="0.25">
      <c r="A849" t="s">
        <v>47</v>
      </c>
      <c r="B849" s="175">
        <v>43890</v>
      </c>
      <c r="C849">
        <v>49</v>
      </c>
      <c r="D849" t="s">
        <v>407</v>
      </c>
      <c r="E849">
        <v>1559698.91</v>
      </c>
    </row>
    <row r="850" spans="1:5" x14ac:dyDescent="0.25">
      <c r="A850" t="s">
        <v>47</v>
      </c>
      <c r="B850" s="175">
        <v>43890</v>
      </c>
      <c r="C850">
        <v>49</v>
      </c>
      <c r="D850" t="s">
        <v>408</v>
      </c>
      <c r="E850">
        <v>0</v>
      </c>
    </row>
    <row r="851" spans="1:5" x14ac:dyDescent="0.25">
      <c r="A851" t="s">
        <v>47</v>
      </c>
      <c r="B851" s="175">
        <v>43890</v>
      </c>
      <c r="C851">
        <v>49</v>
      </c>
      <c r="D851" t="s">
        <v>409</v>
      </c>
      <c r="E851">
        <v>7519310.4800000004</v>
      </c>
    </row>
    <row r="852" spans="1:5" x14ac:dyDescent="0.25">
      <c r="A852" t="s">
        <v>47</v>
      </c>
      <c r="B852" s="175">
        <v>43890</v>
      </c>
      <c r="C852">
        <v>49</v>
      </c>
      <c r="D852" t="s">
        <v>410</v>
      </c>
      <c r="E852">
        <v>1067624.1100000001</v>
      </c>
    </row>
    <row r="853" spans="1:5" x14ac:dyDescent="0.25">
      <c r="A853" t="s">
        <v>47</v>
      </c>
      <c r="B853" s="175">
        <v>43890</v>
      </c>
      <c r="C853">
        <v>49</v>
      </c>
      <c r="D853" t="s">
        <v>411</v>
      </c>
      <c r="E853">
        <v>718306.24</v>
      </c>
    </row>
    <row r="854" spans="1:5" x14ac:dyDescent="0.25">
      <c r="A854" t="s">
        <v>47</v>
      </c>
      <c r="B854" s="175">
        <v>43890</v>
      </c>
      <c r="C854">
        <v>49</v>
      </c>
      <c r="D854" t="s">
        <v>412</v>
      </c>
      <c r="E854">
        <v>716930.24</v>
      </c>
    </row>
    <row r="855" spans="1:5" x14ac:dyDescent="0.25">
      <c r="A855" t="s">
        <v>47</v>
      </c>
      <c r="B855" s="175">
        <v>43890</v>
      </c>
      <c r="C855">
        <v>49</v>
      </c>
      <c r="D855" t="s">
        <v>413</v>
      </c>
      <c r="E855">
        <v>654097.78</v>
      </c>
    </row>
    <row r="856" spans="1:5" x14ac:dyDescent="0.25">
      <c r="A856" t="s">
        <v>47</v>
      </c>
      <c r="B856" s="175">
        <v>43890</v>
      </c>
      <c r="C856">
        <v>49</v>
      </c>
      <c r="D856" t="s">
        <v>414</v>
      </c>
      <c r="E856">
        <v>0</v>
      </c>
    </row>
    <row r="857" spans="1:5" x14ac:dyDescent="0.25">
      <c r="A857" t="s">
        <v>47</v>
      </c>
      <c r="B857" s="175">
        <v>43918</v>
      </c>
      <c r="C857">
        <v>49</v>
      </c>
      <c r="D857" t="s">
        <v>403</v>
      </c>
      <c r="E857">
        <v>10425564.279999999</v>
      </c>
    </row>
    <row r="858" spans="1:5" x14ac:dyDescent="0.25">
      <c r="A858" t="s">
        <v>47</v>
      </c>
      <c r="B858" s="175">
        <v>43918</v>
      </c>
      <c r="C858">
        <v>49</v>
      </c>
      <c r="D858" t="s">
        <v>404</v>
      </c>
      <c r="E858">
        <v>1620197.28</v>
      </c>
    </row>
    <row r="859" spans="1:5" x14ac:dyDescent="0.25">
      <c r="A859" t="s">
        <v>47</v>
      </c>
      <c r="B859" s="175">
        <v>43918</v>
      </c>
      <c r="C859">
        <v>49</v>
      </c>
      <c r="D859" t="s">
        <v>405</v>
      </c>
      <c r="E859">
        <v>2096007.58</v>
      </c>
    </row>
    <row r="860" spans="1:5" x14ac:dyDescent="0.25">
      <c r="A860" t="s">
        <v>47</v>
      </c>
      <c r="B860" s="175">
        <v>43918</v>
      </c>
      <c r="C860">
        <v>49</v>
      </c>
      <c r="D860" t="s">
        <v>406</v>
      </c>
      <c r="E860">
        <v>2417443.85</v>
      </c>
    </row>
    <row r="861" spans="1:5" x14ac:dyDescent="0.25">
      <c r="A861" t="s">
        <v>47</v>
      </c>
      <c r="B861" s="175">
        <v>43918</v>
      </c>
      <c r="C861">
        <v>49</v>
      </c>
      <c r="D861" t="s">
        <v>407</v>
      </c>
      <c r="E861">
        <v>2311368.9</v>
      </c>
    </row>
    <row r="862" spans="1:5" x14ac:dyDescent="0.25">
      <c r="A862" t="s">
        <v>47</v>
      </c>
      <c r="B862" s="175">
        <v>43918</v>
      </c>
      <c r="C862">
        <v>49</v>
      </c>
      <c r="D862" t="s">
        <v>408</v>
      </c>
      <c r="E862">
        <v>136.34</v>
      </c>
    </row>
    <row r="863" spans="1:5" x14ac:dyDescent="0.25">
      <c r="A863" t="s">
        <v>47</v>
      </c>
      <c r="B863" s="175">
        <v>43918</v>
      </c>
      <c r="C863">
        <v>49</v>
      </c>
      <c r="D863" t="s">
        <v>409</v>
      </c>
      <c r="E863">
        <v>8003626.3300000001</v>
      </c>
    </row>
    <row r="864" spans="1:5" x14ac:dyDescent="0.25">
      <c r="A864" t="s">
        <v>47</v>
      </c>
      <c r="B864" s="175">
        <v>43918</v>
      </c>
      <c r="C864">
        <v>49</v>
      </c>
      <c r="D864" t="s">
        <v>410</v>
      </c>
      <c r="E864">
        <v>999449.82</v>
      </c>
    </row>
    <row r="865" spans="1:5" x14ac:dyDescent="0.25">
      <c r="A865" t="s">
        <v>47</v>
      </c>
      <c r="B865" s="175">
        <v>43918</v>
      </c>
      <c r="C865">
        <v>49</v>
      </c>
      <c r="D865" t="s">
        <v>411</v>
      </c>
      <c r="E865">
        <v>945157.18</v>
      </c>
    </row>
    <row r="866" spans="1:5" x14ac:dyDescent="0.25">
      <c r="A866" t="s">
        <v>47</v>
      </c>
      <c r="B866" s="175">
        <v>43918</v>
      </c>
      <c r="C866">
        <v>49</v>
      </c>
      <c r="D866" t="s">
        <v>412</v>
      </c>
      <c r="E866">
        <v>819108.33</v>
      </c>
    </row>
    <row r="867" spans="1:5" x14ac:dyDescent="0.25">
      <c r="A867" t="s">
        <v>47</v>
      </c>
      <c r="B867" s="175">
        <v>43918</v>
      </c>
      <c r="C867">
        <v>49</v>
      </c>
      <c r="D867" t="s">
        <v>413</v>
      </c>
      <c r="E867">
        <v>961456.89</v>
      </c>
    </row>
    <row r="868" spans="1:5" x14ac:dyDescent="0.25">
      <c r="A868" t="s">
        <v>47</v>
      </c>
      <c r="B868" s="175">
        <v>43918</v>
      </c>
      <c r="C868">
        <v>49</v>
      </c>
      <c r="D868" t="s">
        <v>414</v>
      </c>
      <c r="E868">
        <v>0</v>
      </c>
    </row>
    <row r="869" spans="1:5" x14ac:dyDescent="0.25">
      <c r="A869" t="s">
        <v>48</v>
      </c>
      <c r="B869" s="175">
        <v>43554</v>
      </c>
      <c r="C869">
        <v>49</v>
      </c>
      <c r="D869" t="s">
        <v>403</v>
      </c>
      <c r="E869">
        <v>3983391</v>
      </c>
    </row>
    <row r="870" spans="1:5" x14ac:dyDescent="0.25">
      <c r="A870" t="s">
        <v>48</v>
      </c>
      <c r="B870" s="175">
        <v>43554</v>
      </c>
      <c r="C870">
        <v>49</v>
      </c>
      <c r="D870" t="s">
        <v>404</v>
      </c>
      <c r="E870">
        <v>1374327.25</v>
      </c>
    </row>
    <row r="871" spans="1:5" x14ac:dyDescent="0.25">
      <c r="A871" t="s">
        <v>48</v>
      </c>
      <c r="B871" s="175">
        <v>43554</v>
      </c>
      <c r="C871">
        <v>49</v>
      </c>
      <c r="D871" t="s">
        <v>405</v>
      </c>
      <c r="E871">
        <v>521954.59</v>
      </c>
    </row>
    <row r="872" spans="1:5" x14ac:dyDescent="0.25">
      <c r="A872" t="s">
        <v>48</v>
      </c>
      <c r="B872" s="175">
        <v>43554</v>
      </c>
      <c r="C872">
        <v>49</v>
      </c>
      <c r="D872" t="s">
        <v>406</v>
      </c>
      <c r="E872">
        <v>403232.39</v>
      </c>
    </row>
    <row r="873" spans="1:5" x14ac:dyDescent="0.25">
      <c r="A873" t="s">
        <v>48</v>
      </c>
      <c r="B873" s="175">
        <v>43554</v>
      </c>
      <c r="C873">
        <v>49</v>
      </c>
      <c r="D873" t="s">
        <v>407</v>
      </c>
      <c r="E873">
        <v>363949.3</v>
      </c>
    </row>
    <row r="874" spans="1:5" x14ac:dyDescent="0.25">
      <c r="A874" t="s">
        <v>48</v>
      </c>
      <c r="B874" s="175">
        <v>43554</v>
      </c>
      <c r="C874">
        <v>49</v>
      </c>
      <c r="D874" t="s">
        <v>408</v>
      </c>
      <c r="E874">
        <v>0</v>
      </c>
    </row>
    <row r="875" spans="1:5" x14ac:dyDescent="0.25">
      <c r="A875" t="s">
        <v>48</v>
      </c>
      <c r="B875" s="175">
        <v>43554</v>
      </c>
      <c r="C875">
        <v>49</v>
      </c>
      <c r="D875" t="s">
        <v>409</v>
      </c>
      <c r="E875">
        <v>2996408.4</v>
      </c>
    </row>
    <row r="876" spans="1:5" x14ac:dyDescent="0.25">
      <c r="A876" t="s">
        <v>48</v>
      </c>
      <c r="B876" s="175">
        <v>43554</v>
      </c>
      <c r="C876">
        <v>49</v>
      </c>
      <c r="D876" t="s">
        <v>410</v>
      </c>
      <c r="E876">
        <v>1266856.6499999999</v>
      </c>
    </row>
    <row r="877" spans="1:5" x14ac:dyDescent="0.25">
      <c r="A877" t="s">
        <v>48</v>
      </c>
      <c r="B877" s="175">
        <v>43554</v>
      </c>
      <c r="C877">
        <v>49</v>
      </c>
      <c r="D877" t="s">
        <v>411</v>
      </c>
      <c r="E877">
        <v>159921.38</v>
      </c>
    </row>
    <row r="878" spans="1:5" x14ac:dyDescent="0.25">
      <c r="A878" t="s">
        <v>48</v>
      </c>
      <c r="B878" s="175">
        <v>43554</v>
      </c>
      <c r="C878">
        <v>49</v>
      </c>
      <c r="D878" t="s">
        <v>412</v>
      </c>
      <c r="E878">
        <v>171472.3</v>
      </c>
    </row>
    <row r="879" spans="1:5" x14ac:dyDescent="0.25">
      <c r="A879" t="s">
        <v>48</v>
      </c>
      <c r="B879" s="175">
        <v>43554</v>
      </c>
      <c r="C879">
        <v>49</v>
      </c>
      <c r="D879" t="s">
        <v>413</v>
      </c>
      <c r="E879">
        <v>102822.01</v>
      </c>
    </row>
    <row r="880" spans="1:5" x14ac:dyDescent="0.25">
      <c r="A880" t="s">
        <v>48</v>
      </c>
      <c r="B880" s="175">
        <v>43554</v>
      </c>
      <c r="C880">
        <v>49</v>
      </c>
      <c r="D880" t="s">
        <v>414</v>
      </c>
      <c r="E880">
        <v>0</v>
      </c>
    </row>
    <row r="881" spans="1:5" x14ac:dyDescent="0.25">
      <c r="A881" t="s">
        <v>48</v>
      </c>
      <c r="B881" s="175">
        <v>43582</v>
      </c>
      <c r="C881">
        <v>49</v>
      </c>
      <c r="D881" t="s">
        <v>403</v>
      </c>
      <c r="E881">
        <v>4184424.78</v>
      </c>
    </row>
    <row r="882" spans="1:5" x14ac:dyDescent="0.25">
      <c r="A882" t="s">
        <v>48</v>
      </c>
      <c r="B882" s="175">
        <v>43582</v>
      </c>
      <c r="C882">
        <v>49</v>
      </c>
      <c r="D882" t="s">
        <v>404</v>
      </c>
      <c r="E882">
        <v>1377654.05</v>
      </c>
    </row>
    <row r="883" spans="1:5" x14ac:dyDescent="0.25">
      <c r="A883" t="s">
        <v>48</v>
      </c>
      <c r="B883" s="175">
        <v>43582</v>
      </c>
      <c r="C883">
        <v>49</v>
      </c>
      <c r="D883" t="s">
        <v>405</v>
      </c>
      <c r="E883">
        <v>516799.52</v>
      </c>
    </row>
    <row r="884" spans="1:5" x14ac:dyDescent="0.25">
      <c r="A884" t="s">
        <v>48</v>
      </c>
      <c r="B884" s="175">
        <v>43582</v>
      </c>
      <c r="C884">
        <v>49</v>
      </c>
      <c r="D884" t="s">
        <v>406</v>
      </c>
      <c r="E884">
        <v>480763.5</v>
      </c>
    </row>
    <row r="885" spans="1:5" x14ac:dyDescent="0.25">
      <c r="A885" t="s">
        <v>48</v>
      </c>
      <c r="B885" s="175">
        <v>43582</v>
      </c>
      <c r="C885">
        <v>49</v>
      </c>
      <c r="D885" t="s">
        <v>407</v>
      </c>
      <c r="E885">
        <v>346647.07</v>
      </c>
    </row>
    <row r="886" spans="1:5" x14ac:dyDescent="0.25">
      <c r="A886" t="s">
        <v>48</v>
      </c>
      <c r="B886" s="175">
        <v>43582</v>
      </c>
      <c r="C886">
        <v>49</v>
      </c>
      <c r="D886" t="s">
        <v>408</v>
      </c>
      <c r="E886">
        <v>0</v>
      </c>
    </row>
    <row r="887" spans="1:5" x14ac:dyDescent="0.25">
      <c r="A887" t="s">
        <v>48</v>
      </c>
      <c r="B887" s="175">
        <v>43582</v>
      </c>
      <c r="C887">
        <v>49</v>
      </c>
      <c r="D887" t="s">
        <v>409</v>
      </c>
      <c r="E887">
        <v>3711976.19</v>
      </c>
    </row>
    <row r="888" spans="1:5" x14ac:dyDescent="0.25">
      <c r="A888" t="s">
        <v>48</v>
      </c>
      <c r="B888" s="175">
        <v>43582</v>
      </c>
      <c r="C888">
        <v>49</v>
      </c>
      <c r="D888" t="s">
        <v>410</v>
      </c>
      <c r="E888">
        <v>1451773.43</v>
      </c>
    </row>
    <row r="889" spans="1:5" x14ac:dyDescent="0.25">
      <c r="A889" t="s">
        <v>48</v>
      </c>
      <c r="B889" s="175">
        <v>43582</v>
      </c>
      <c r="C889">
        <v>49</v>
      </c>
      <c r="D889" t="s">
        <v>411</v>
      </c>
      <c r="E889">
        <v>231168.81</v>
      </c>
    </row>
    <row r="890" spans="1:5" x14ac:dyDescent="0.25">
      <c r="A890" t="s">
        <v>48</v>
      </c>
      <c r="B890" s="175">
        <v>43582</v>
      </c>
      <c r="C890">
        <v>49</v>
      </c>
      <c r="D890" t="s">
        <v>412</v>
      </c>
      <c r="E890">
        <v>260753.94</v>
      </c>
    </row>
    <row r="891" spans="1:5" x14ac:dyDescent="0.25">
      <c r="A891" t="s">
        <v>48</v>
      </c>
      <c r="B891" s="175">
        <v>43582</v>
      </c>
      <c r="C891">
        <v>49</v>
      </c>
      <c r="D891" t="s">
        <v>413</v>
      </c>
      <c r="E891">
        <v>160122.06</v>
      </c>
    </row>
    <row r="892" spans="1:5" x14ac:dyDescent="0.25">
      <c r="A892" t="s">
        <v>48</v>
      </c>
      <c r="B892" s="175">
        <v>43582</v>
      </c>
      <c r="C892">
        <v>49</v>
      </c>
      <c r="D892" t="s">
        <v>414</v>
      </c>
      <c r="E892">
        <v>0</v>
      </c>
    </row>
    <row r="893" spans="1:5" x14ac:dyDescent="0.25">
      <c r="A893" t="s">
        <v>48</v>
      </c>
      <c r="B893" s="175">
        <v>43610</v>
      </c>
      <c r="C893">
        <v>49</v>
      </c>
      <c r="D893" t="s">
        <v>403</v>
      </c>
      <c r="E893">
        <v>3988313.5</v>
      </c>
    </row>
    <row r="894" spans="1:5" x14ac:dyDescent="0.25">
      <c r="A894" t="s">
        <v>48</v>
      </c>
      <c r="B894" s="175">
        <v>43610</v>
      </c>
      <c r="C894">
        <v>49</v>
      </c>
      <c r="D894" t="s">
        <v>404</v>
      </c>
      <c r="E894">
        <v>1251581.28</v>
      </c>
    </row>
    <row r="895" spans="1:5" x14ac:dyDescent="0.25">
      <c r="A895" t="s">
        <v>48</v>
      </c>
      <c r="B895" s="175">
        <v>43610</v>
      </c>
      <c r="C895">
        <v>49</v>
      </c>
      <c r="D895" t="s">
        <v>405</v>
      </c>
      <c r="E895">
        <v>544825.87</v>
      </c>
    </row>
    <row r="896" spans="1:5" x14ac:dyDescent="0.25">
      <c r="A896" t="s">
        <v>48</v>
      </c>
      <c r="B896" s="175">
        <v>43610</v>
      </c>
      <c r="C896">
        <v>49</v>
      </c>
      <c r="D896" t="s">
        <v>406</v>
      </c>
      <c r="E896">
        <v>469207.49</v>
      </c>
    </row>
    <row r="897" spans="1:5" x14ac:dyDescent="0.25">
      <c r="A897" t="s">
        <v>48</v>
      </c>
      <c r="B897" s="175">
        <v>43610</v>
      </c>
      <c r="C897">
        <v>49</v>
      </c>
      <c r="D897" t="s">
        <v>407</v>
      </c>
      <c r="E897">
        <v>250697.43</v>
      </c>
    </row>
    <row r="898" spans="1:5" x14ac:dyDescent="0.25">
      <c r="A898" t="s">
        <v>48</v>
      </c>
      <c r="B898" s="175">
        <v>43610</v>
      </c>
      <c r="C898">
        <v>49</v>
      </c>
      <c r="D898" t="s">
        <v>408</v>
      </c>
      <c r="E898">
        <v>0</v>
      </c>
    </row>
    <row r="899" spans="1:5" x14ac:dyDescent="0.25">
      <c r="A899" t="s">
        <v>48</v>
      </c>
      <c r="B899" s="175">
        <v>43610</v>
      </c>
      <c r="C899">
        <v>49</v>
      </c>
      <c r="D899" t="s">
        <v>409</v>
      </c>
      <c r="E899">
        <v>3965360.09</v>
      </c>
    </row>
    <row r="900" spans="1:5" x14ac:dyDescent="0.25">
      <c r="A900" t="s">
        <v>48</v>
      </c>
      <c r="B900" s="175">
        <v>43610</v>
      </c>
      <c r="C900">
        <v>49</v>
      </c>
      <c r="D900" t="s">
        <v>410</v>
      </c>
      <c r="E900">
        <v>1274148.1299999999</v>
      </c>
    </row>
    <row r="901" spans="1:5" x14ac:dyDescent="0.25">
      <c r="A901" t="s">
        <v>48</v>
      </c>
      <c r="B901" s="175">
        <v>43610</v>
      </c>
      <c r="C901">
        <v>49</v>
      </c>
      <c r="D901" t="s">
        <v>411</v>
      </c>
      <c r="E901">
        <v>276573.76</v>
      </c>
    </row>
    <row r="902" spans="1:5" x14ac:dyDescent="0.25">
      <c r="A902" t="s">
        <v>48</v>
      </c>
      <c r="B902" s="175">
        <v>43610</v>
      </c>
      <c r="C902">
        <v>49</v>
      </c>
      <c r="D902" t="s">
        <v>412</v>
      </c>
      <c r="E902">
        <v>318222.31</v>
      </c>
    </row>
    <row r="903" spans="1:5" x14ac:dyDescent="0.25">
      <c r="A903" t="s">
        <v>48</v>
      </c>
      <c r="B903" s="175">
        <v>43610</v>
      </c>
      <c r="C903">
        <v>49</v>
      </c>
      <c r="D903" t="s">
        <v>413</v>
      </c>
      <c r="E903">
        <v>347769.88</v>
      </c>
    </row>
    <row r="904" spans="1:5" x14ac:dyDescent="0.25">
      <c r="A904" t="s">
        <v>48</v>
      </c>
      <c r="B904" s="175">
        <v>43610</v>
      </c>
      <c r="C904">
        <v>49</v>
      </c>
      <c r="D904" t="s">
        <v>414</v>
      </c>
      <c r="E904">
        <v>171906.62</v>
      </c>
    </row>
    <row r="905" spans="1:5" x14ac:dyDescent="0.25">
      <c r="A905" t="s">
        <v>48</v>
      </c>
      <c r="B905" s="175">
        <v>43645</v>
      </c>
      <c r="C905">
        <v>49</v>
      </c>
      <c r="D905" t="s">
        <v>403</v>
      </c>
      <c r="E905">
        <v>3215923.52</v>
      </c>
    </row>
    <row r="906" spans="1:5" x14ac:dyDescent="0.25">
      <c r="A906" t="s">
        <v>48</v>
      </c>
      <c r="B906" s="175">
        <v>43645</v>
      </c>
      <c r="C906">
        <v>49</v>
      </c>
      <c r="D906" t="s">
        <v>404</v>
      </c>
      <c r="E906">
        <v>1018769.07</v>
      </c>
    </row>
    <row r="907" spans="1:5" x14ac:dyDescent="0.25">
      <c r="A907" t="s">
        <v>48</v>
      </c>
      <c r="B907" s="175">
        <v>43645</v>
      </c>
      <c r="C907">
        <v>49</v>
      </c>
      <c r="D907" t="s">
        <v>405</v>
      </c>
      <c r="E907">
        <v>460990.2</v>
      </c>
    </row>
    <row r="908" spans="1:5" x14ac:dyDescent="0.25">
      <c r="A908" t="s">
        <v>48</v>
      </c>
      <c r="B908" s="175">
        <v>43645</v>
      </c>
      <c r="C908">
        <v>49</v>
      </c>
      <c r="D908" t="s">
        <v>406</v>
      </c>
      <c r="E908">
        <v>345140.81</v>
      </c>
    </row>
    <row r="909" spans="1:5" x14ac:dyDescent="0.25">
      <c r="A909" t="s">
        <v>48</v>
      </c>
      <c r="B909" s="175">
        <v>43645</v>
      </c>
      <c r="C909">
        <v>49</v>
      </c>
      <c r="D909" t="s">
        <v>407</v>
      </c>
      <c r="E909">
        <v>217165.35</v>
      </c>
    </row>
    <row r="910" spans="1:5" x14ac:dyDescent="0.25">
      <c r="A910" t="s">
        <v>48</v>
      </c>
      <c r="B910" s="175">
        <v>43645</v>
      </c>
      <c r="C910">
        <v>49</v>
      </c>
      <c r="D910" t="s">
        <v>408</v>
      </c>
      <c r="E910">
        <v>191.68</v>
      </c>
    </row>
    <row r="911" spans="1:5" x14ac:dyDescent="0.25">
      <c r="A911" t="s">
        <v>48</v>
      </c>
      <c r="B911" s="175">
        <v>43645</v>
      </c>
      <c r="C911">
        <v>49</v>
      </c>
      <c r="D911" t="s">
        <v>409</v>
      </c>
      <c r="E911">
        <v>2881558.79</v>
      </c>
    </row>
    <row r="912" spans="1:5" x14ac:dyDescent="0.25">
      <c r="A912" t="s">
        <v>48</v>
      </c>
      <c r="B912" s="175">
        <v>43645</v>
      </c>
      <c r="C912">
        <v>49</v>
      </c>
      <c r="D912" t="s">
        <v>410</v>
      </c>
      <c r="E912">
        <v>811628.5</v>
      </c>
    </row>
    <row r="913" spans="1:5" x14ac:dyDescent="0.25">
      <c r="A913" t="s">
        <v>48</v>
      </c>
      <c r="B913" s="175">
        <v>43645</v>
      </c>
      <c r="C913">
        <v>49</v>
      </c>
      <c r="D913" t="s">
        <v>411</v>
      </c>
      <c r="E913">
        <v>165023.76999999999</v>
      </c>
    </row>
    <row r="914" spans="1:5" x14ac:dyDescent="0.25">
      <c r="A914" t="s">
        <v>48</v>
      </c>
      <c r="B914" s="175">
        <v>43645</v>
      </c>
      <c r="C914">
        <v>49</v>
      </c>
      <c r="D914" t="s">
        <v>412</v>
      </c>
      <c r="E914">
        <v>181331.26</v>
      </c>
    </row>
    <row r="915" spans="1:5" x14ac:dyDescent="0.25">
      <c r="A915" t="s">
        <v>48</v>
      </c>
      <c r="B915" s="175">
        <v>43645</v>
      </c>
      <c r="C915">
        <v>49</v>
      </c>
      <c r="D915" t="s">
        <v>413</v>
      </c>
      <c r="E915">
        <v>100383.55</v>
      </c>
    </row>
    <row r="916" spans="1:5" x14ac:dyDescent="0.25">
      <c r="A916" t="s">
        <v>48</v>
      </c>
      <c r="B916" s="175">
        <v>43645</v>
      </c>
      <c r="C916">
        <v>49</v>
      </c>
      <c r="D916" t="s">
        <v>414</v>
      </c>
      <c r="E916">
        <v>0</v>
      </c>
    </row>
    <row r="917" spans="1:5" x14ac:dyDescent="0.25">
      <c r="A917" t="s">
        <v>48</v>
      </c>
      <c r="B917" s="175">
        <v>43673</v>
      </c>
      <c r="C917">
        <v>49</v>
      </c>
      <c r="D917" t="s">
        <v>403</v>
      </c>
      <c r="E917">
        <v>2661182.88</v>
      </c>
    </row>
    <row r="918" spans="1:5" x14ac:dyDescent="0.25">
      <c r="A918" t="s">
        <v>48</v>
      </c>
      <c r="B918" s="175">
        <v>43673</v>
      </c>
      <c r="C918">
        <v>49</v>
      </c>
      <c r="D918" t="s">
        <v>404</v>
      </c>
      <c r="E918">
        <v>857420.79</v>
      </c>
    </row>
    <row r="919" spans="1:5" x14ac:dyDescent="0.25">
      <c r="A919" t="s">
        <v>48</v>
      </c>
      <c r="B919" s="175">
        <v>43673</v>
      </c>
      <c r="C919">
        <v>49</v>
      </c>
      <c r="D919" t="s">
        <v>405</v>
      </c>
      <c r="E919">
        <v>383266.83</v>
      </c>
    </row>
    <row r="920" spans="1:5" x14ac:dyDescent="0.25">
      <c r="A920" t="s">
        <v>48</v>
      </c>
      <c r="B920" s="175">
        <v>43673</v>
      </c>
      <c r="C920">
        <v>49</v>
      </c>
      <c r="D920" t="s">
        <v>406</v>
      </c>
      <c r="E920">
        <v>358637.9</v>
      </c>
    </row>
    <row r="921" spans="1:5" x14ac:dyDescent="0.25">
      <c r="A921" t="s">
        <v>48</v>
      </c>
      <c r="B921" s="175">
        <v>43673</v>
      </c>
      <c r="C921">
        <v>49</v>
      </c>
      <c r="D921" t="s">
        <v>407</v>
      </c>
      <c r="E921">
        <v>179010.18</v>
      </c>
    </row>
    <row r="922" spans="1:5" x14ac:dyDescent="0.25">
      <c r="A922" t="s">
        <v>48</v>
      </c>
      <c r="B922" s="175">
        <v>43673</v>
      </c>
      <c r="C922">
        <v>49</v>
      </c>
      <c r="D922" t="s">
        <v>408</v>
      </c>
      <c r="E922">
        <v>16.25</v>
      </c>
    </row>
    <row r="923" spans="1:5" x14ac:dyDescent="0.25">
      <c r="A923" t="s">
        <v>48</v>
      </c>
      <c r="B923" s="175">
        <v>43673</v>
      </c>
      <c r="C923">
        <v>49</v>
      </c>
      <c r="D923" t="s">
        <v>409</v>
      </c>
      <c r="E923">
        <v>1910007.44</v>
      </c>
    </row>
    <row r="924" spans="1:5" x14ac:dyDescent="0.25">
      <c r="A924" t="s">
        <v>48</v>
      </c>
      <c r="B924" s="175">
        <v>43673</v>
      </c>
      <c r="C924">
        <v>49</v>
      </c>
      <c r="D924" t="s">
        <v>410</v>
      </c>
      <c r="E924">
        <v>496824.85</v>
      </c>
    </row>
    <row r="925" spans="1:5" x14ac:dyDescent="0.25">
      <c r="A925" t="s">
        <v>48</v>
      </c>
      <c r="B925" s="175">
        <v>43673</v>
      </c>
      <c r="C925">
        <v>49</v>
      </c>
      <c r="D925" t="s">
        <v>411</v>
      </c>
      <c r="E925">
        <v>95669.49</v>
      </c>
    </row>
    <row r="926" spans="1:5" x14ac:dyDescent="0.25">
      <c r="A926" t="s">
        <v>48</v>
      </c>
      <c r="B926" s="175">
        <v>43673</v>
      </c>
      <c r="C926">
        <v>49</v>
      </c>
      <c r="D926" t="s">
        <v>412</v>
      </c>
      <c r="E926">
        <v>134408.76</v>
      </c>
    </row>
    <row r="927" spans="1:5" x14ac:dyDescent="0.25">
      <c r="A927" t="s">
        <v>48</v>
      </c>
      <c r="B927" s="175">
        <v>43673</v>
      </c>
      <c r="C927">
        <v>49</v>
      </c>
      <c r="D927" t="s">
        <v>413</v>
      </c>
      <c r="E927">
        <v>122770.21</v>
      </c>
    </row>
    <row r="928" spans="1:5" x14ac:dyDescent="0.25">
      <c r="A928" t="s">
        <v>48</v>
      </c>
      <c r="B928" s="175">
        <v>43673</v>
      </c>
      <c r="C928">
        <v>49</v>
      </c>
      <c r="D928" t="s">
        <v>414</v>
      </c>
      <c r="E928">
        <v>15995.64</v>
      </c>
    </row>
    <row r="929" spans="1:5" x14ac:dyDescent="0.25">
      <c r="A929" t="s">
        <v>48</v>
      </c>
      <c r="B929" s="175">
        <v>43708</v>
      </c>
      <c r="C929">
        <v>49</v>
      </c>
      <c r="D929" t="s">
        <v>403</v>
      </c>
      <c r="E929">
        <v>2929873.87</v>
      </c>
    </row>
    <row r="930" spans="1:5" x14ac:dyDescent="0.25">
      <c r="A930" t="s">
        <v>48</v>
      </c>
      <c r="B930" s="175">
        <v>43708</v>
      </c>
      <c r="C930">
        <v>49</v>
      </c>
      <c r="D930" t="s">
        <v>404</v>
      </c>
      <c r="E930">
        <v>892260.07</v>
      </c>
    </row>
    <row r="931" spans="1:5" x14ac:dyDescent="0.25">
      <c r="A931" t="s">
        <v>48</v>
      </c>
      <c r="B931" s="175">
        <v>43708</v>
      </c>
      <c r="C931">
        <v>49</v>
      </c>
      <c r="D931" t="s">
        <v>405</v>
      </c>
      <c r="E931">
        <v>433943.47</v>
      </c>
    </row>
    <row r="932" spans="1:5" x14ac:dyDescent="0.25">
      <c r="A932" t="s">
        <v>48</v>
      </c>
      <c r="B932" s="175">
        <v>43708</v>
      </c>
      <c r="C932">
        <v>49</v>
      </c>
      <c r="D932" t="s">
        <v>406</v>
      </c>
      <c r="E932">
        <v>386213.56</v>
      </c>
    </row>
    <row r="933" spans="1:5" x14ac:dyDescent="0.25">
      <c r="A933" t="s">
        <v>48</v>
      </c>
      <c r="B933" s="175">
        <v>43708</v>
      </c>
      <c r="C933">
        <v>49</v>
      </c>
      <c r="D933" t="s">
        <v>407</v>
      </c>
      <c r="E933">
        <v>213703.21</v>
      </c>
    </row>
    <row r="934" spans="1:5" x14ac:dyDescent="0.25">
      <c r="A934" t="s">
        <v>48</v>
      </c>
      <c r="B934" s="175">
        <v>43708</v>
      </c>
      <c r="C934">
        <v>49</v>
      </c>
      <c r="D934" t="s">
        <v>408</v>
      </c>
      <c r="E934">
        <v>16.45</v>
      </c>
    </row>
    <row r="935" spans="1:5" x14ac:dyDescent="0.25">
      <c r="A935" t="s">
        <v>48</v>
      </c>
      <c r="B935" s="175">
        <v>43708</v>
      </c>
      <c r="C935">
        <v>49</v>
      </c>
      <c r="D935" t="s">
        <v>409</v>
      </c>
      <c r="E935">
        <v>1357193.62</v>
      </c>
    </row>
    <row r="936" spans="1:5" x14ac:dyDescent="0.25">
      <c r="A936" t="s">
        <v>48</v>
      </c>
      <c r="B936" s="175">
        <v>43708</v>
      </c>
      <c r="C936">
        <v>49</v>
      </c>
      <c r="D936" t="s">
        <v>410</v>
      </c>
      <c r="E936">
        <v>333539.69</v>
      </c>
    </row>
    <row r="937" spans="1:5" x14ac:dyDescent="0.25">
      <c r="A937" t="s">
        <v>48</v>
      </c>
      <c r="B937" s="175">
        <v>43708</v>
      </c>
      <c r="C937">
        <v>49</v>
      </c>
      <c r="D937" t="s">
        <v>411</v>
      </c>
      <c r="E937">
        <v>80999.37</v>
      </c>
    </row>
    <row r="938" spans="1:5" x14ac:dyDescent="0.25">
      <c r="A938" t="s">
        <v>48</v>
      </c>
      <c r="B938" s="175">
        <v>43708</v>
      </c>
      <c r="C938">
        <v>49</v>
      </c>
      <c r="D938" t="s">
        <v>412</v>
      </c>
      <c r="E938">
        <v>125801.99</v>
      </c>
    </row>
    <row r="939" spans="1:5" x14ac:dyDescent="0.25">
      <c r="A939" t="s">
        <v>48</v>
      </c>
      <c r="B939" s="175">
        <v>43708</v>
      </c>
      <c r="C939">
        <v>49</v>
      </c>
      <c r="D939" t="s">
        <v>413</v>
      </c>
      <c r="E939">
        <v>93986.79</v>
      </c>
    </row>
    <row r="940" spans="1:5" x14ac:dyDescent="0.25">
      <c r="A940" t="s">
        <v>48</v>
      </c>
      <c r="B940" s="175">
        <v>43708</v>
      </c>
      <c r="C940">
        <v>49</v>
      </c>
      <c r="D940" t="s">
        <v>414</v>
      </c>
      <c r="E940">
        <v>0</v>
      </c>
    </row>
    <row r="941" spans="1:5" x14ac:dyDescent="0.25">
      <c r="A941" t="s">
        <v>48</v>
      </c>
      <c r="B941" s="175">
        <v>43736</v>
      </c>
      <c r="C941">
        <v>49</v>
      </c>
      <c r="D941" t="s">
        <v>403</v>
      </c>
      <c r="E941">
        <v>3670915.51</v>
      </c>
    </row>
    <row r="942" spans="1:5" x14ac:dyDescent="0.25">
      <c r="A942" t="s">
        <v>48</v>
      </c>
      <c r="B942" s="175">
        <v>43736</v>
      </c>
      <c r="C942">
        <v>49</v>
      </c>
      <c r="D942" t="s">
        <v>404</v>
      </c>
      <c r="E942">
        <v>1085119.47</v>
      </c>
    </row>
    <row r="943" spans="1:5" x14ac:dyDescent="0.25">
      <c r="A943" t="s">
        <v>48</v>
      </c>
      <c r="B943" s="175">
        <v>43736</v>
      </c>
      <c r="C943">
        <v>49</v>
      </c>
      <c r="D943" t="s">
        <v>405</v>
      </c>
      <c r="E943">
        <v>498413.34</v>
      </c>
    </row>
    <row r="944" spans="1:5" x14ac:dyDescent="0.25">
      <c r="A944" t="s">
        <v>48</v>
      </c>
      <c r="B944" s="175">
        <v>43736</v>
      </c>
      <c r="C944">
        <v>49</v>
      </c>
      <c r="D944" t="s">
        <v>406</v>
      </c>
      <c r="E944">
        <v>372762.8</v>
      </c>
    </row>
    <row r="945" spans="1:5" x14ac:dyDescent="0.25">
      <c r="A945" t="s">
        <v>48</v>
      </c>
      <c r="B945" s="175">
        <v>43736</v>
      </c>
      <c r="C945">
        <v>49</v>
      </c>
      <c r="D945" t="s">
        <v>407</v>
      </c>
      <c r="E945">
        <v>178120.22</v>
      </c>
    </row>
    <row r="946" spans="1:5" x14ac:dyDescent="0.25">
      <c r="A946" t="s">
        <v>48</v>
      </c>
      <c r="B946" s="175">
        <v>43736</v>
      </c>
      <c r="C946">
        <v>49</v>
      </c>
      <c r="D946" t="s">
        <v>408</v>
      </c>
      <c r="E946">
        <v>16.649999999999999</v>
      </c>
    </row>
    <row r="947" spans="1:5" x14ac:dyDescent="0.25">
      <c r="A947" t="s">
        <v>48</v>
      </c>
      <c r="B947" s="175">
        <v>43736</v>
      </c>
      <c r="C947">
        <v>49</v>
      </c>
      <c r="D947" t="s">
        <v>409</v>
      </c>
      <c r="E947">
        <v>1016667.96</v>
      </c>
    </row>
    <row r="948" spans="1:5" x14ac:dyDescent="0.25">
      <c r="A948" t="s">
        <v>48</v>
      </c>
      <c r="B948" s="175">
        <v>43736</v>
      </c>
      <c r="C948">
        <v>49</v>
      </c>
      <c r="D948" t="s">
        <v>410</v>
      </c>
      <c r="E948">
        <v>256251.98</v>
      </c>
    </row>
    <row r="949" spans="1:5" x14ac:dyDescent="0.25">
      <c r="A949" t="s">
        <v>48</v>
      </c>
      <c r="B949" s="175">
        <v>43736</v>
      </c>
      <c r="C949">
        <v>49</v>
      </c>
      <c r="D949" t="s">
        <v>411</v>
      </c>
      <c r="E949">
        <v>57463.12</v>
      </c>
    </row>
    <row r="950" spans="1:5" x14ac:dyDescent="0.25">
      <c r="A950" t="s">
        <v>48</v>
      </c>
      <c r="B950" s="175">
        <v>43736</v>
      </c>
      <c r="C950">
        <v>49</v>
      </c>
      <c r="D950" t="s">
        <v>412</v>
      </c>
      <c r="E950">
        <v>90412.53</v>
      </c>
    </row>
    <row r="951" spans="1:5" x14ac:dyDescent="0.25">
      <c r="A951" t="s">
        <v>48</v>
      </c>
      <c r="B951" s="175">
        <v>43736</v>
      </c>
      <c r="C951">
        <v>49</v>
      </c>
      <c r="D951" t="s">
        <v>413</v>
      </c>
      <c r="E951">
        <v>123554.29</v>
      </c>
    </row>
    <row r="952" spans="1:5" x14ac:dyDescent="0.25">
      <c r="A952" t="s">
        <v>48</v>
      </c>
      <c r="B952" s="175">
        <v>43736</v>
      </c>
      <c r="C952">
        <v>49</v>
      </c>
      <c r="D952" t="s">
        <v>414</v>
      </c>
      <c r="E952">
        <v>0</v>
      </c>
    </row>
    <row r="953" spans="1:5" x14ac:dyDescent="0.25">
      <c r="A953" t="s">
        <v>48</v>
      </c>
      <c r="B953" s="175">
        <v>43764</v>
      </c>
      <c r="C953">
        <v>49</v>
      </c>
      <c r="D953" t="s">
        <v>403</v>
      </c>
      <c r="E953">
        <v>4855581.18</v>
      </c>
    </row>
    <row r="954" spans="1:5" x14ac:dyDescent="0.25">
      <c r="A954" t="s">
        <v>48</v>
      </c>
      <c r="B954" s="175">
        <v>43764</v>
      </c>
      <c r="C954">
        <v>49</v>
      </c>
      <c r="D954" t="s">
        <v>404</v>
      </c>
      <c r="E954">
        <v>1376426.79</v>
      </c>
    </row>
    <row r="955" spans="1:5" x14ac:dyDescent="0.25">
      <c r="A955" t="s">
        <v>48</v>
      </c>
      <c r="B955" s="175">
        <v>43764</v>
      </c>
      <c r="C955">
        <v>49</v>
      </c>
      <c r="D955" t="s">
        <v>405</v>
      </c>
      <c r="E955">
        <v>600602.81000000006</v>
      </c>
    </row>
    <row r="956" spans="1:5" x14ac:dyDescent="0.25">
      <c r="A956" t="s">
        <v>48</v>
      </c>
      <c r="B956" s="175">
        <v>43764</v>
      </c>
      <c r="C956">
        <v>49</v>
      </c>
      <c r="D956" t="s">
        <v>406</v>
      </c>
      <c r="E956">
        <v>404440.65</v>
      </c>
    </row>
    <row r="957" spans="1:5" x14ac:dyDescent="0.25">
      <c r="A957" t="s">
        <v>48</v>
      </c>
      <c r="B957" s="175">
        <v>43764</v>
      </c>
      <c r="C957">
        <v>49</v>
      </c>
      <c r="D957" t="s">
        <v>407</v>
      </c>
      <c r="E957">
        <v>214896</v>
      </c>
    </row>
    <row r="958" spans="1:5" x14ac:dyDescent="0.25">
      <c r="A958" t="s">
        <v>48</v>
      </c>
      <c r="B958" s="175">
        <v>43764</v>
      </c>
      <c r="C958">
        <v>49</v>
      </c>
      <c r="D958" t="s">
        <v>408</v>
      </c>
      <c r="E958">
        <v>16.850000000000001</v>
      </c>
    </row>
    <row r="959" spans="1:5" x14ac:dyDescent="0.25">
      <c r="A959" t="s">
        <v>48</v>
      </c>
      <c r="B959" s="175">
        <v>43764</v>
      </c>
      <c r="C959">
        <v>49</v>
      </c>
      <c r="D959" t="s">
        <v>409</v>
      </c>
      <c r="E959">
        <v>986992.66</v>
      </c>
    </row>
    <row r="960" spans="1:5" x14ac:dyDescent="0.25">
      <c r="A960" t="s">
        <v>48</v>
      </c>
      <c r="B960" s="175">
        <v>43764</v>
      </c>
      <c r="C960">
        <v>49</v>
      </c>
      <c r="D960" t="s">
        <v>410</v>
      </c>
      <c r="E960">
        <v>248650.49</v>
      </c>
    </row>
    <row r="961" spans="1:5" x14ac:dyDescent="0.25">
      <c r="A961" t="s">
        <v>48</v>
      </c>
      <c r="B961" s="175">
        <v>43764</v>
      </c>
      <c r="C961">
        <v>49</v>
      </c>
      <c r="D961" t="s">
        <v>411</v>
      </c>
      <c r="E961">
        <v>88765.48</v>
      </c>
    </row>
    <row r="962" spans="1:5" x14ac:dyDescent="0.25">
      <c r="A962" t="s">
        <v>48</v>
      </c>
      <c r="B962" s="175">
        <v>43764</v>
      </c>
      <c r="C962">
        <v>49</v>
      </c>
      <c r="D962" t="s">
        <v>412</v>
      </c>
      <c r="E962">
        <v>98266.51</v>
      </c>
    </row>
    <row r="963" spans="1:5" x14ac:dyDescent="0.25">
      <c r="A963" t="s">
        <v>48</v>
      </c>
      <c r="B963" s="175">
        <v>43764</v>
      </c>
      <c r="C963">
        <v>49</v>
      </c>
      <c r="D963" t="s">
        <v>413</v>
      </c>
      <c r="E963">
        <v>72372.820000000007</v>
      </c>
    </row>
    <row r="964" spans="1:5" x14ac:dyDescent="0.25">
      <c r="A964" t="s">
        <v>48</v>
      </c>
      <c r="B964" s="175">
        <v>43764</v>
      </c>
      <c r="C964">
        <v>49</v>
      </c>
      <c r="D964" t="s">
        <v>414</v>
      </c>
      <c r="E964">
        <v>0</v>
      </c>
    </row>
    <row r="965" spans="1:5" x14ac:dyDescent="0.25">
      <c r="A965" t="s">
        <v>48</v>
      </c>
      <c r="B965" s="175">
        <v>43799</v>
      </c>
      <c r="C965">
        <v>49</v>
      </c>
      <c r="D965" t="s">
        <v>403</v>
      </c>
      <c r="E965">
        <v>4791955.75</v>
      </c>
    </row>
    <row r="966" spans="1:5" x14ac:dyDescent="0.25">
      <c r="A966" t="s">
        <v>48</v>
      </c>
      <c r="B966" s="175">
        <v>43799</v>
      </c>
      <c r="C966">
        <v>49</v>
      </c>
      <c r="D966" t="s">
        <v>404</v>
      </c>
      <c r="E966">
        <v>1277240.17</v>
      </c>
    </row>
    <row r="967" spans="1:5" x14ac:dyDescent="0.25">
      <c r="A967" t="s">
        <v>48</v>
      </c>
      <c r="B967" s="175">
        <v>43799</v>
      </c>
      <c r="C967">
        <v>49</v>
      </c>
      <c r="D967" t="s">
        <v>405</v>
      </c>
      <c r="E967">
        <v>597863.32999999996</v>
      </c>
    </row>
    <row r="968" spans="1:5" x14ac:dyDescent="0.25">
      <c r="A968" t="s">
        <v>48</v>
      </c>
      <c r="B968" s="175">
        <v>43799</v>
      </c>
      <c r="C968">
        <v>49</v>
      </c>
      <c r="D968" t="s">
        <v>406</v>
      </c>
      <c r="E968">
        <v>469360.14</v>
      </c>
    </row>
    <row r="969" spans="1:5" x14ac:dyDescent="0.25">
      <c r="A969" t="s">
        <v>48</v>
      </c>
      <c r="B969" s="175">
        <v>43799</v>
      </c>
      <c r="C969">
        <v>49</v>
      </c>
      <c r="D969" t="s">
        <v>407</v>
      </c>
      <c r="E969">
        <v>144896.99</v>
      </c>
    </row>
    <row r="970" spans="1:5" x14ac:dyDescent="0.25">
      <c r="A970" t="s">
        <v>48</v>
      </c>
      <c r="B970" s="175">
        <v>43799</v>
      </c>
      <c r="C970">
        <v>49</v>
      </c>
      <c r="D970" t="s">
        <v>408</v>
      </c>
      <c r="E970">
        <v>17.02</v>
      </c>
    </row>
    <row r="971" spans="1:5" x14ac:dyDescent="0.25">
      <c r="A971" t="s">
        <v>48</v>
      </c>
      <c r="B971" s="175">
        <v>43799</v>
      </c>
      <c r="C971">
        <v>49</v>
      </c>
      <c r="D971" t="s">
        <v>409</v>
      </c>
      <c r="E971">
        <v>998224.52</v>
      </c>
    </row>
    <row r="972" spans="1:5" x14ac:dyDescent="0.25">
      <c r="A972" t="s">
        <v>48</v>
      </c>
      <c r="B972" s="175">
        <v>43799</v>
      </c>
      <c r="C972">
        <v>49</v>
      </c>
      <c r="D972" t="s">
        <v>410</v>
      </c>
      <c r="E972">
        <v>284052.06</v>
      </c>
    </row>
    <row r="973" spans="1:5" x14ac:dyDescent="0.25">
      <c r="A973" t="s">
        <v>48</v>
      </c>
      <c r="B973" s="175">
        <v>43799</v>
      </c>
      <c r="C973">
        <v>49</v>
      </c>
      <c r="D973" t="s">
        <v>411</v>
      </c>
      <c r="E973">
        <v>62895.86</v>
      </c>
    </row>
    <row r="974" spans="1:5" x14ac:dyDescent="0.25">
      <c r="A974" t="s">
        <v>48</v>
      </c>
      <c r="B974" s="175">
        <v>43799</v>
      </c>
      <c r="C974">
        <v>49</v>
      </c>
      <c r="D974" t="s">
        <v>412</v>
      </c>
      <c r="E974">
        <v>112748.94</v>
      </c>
    </row>
    <row r="975" spans="1:5" x14ac:dyDescent="0.25">
      <c r="A975" t="s">
        <v>48</v>
      </c>
      <c r="B975" s="175">
        <v>43799</v>
      </c>
      <c r="C975">
        <v>49</v>
      </c>
      <c r="D975" t="s">
        <v>413</v>
      </c>
      <c r="E975">
        <v>70317.42</v>
      </c>
    </row>
    <row r="976" spans="1:5" x14ac:dyDescent="0.25">
      <c r="A976" t="s">
        <v>48</v>
      </c>
      <c r="B976" s="175">
        <v>43799</v>
      </c>
      <c r="C976">
        <v>49</v>
      </c>
      <c r="D976" t="s">
        <v>414</v>
      </c>
      <c r="E976">
        <v>0</v>
      </c>
    </row>
    <row r="977" spans="1:5" x14ac:dyDescent="0.25">
      <c r="A977" t="s">
        <v>48</v>
      </c>
      <c r="B977" s="175">
        <v>43820</v>
      </c>
      <c r="C977">
        <v>49</v>
      </c>
      <c r="D977" t="s">
        <v>403</v>
      </c>
      <c r="E977">
        <v>4301963.82</v>
      </c>
    </row>
    <row r="978" spans="1:5" x14ac:dyDescent="0.25">
      <c r="A978" t="s">
        <v>48</v>
      </c>
      <c r="B978" s="175">
        <v>43820</v>
      </c>
      <c r="C978">
        <v>49</v>
      </c>
      <c r="D978" t="s">
        <v>404</v>
      </c>
      <c r="E978">
        <v>1177432.75</v>
      </c>
    </row>
    <row r="979" spans="1:5" x14ac:dyDescent="0.25">
      <c r="A979" t="s">
        <v>48</v>
      </c>
      <c r="B979" s="175">
        <v>43820</v>
      </c>
      <c r="C979">
        <v>49</v>
      </c>
      <c r="D979" t="s">
        <v>405</v>
      </c>
      <c r="E979">
        <v>513705.27</v>
      </c>
    </row>
    <row r="980" spans="1:5" x14ac:dyDescent="0.25">
      <c r="A980" t="s">
        <v>48</v>
      </c>
      <c r="B980" s="175">
        <v>43820</v>
      </c>
      <c r="C980">
        <v>49</v>
      </c>
      <c r="D980" t="s">
        <v>406</v>
      </c>
      <c r="E980">
        <v>421878.24</v>
      </c>
    </row>
    <row r="981" spans="1:5" x14ac:dyDescent="0.25">
      <c r="A981" t="s">
        <v>48</v>
      </c>
      <c r="B981" s="175">
        <v>43820</v>
      </c>
      <c r="C981">
        <v>49</v>
      </c>
      <c r="D981" t="s">
        <v>407</v>
      </c>
      <c r="E981">
        <v>170691.31</v>
      </c>
    </row>
    <row r="982" spans="1:5" x14ac:dyDescent="0.25">
      <c r="A982" t="s">
        <v>48</v>
      </c>
      <c r="B982" s="175">
        <v>43820</v>
      </c>
      <c r="C982">
        <v>49</v>
      </c>
      <c r="D982" t="s">
        <v>408</v>
      </c>
      <c r="E982">
        <v>15.36</v>
      </c>
    </row>
    <row r="983" spans="1:5" x14ac:dyDescent="0.25">
      <c r="A983" t="s">
        <v>48</v>
      </c>
      <c r="B983" s="175">
        <v>43820</v>
      </c>
      <c r="C983">
        <v>49</v>
      </c>
      <c r="D983" t="s">
        <v>409</v>
      </c>
      <c r="E983">
        <v>1090971.6599999999</v>
      </c>
    </row>
    <row r="984" spans="1:5" x14ac:dyDescent="0.25">
      <c r="A984" t="s">
        <v>48</v>
      </c>
      <c r="B984" s="175">
        <v>43820</v>
      </c>
      <c r="C984">
        <v>49</v>
      </c>
      <c r="D984" t="s">
        <v>410</v>
      </c>
      <c r="E984">
        <v>363621.68</v>
      </c>
    </row>
    <row r="985" spans="1:5" x14ac:dyDescent="0.25">
      <c r="A985" t="s">
        <v>48</v>
      </c>
      <c r="B985" s="175">
        <v>43820</v>
      </c>
      <c r="C985">
        <v>49</v>
      </c>
      <c r="D985" t="s">
        <v>411</v>
      </c>
      <c r="E985">
        <v>60698.96</v>
      </c>
    </row>
    <row r="986" spans="1:5" x14ac:dyDescent="0.25">
      <c r="A986" t="s">
        <v>48</v>
      </c>
      <c r="B986" s="175">
        <v>43820</v>
      </c>
      <c r="C986">
        <v>49</v>
      </c>
      <c r="D986" t="s">
        <v>412</v>
      </c>
      <c r="E986">
        <v>140315.01</v>
      </c>
    </row>
    <row r="987" spans="1:5" x14ac:dyDescent="0.25">
      <c r="A987" t="s">
        <v>48</v>
      </c>
      <c r="B987" s="175">
        <v>43820</v>
      </c>
      <c r="C987">
        <v>49</v>
      </c>
      <c r="D987" t="s">
        <v>413</v>
      </c>
      <c r="E987">
        <v>71961.89</v>
      </c>
    </row>
    <row r="988" spans="1:5" x14ac:dyDescent="0.25">
      <c r="A988" t="s">
        <v>48</v>
      </c>
      <c r="B988" s="175">
        <v>43820</v>
      </c>
      <c r="C988">
        <v>49</v>
      </c>
      <c r="D988" t="s">
        <v>414</v>
      </c>
      <c r="E988">
        <v>0</v>
      </c>
    </row>
    <row r="989" spans="1:5" x14ac:dyDescent="0.25">
      <c r="A989" t="s">
        <v>48</v>
      </c>
      <c r="B989" s="175">
        <v>43855</v>
      </c>
      <c r="C989">
        <v>49</v>
      </c>
      <c r="D989" t="s">
        <v>403</v>
      </c>
      <c r="E989">
        <v>4469099.72</v>
      </c>
    </row>
    <row r="990" spans="1:5" x14ac:dyDescent="0.25">
      <c r="A990" t="s">
        <v>48</v>
      </c>
      <c r="B990" s="175">
        <v>43855</v>
      </c>
      <c r="C990">
        <v>49</v>
      </c>
      <c r="D990" t="s">
        <v>404</v>
      </c>
      <c r="E990">
        <v>1245934.83</v>
      </c>
    </row>
    <row r="991" spans="1:5" x14ac:dyDescent="0.25">
      <c r="A991" t="s">
        <v>48</v>
      </c>
      <c r="B991" s="175">
        <v>43855</v>
      </c>
      <c r="C991">
        <v>49</v>
      </c>
      <c r="D991" t="s">
        <v>405</v>
      </c>
      <c r="E991">
        <v>568306.79</v>
      </c>
    </row>
    <row r="992" spans="1:5" x14ac:dyDescent="0.25">
      <c r="A992" t="s">
        <v>48</v>
      </c>
      <c r="B992" s="175">
        <v>43855</v>
      </c>
      <c r="C992">
        <v>49</v>
      </c>
      <c r="D992" t="s">
        <v>406</v>
      </c>
      <c r="E992">
        <v>415519.71</v>
      </c>
    </row>
    <row r="993" spans="1:5" x14ac:dyDescent="0.25">
      <c r="A993" t="s">
        <v>48</v>
      </c>
      <c r="B993" s="175">
        <v>43855</v>
      </c>
      <c r="C993">
        <v>49</v>
      </c>
      <c r="D993" t="s">
        <v>407</v>
      </c>
      <c r="E993">
        <v>531331.86</v>
      </c>
    </row>
    <row r="994" spans="1:5" x14ac:dyDescent="0.25">
      <c r="A994" t="s">
        <v>48</v>
      </c>
      <c r="B994" s="175">
        <v>43855</v>
      </c>
      <c r="C994">
        <v>49</v>
      </c>
      <c r="D994" t="s">
        <v>408</v>
      </c>
      <c r="E994">
        <v>18366.02</v>
      </c>
    </row>
    <row r="995" spans="1:5" x14ac:dyDescent="0.25">
      <c r="A995" t="s">
        <v>48</v>
      </c>
      <c r="B995" s="175">
        <v>43855</v>
      </c>
      <c r="C995">
        <v>49</v>
      </c>
      <c r="D995" t="s">
        <v>409</v>
      </c>
      <c r="E995">
        <v>1989320.29</v>
      </c>
    </row>
    <row r="996" spans="1:5" x14ac:dyDescent="0.25">
      <c r="A996" t="s">
        <v>48</v>
      </c>
      <c r="B996" s="175">
        <v>43855</v>
      </c>
      <c r="C996">
        <v>49</v>
      </c>
      <c r="D996" t="s">
        <v>410</v>
      </c>
      <c r="E996">
        <v>603424.92000000004</v>
      </c>
    </row>
    <row r="997" spans="1:5" x14ac:dyDescent="0.25">
      <c r="A997" t="s">
        <v>48</v>
      </c>
      <c r="B997" s="175">
        <v>43855</v>
      </c>
      <c r="C997">
        <v>49</v>
      </c>
      <c r="D997" t="s">
        <v>411</v>
      </c>
      <c r="E997">
        <v>267239.94</v>
      </c>
    </row>
    <row r="998" spans="1:5" x14ac:dyDescent="0.25">
      <c r="A998" t="s">
        <v>48</v>
      </c>
      <c r="B998" s="175">
        <v>43855</v>
      </c>
      <c r="C998">
        <v>49</v>
      </c>
      <c r="D998" t="s">
        <v>412</v>
      </c>
      <c r="E998">
        <v>147374.6</v>
      </c>
    </row>
    <row r="999" spans="1:5" x14ac:dyDescent="0.25">
      <c r="A999" t="s">
        <v>48</v>
      </c>
      <c r="B999" s="175">
        <v>43855</v>
      </c>
      <c r="C999">
        <v>49</v>
      </c>
      <c r="D999" t="s">
        <v>413</v>
      </c>
      <c r="E999">
        <v>167859.68</v>
      </c>
    </row>
    <row r="1000" spans="1:5" x14ac:dyDescent="0.25">
      <c r="A1000" t="s">
        <v>48</v>
      </c>
      <c r="B1000" s="175">
        <v>43855</v>
      </c>
      <c r="C1000">
        <v>49</v>
      </c>
      <c r="D1000" t="s">
        <v>414</v>
      </c>
      <c r="E1000">
        <v>0</v>
      </c>
    </row>
    <row r="1001" spans="1:5" x14ac:dyDescent="0.25">
      <c r="A1001" t="s">
        <v>48</v>
      </c>
      <c r="B1001" s="175">
        <v>43890</v>
      </c>
      <c r="C1001">
        <v>49</v>
      </c>
      <c r="D1001" t="s">
        <v>403</v>
      </c>
      <c r="E1001">
        <v>4999163.1100000003</v>
      </c>
    </row>
    <row r="1002" spans="1:5" x14ac:dyDescent="0.25">
      <c r="A1002" t="s">
        <v>48</v>
      </c>
      <c r="B1002" s="175">
        <v>43890</v>
      </c>
      <c r="C1002">
        <v>49</v>
      </c>
      <c r="D1002" t="s">
        <v>404</v>
      </c>
      <c r="E1002">
        <v>1347463.67</v>
      </c>
    </row>
    <row r="1003" spans="1:5" x14ac:dyDescent="0.25">
      <c r="A1003" t="s">
        <v>48</v>
      </c>
      <c r="B1003" s="175">
        <v>43890</v>
      </c>
      <c r="C1003">
        <v>49</v>
      </c>
      <c r="D1003" t="s">
        <v>405</v>
      </c>
      <c r="E1003">
        <v>577607.84</v>
      </c>
    </row>
    <row r="1004" spans="1:5" x14ac:dyDescent="0.25">
      <c r="A1004" t="s">
        <v>48</v>
      </c>
      <c r="B1004" s="175">
        <v>43890</v>
      </c>
      <c r="C1004">
        <v>49</v>
      </c>
      <c r="D1004" t="s">
        <v>406</v>
      </c>
      <c r="E1004">
        <v>414927.31</v>
      </c>
    </row>
    <row r="1005" spans="1:5" x14ac:dyDescent="0.25">
      <c r="A1005" t="s">
        <v>48</v>
      </c>
      <c r="B1005" s="175">
        <v>43890</v>
      </c>
      <c r="C1005">
        <v>49</v>
      </c>
      <c r="D1005" t="s">
        <v>407</v>
      </c>
      <c r="E1005">
        <v>136972.12</v>
      </c>
    </row>
    <row r="1006" spans="1:5" x14ac:dyDescent="0.25">
      <c r="A1006" t="s">
        <v>48</v>
      </c>
      <c r="B1006" s="175">
        <v>43890</v>
      </c>
      <c r="C1006">
        <v>49</v>
      </c>
      <c r="D1006" t="s">
        <v>408</v>
      </c>
      <c r="E1006">
        <v>0</v>
      </c>
    </row>
    <row r="1007" spans="1:5" x14ac:dyDescent="0.25">
      <c r="A1007" t="s">
        <v>48</v>
      </c>
      <c r="B1007" s="175">
        <v>43890</v>
      </c>
      <c r="C1007">
        <v>49</v>
      </c>
      <c r="D1007" t="s">
        <v>409</v>
      </c>
      <c r="E1007">
        <v>3286198.16</v>
      </c>
    </row>
    <row r="1008" spans="1:5" x14ac:dyDescent="0.25">
      <c r="A1008" t="s">
        <v>48</v>
      </c>
      <c r="B1008" s="175">
        <v>43890</v>
      </c>
      <c r="C1008">
        <v>49</v>
      </c>
      <c r="D1008" t="s">
        <v>410</v>
      </c>
      <c r="E1008">
        <v>779663.93</v>
      </c>
    </row>
    <row r="1009" spans="1:5" x14ac:dyDescent="0.25">
      <c r="A1009" t="s">
        <v>48</v>
      </c>
      <c r="B1009" s="175">
        <v>43890</v>
      </c>
      <c r="C1009">
        <v>49</v>
      </c>
      <c r="D1009" t="s">
        <v>411</v>
      </c>
      <c r="E1009">
        <v>171502.88</v>
      </c>
    </row>
    <row r="1010" spans="1:5" x14ac:dyDescent="0.25">
      <c r="A1010" t="s">
        <v>48</v>
      </c>
      <c r="B1010" s="175">
        <v>43890</v>
      </c>
      <c r="C1010">
        <v>49</v>
      </c>
      <c r="D1010" t="s">
        <v>412</v>
      </c>
      <c r="E1010">
        <v>164659.13</v>
      </c>
    </row>
    <row r="1011" spans="1:5" x14ac:dyDescent="0.25">
      <c r="A1011" t="s">
        <v>48</v>
      </c>
      <c r="B1011" s="175">
        <v>43890</v>
      </c>
      <c r="C1011">
        <v>49</v>
      </c>
      <c r="D1011" t="s">
        <v>413</v>
      </c>
      <c r="E1011">
        <v>170875.02</v>
      </c>
    </row>
    <row r="1012" spans="1:5" x14ac:dyDescent="0.25">
      <c r="A1012" t="s">
        <v>48</v>
      </c>
      <c r="B1012" s="175">
        <v>43890</v>
      </c>
      <c r="C1012">
        <v>49</v>
      </c>
      <c r="D1012" t="s">
        <v>414</v>
      </c>
      <c r="E1012">
        <v>0</v>
      </c>
    </row>
    <row r="1013" spans="1:5" x14ac:dyDescent="0.25">
      <c r="A1013" t="s">
        <v>48</v>
      </c>
      <c r="B1013" s="175">
        <v>43918</v>
      </c>
      <c r="C1013">
        <v>49</v>
      </c>
      <c r="D1013" t="s">
        <v>403</v>
      </c>
      <c r="E1013">
        <v>6369550.2400000002</v>
      </c>
    </row>
    <row r="1014" spans="1:5" x14ac:dyDescent="0.25">
      <c r="A1014" t="s">
        <v>48</v>
      </c>
      <c r="B1014" s="175">
        <v>43918</v>
      </c>
      <c r="C1014">
        <v>49</v>
      </c>
      <c r="D1014" t="s">
        <v>404</v>
      </c>
      <c r="E1014">
        <v>1538095.34</v>
      </c>
    </row>
    <row r="1015" spans="1:5" x14ac:dyDescent="0.25">
      <c r="A1015" t="s">
        <v>48</v>
      </c>
      <c r="B1015" s="175">
        <v>43918</v>
      </c>
      <c r="C1015">
        <v>49</v>
      </c>
      <c r="D1015" t="s">
        <v>405</v>
      </c>
      <c r="E1015">
        <v>844164.74</v>
      </c>
    </row>
    <row r="1016" spans="1:5" x14ac:dyDescent="0.25">
      <c r="A1016" t="s">
        <v>48</v>
      </c>
      <c r="B1016" s="175">
        <v>43918</v>
      </c>
      <c r="C1016">
        <v>49</v>
      </c>
      <c r="D1016" t="s">
        <v>406</v>
      </c>
      <c r="E1016">
        <v>648990.76</v>
      </c>
    </row>
    <row r="1017" spans="1:5" x14ac:dyDescent="0.25">
      <c r="A1017" t="s">
        <v>48</v>
      </c>
      <c r="B1017" s="175">
        <v>43918</v>
      </c>
      <c r="C1017">
        <v>49</v>
      </c>
      <c r="D1017" t="s">
        <v>407</v>
      </c>
      <c r="E1017">
        <v>508966.21</v>
      </c>
    </row>
    <row r="1018" spans="1:5" x14ac:dyDescent="0.25">
      <c r="A1018" t="s">
        <v>48</v>
      </c>
      <c r="B1018" s="175">
        <v>43918</v>
      </c>
      <c r="C1018">
        <v>49</v>
      </c>
      <c r="D1018" t="s">
        <v>408</v>
      </c>
      <c r="E1018">
        <v>0</v>
      </c>
    </row>
    <row r="1019" spans="1:5" x14ac:dyDescent="0.25">
      <c r="A1019" t="s">
        <v>48</v>
      </c>
      <c r="B1019" s="175">
        <v>43918</v>
      </c>
      <c r="C1019">
        <v>49</v>
      </c>
      <c r="D1019" t="s">
        <v>409</v>
      </c>
      <c r="E1019">
        <v>4422873.16</v>
      </c>
    </row>
    <row r="1020" spans="1:5" x14ac:dyDescent="0.25">
      <c r="A1020" t="s">
        <v>48</v>
      </c>
      <c r="B1020" s="175">
        <v>43918</v>
      </c>
      <c r="C1020">
        <v>49</v>
      </c>
      <c r="D1020" t="s">
        <v>410</v>
      </c>
      <c r="E1020">
        <v>883399.47</v>
      </c>
    </row>
    <row r="1021" spans="1:5" x14ac:dyDescent="0.25">
      <c r="A1021" t="s">
        <v>48</v>
      </c>
      <c r="B1021" s="175">
        <v>43918</v>
      </c>
      <c r="C1021">
        <v>49</v>
      </c>
      <c r="D1021" t="s">
        <v>411</v>
      </c>
      <c r="E1021">
        <v>283597.74</v>
      </c>
    </row>
    <row r="1022" spans="1:5" x14ac:dyDescent="0.25">
      <c r="A1022" t="s">
        <v>48</v>
      </c>
      <c r="B1022" s="175">
        <v>43918</v>
      </c>
      <c r="C1022">
        <v>49</v>
      </c>
      <c r="D1022" t="s">
        <v>412</v>
      </c>
      <c r="E1022">
        <v>260105.14</v>
      </c>
    </row>
    <row r="1023" spans="1:5" x14ac:dyDescent="0.25">
      <c r="A1023" t="s">
        <v>48</v>
      </c>
      <c r="B1023" s="175">
        <v>43918</v>
      </c>
      <c r="C1023">
        <v>49</v>
      </c>
      <c r="D1023" t="s">
        <v>413</v>
      </c>
      <c r="E1023">
        <v>214436.76</v>
      </c>
    </row>
    <row r="1024" spans="1:5" x14ac:dyDescent="0.25">
      <c r="A1024" t="s">
        <v>48</v>
      </c>
      <c r="B1024" s="175">
        <v>43918</v>
      </c>
      <c r="C1024">
        <v>49</v>
      </c>
      <c r="D1024" t="s">
        <v>414</v>
      </c>
      <c r="E1024">
        <v>0</v>
      </c>
    </row>
    <row r="1025" spans="1:5" x14ac:dyDescent="0.25">
      <c r="A1025" t="s">
        <v>49</v>
      </c>
      <c r="B1025" s="175">
        <v>43554</v>
      </c>
      <c r="C1025">
        <v>49</v>
      </c>
      <c r="D1025" t="s">
        <v>403</v>
      </c>
      <c r="E1025">
        <v>11527223.779999999</v>
      </c>
    </row>
    <row r="1026" spans="1:5" x14ac:dyDescent="0.25">
      <c r="A1026" t="s">
        <v>49</v>
      </c>
      <c r="B1026" s="175">
        <v>43554</v>
      </c>
      <c r="C1026">
        <v>49</v>
      </c>
      <c r="D1026" t="s">
        <v>404</v>
      </c>
      <c r="E1026">
        <v>7447249.0599999996</v>
      </c>
    </row>
    <row r="1027" spans="1:5" x14ac:dyDescent="0.25">
      <c r="A1027" t="s">
        <v>49</v>
      </c>
      <c r="B1027" s="175">
        <v>43554</v>
      </c>
      <c r="C1027">
        <v>49</v>
      </c>
      <c r="D1027" t="s">
        <v>405</v>
      </c>
      <c r="E1027">
        <v>979966.49</v>
      </c>
    </row>
    <row r="1028" spans="1:5" x14ac:dyDescent="0.25">
      <c r="A1028" t="s">
        <v>49</v>
      </c>
      <c r="B1028" s="175">
        <v>43554</v>
      </c>
      <c r="C1028">
        <v>49</v>
      </c>
      <c r="D1028" t="s">
        <v>406</v>
      </c>
      <c r="E1028">
        <v>363633.14</v>
      </c>
    </row>
    <row r="1029" spans="1:5" x14ac:dyDescent="0.25">
      <c r="A1029" t="s">
        <v>49</v>
      </c>
      <c r="B1029" s="175">
        <v>43554</v>
      </c>
      <c r="C1029">
        <v>49</v>
      </c>
      <c r="D1029" t="s">
        <v>407</v>
      </c>
      <c r="E1029">
        <v>163690.21</v>
      </c>
    </row>
    <row r="1030" spans="1:5" x14ac:dyDescent="0.25">
      <c r="A1030" t="s">
        <v>49</v>
      </c>
      <c r="B1030" s="175">
        <v>43554</v>
      </c>
      <c r="C1030">
        <v>49</v>
      </c>
      <c r="D1030" t="s">
        <v>408</v>
      </c>
      <c r="E1030">
        <v>0</v>
      </c>
    </row>
    <row r="1031" spans="1:5" x14ac:dyDescent="0.25">
      <c r="A1031" t="s">
        <v>49</v>
      </c>
      <c r="B1031" s="175">
        <v>43554</v>
      </c>
      <c r="C1031">
        <v>49</v>
      </c>
      <c r="D1031" t="s">
        <v>409</v>
      </c>
      <c r="E1031">
        <v>6813963.2300000004</v>
      </c>
    </row>
    <row r="1032" spans="1:5" x14ac:dyDescent="0.25">
      <c r="A1032" t="s">
        <v>49</v>
      </c>
      <c r="B1032" s="175">
        <v>43554</v>
      </c>
      <c r="C1032">
        <v>49</v>
      </c>
      <c r="D1032" t="s">
        <v>410</v>
      </c>
      <c r="E1032">
        <v>4307124.96</v>
      </c>
    </row>
    <row r="1033" spans="1:5" x14ac:dyDescent="0.25">
      <c r="A1033" t="s">
        <v>49</v>
      </c>
      <c r="B1033" s="175">
        <v>43554</v>
      </c>
      <c r="C1033">
        <v>49</v>
      </c>
      <c r="D1033" t="s">
        <v>411</v>
      </c>
      <c r="E1033">
        <v>145300.15</v>
      </c>
    </row>
    <row r="1034" spans="1:5" x14ac:dyDescent="0.25">
      <c r="A1034" t="s">
        <v>49</v>
      </c>
      <c r="B1034" s="175">
        <v>43554</v>
      </c>
      <c r="C1034">
        <v>49</v>
      </c>
      <c r="D1034" t="s">
        <v>412</v>
      </c>
      <c r="E1034">
        <v>480031.99</v>
      </c>
    </row>
    <row r="1035" spans="1:5" x14ac:dyDescent="0.25">
      <c r="A1035" t="s">
        <v>49</v>
      </c>
      <c r="B1035" s="175">
        <v>43554</v>
      </c>
      <c r="C1035">
        <v>49</v>
      </c>
      <c r="D1035" t="s">
        <v>413</v>
      </c>
      <c r="E1035">
        <v>71089.89</v>
      </c>
    </row>
    <row r="1036" spans="1:5" x14ac:dyDescent="0.25">
      <c r="A1036" t="s">
        <v>49</v>
      </c>
      <c r="B1036" s="175">
        <v>43554</v>
      </c>
      <c r="C1036">
        <v>49</v>
      </c>
      <c r="D1036" t="s">
        <v>414</v>
      </c>
      <c r="E1036">
        <v>0</v>
      </c>
    </row>
    <row r="1037" spans="1:5" x14ac:dyDescent="0.25">
      <c r="A1037" t="s">
        <v>49</v>
      </c>
      <c r="B1037" s="175">
        <v>43582</v>
      </c>
      <c r="C1037">
        <v>49</v>
      </c>
      <c r="D1037" t="s">
        <v>403</v>
      </c>
      <c r="E1037">
        <v>12036319.17</v>
      </c>
    </row>
    <row r="1038" spans="1:5" x14ac:dyDescent="0.25">
      <c r="A1038" t="s">
        <v>49</v>
      </c>
      <c r="B1038" s="175">
        <v>43582</v>
      </c>
      <c r="C1038">
        <v>49</v>
      </c>
      <c r="D1038" t="s">
        <v>404</v>
      </c>
      <c r="E1038">
        <v>7799308.0700000003</v>
      </c>
    </row>
    <row r="1039" spans="1:5" x14ac:dyDescent="0.25">
      <c r="A1039" t="s">
        <v>49</v>
      </c>
      <c r="B1039" s="175">
        <v>43582</v>
      </c>
      <c r="C1039">
        <v>49</v>
      </c>
      <c r="D1039" t="s">
        <v>405</v>
      </c>
      <c r="E1039">
        <v>1032110.79</v>
      </c>
    </row>
    <row r="1040" spans="1:5" x14ac:dyDescent="0.25">
      <c r="A1040" t="s">
        <v>49</v>
      </c>
      <c r="B1040" s="175">
        <v>43582</v>
      </c>
      <c r="C1040">
        <v>49</v>
      </c>
      <c r="D1040" t="s">
        <v>406</v>
      </c>
      <c r="E1040">
        <v>313514.7</v>
      </c>
    </row>
    <row r="1041" spans="1:5" x14ac:dyDescent="0.25">
      <c r="A1041" t="s">
        <v>49</v>
      </c>
      <c r="B1041" s="175">
        <v>43582</v>
      </c>
      <c r="C1041">
        <v>49</v>
      </c>
      <c r="D1041" t="s">
        <v>407</v>
      </c>
      <c r="E1041">
        <v>188858.19</v>
      </c>
    </row>
    <row r="1042" spans="1:5" x14ac:dyDescent="0.25">
      <c r="A1042" t="s">
        <v>49</v>
      </c>
      <c r="B1042" s="175">
        <v>43582</v>
      </c>
      <c r="C1042">
        <v>49</v>
      </c>
      <c r="D1042" t="s">
        <v>408</v>
      </c>
      <c r="E1042">
        <v>0</v>
      </c>
    </row>
    <row r="1043" spans="1:5" x14ac:dyDescent="0.25">
      <c r="A1043" t="s">
        <v>49</v>
      </c>
      <c r="B1043" s="175">
        <v>43582</v>
      </c>
      <c r="C1043">
        <v>49</v>
      </c>
      <c r="D1043" t="s">
        <v>409</v>
      </c>
      <c r="E1043">
        <v>7830917.4800000004</v>
      </c>
    </row>
    <row r="1044" spans="1:5" x14ac:dyDescent="0.25">
      <c r="A1044" t="s">
        <v>49</v>
      </c>
      <c r="B1044" s="175">
        <v>43582</v>
      </c>
      <c r="C1044">
        <v>49</v>
      </c>
      <c r="D1044" t="s">
        <v>410</v>
      </c>
      <c r="E1044">
        <v>4916370.0999999996</v>
      </c>
    </row>
    <row r="1045" spans="1:5" x14ac:dyDescent="0.25">
      <c r="A1045" t="s">
        <v>49</v>
      </c>
      <c r="B1045" s="175">
        <v>43582</v>
      </c>
      <c r="C1045">
        <v>49</v>
      </c>
      <c r="D1045" t="s">
        <v>411</v>
      </c>
      <c r="E1045">
        <v>181652.41</v>
      </c>
    </row>
    <row r="1046" spans="1:5" x14ac:dyDescent="0.25">
      <c r="A1046" t="s">
        <v>49</v>
      </c>
      <c r="B1046" s="175">
        <v>43582</v>
      </c>
      <c r="C1046">
        <v>49</v>
      </c>
      <c r="D1046" t="s">
        <v>412</v>
      </c>
      <c r="E1046">
        <v>517823.33</v>
      </c>
    </row>
    <row r="1047" spans="1:5" x14ac:dyDescent="0.25">
      <c r="A1047" t="s">
        <v>49</v>
      </c>
      <c r="B1047" s="175">
        <v>43582</v>
      </c>
      <c r="C1047">
        <v>49</v>
      </c>
      <c r="D1047" t="s">
        <v>413</v>
      </c>
      <c r="E1047">
        <v>89236.81</v>
      </c>
    </row>
    <row r="1048" spans="1:5" x14ac:dyDescent="0.25">
      <c r="A1048" t="s">
        <v>49</v>
      </c>
      <c r="B1048" s="175">
        <v>43582</v>
      </c>
      <c r="C1048">
        <v>49</v>
      </c>
      <c r="D1048" t="s">
        <v>414</v>
      </c>
      <c r="E1048">
        <v>0</v>
      </c>
    </row>
    <row r="1049" spans="1:5" x14ac:dyDescent="0.25">
      <c r="A1049" t="s">
        <v>49</v>
      </c>
      <c r="B1049" s="175">
        <v>43610</v>
      </c>
      <c r="C1049">
        <v>49</v>
      </c>
      <c r="D1049" t="s">
        <v>403</v>
      </c>
      <c r="E1049">
        <v>12083068.51</v>
      </c>
    </row>
    <row r="1050" spans="1:5" x14ac:dyDescent="0.25">
      <c r="A1050" t="s">
        <v>49</v>
      </c>
      <c r="B1050" s="175">
        <v>43610</v>
      </c>
      <c r="C1050">
        <v>49</v>
      </c>
      <c r="D1050" t="s">
        <v>404</v>
      </c>
      <c r="E1050">
        <v>7714793.5599999996</v>
      </c>
    </row>
    <row r="1051" spans="1:5" x14ac:dyDescent="0.25">
      <c r="A1051" t="s">
        <v>49</v>
      </c>
      <c r="B1051" s="175">
        <v>43610</v>
      </c>
      <c r="C1051">
        <v>49</v>
      </c>
      <c r="D1051" t="s">
        <v>405</v>
      </c>
      <c r="E1051">
        <v>1064351.02</v>
      </c>
    </row>
    <row r="1052" spans="1:5" x14ac:dyDescent="0.25">
      <c r="A1052" t="s">
        <v>49</v>
      </c>
      <c r="B1052" s="175">
        <v>43610</v>
      </c>
      <c r="C1052">
        <v>49</v>
      </c>
      <c r="D1052" t="s">
        <v>406</v>
      </c>
      <c r="E1052">
        <v>309729.76</v>
      </c>
    </row>
    <row r="1053" spans="1:5" x14ac:dyDescent="0.25">
      <c r="A1053" t="s">
        <v>49</v>
      </c>
      <c r="B1053" s="175">
        <v>43610</v>
      </c>
      <c r="C1053">
        <v>49</v>
      </c>
      <c r="D1053" t="s">
        <v>407</v>
      </c>
      <c r="E1053">
        <v>252993.99</v>
      </c>
    </row>
    <row r="1054" spans="1:5" x14ac:dyDescent="0.25">
      <c r="A1054" t="s">
        <v>49</v>
      </c>
      <c r="B1054" s="175">
        <v>43610</v>
      </c>
      <c r="C1054">
        <v>49</v>
      </c>
      <c r="D1054" t="s">
        <v>408</v>
      </c>
      <c r="E1054">
        <v>0</v>
      </c>
    </row>
    <row r="1055" spans="1:5" x14ac:dyDescent="0.25">
      <c r="A1055" t="s">
        <v>49</v>
      </c>
      <c r="B1055" s="175">
        <v>43610</v>
      </c>
      <c r="C1055">
        <v>49</v>
      </c>
      <c r="D1055" t="s">
        <v>409</v>
      </c>
      <c r="E1055">
        <v>9003337.6600000001</v>
      </c>
    </row>
    <row r="1056" spans="1:5" x14ac:dyDescent="0.25">
      <c r="A1056" t="s">
        <v>49</v>
      </c>
      <c r="B1056" s="175">
        <v>43610</v>
      </c>
      <c r="C1056">
        <v>49</v>
      </c>
      <c r="D1056" t="s">
        <v>410</v>
      </c>
      <c r="E1056">
        <v>5007153.8099999996</v>
      </c>
    </row>
    <row r="1057" spans="1:5" x14ac:dyDescent="0.25">
      <c r="A1057" t="s">
        <v>49</v>
      </c>
      <c r="B1057" s="175">
        <v>43610</v>
      </c>
      <c r="C1057">
        <v>49</v>
      </c>
      <c r="D1057" t="s">
        <v>411</v>
      </c>
      <c r="E1057">
        <v>241834.5</v>
      </c>
    </row>
    <row r="1058" spans="1:5" x14ac:dyDescent="0.25">
      <c r="A1058" t="s">
        <v>49</v>
      </c>
      <c r="B1058" s="175">
        <v>43610</v>
      </c>
      <c r="C1058">
        <v>49</v>
      </c>
      <c r="D1058" t="s">
        <v>412</v>
      </c>
      <c r="E1058">
        <v>543665.01</v>
      </c>
    </row>
    <row r="1059" spans="1:5" x14ac:dyDescent="0.25">
      <c r="A1059" t="s">
        <v>49</v>
      </c>
      <c r="B1059" s="175">
        <v>43610</v>
      </c>
      <c r="C1059">
        <v>49</v>
      </c>
      <c r="D1059" t="s">
        <v>413</v>
      </c>
      <c r="E1059">
        <v>118175.44</v>
      </c>
    </row>
    <row r="1060" spans="1:5" x14ac:dyDescent="0.25">
      <c r="A1060" t="s">
        <v>49</v>
      </c>
      <c r="B1060" s="175">
        <v>43610</v>
      </c>
      <c r="C1060">
        <v>49</v>
      </c>
      <c r="D1060" t="s">
        <v>414</v>
      </c>
      <c r="E1060">
        <v>0</v>
      </c>
    </row>
    <row r="1061" spans="1:5" x14ac:dyDescent="0.25">
      <c r="A1061" t="s">
        <v>49</v>
      </c>
      <c r="B1061" s="175">
        <v>43645</v>
      </c>
      <c r="C1061">
        <v>49</v>
      </c>
      <c r="D1061" t="s">
        <v>403</v>
      </c>
      <c r="E1061">
        <v>12527165.18</v>
      </c>
    </row>
    <row r="1062" spans="1:5" x14ac:dyDescent="0.25">
      <c r="A1062" t="s">
        <v>49</v>
      </c>
      <c r="B1062" s="175">
        <v>43645</v>
      </c>
      <c r="C1062">
        <v>49</v>
      </c>
      <c r="D1062" t="s">
        <v>404</v>
      </c>
      <c r="E1062">
        <v>7896957.4699999997</v>
      </c>
    </row>
    <row r="1063" spans="1:5" x14ac:dyDescent="0.25">
      <c r="A1063" t="s">
        <v>49</v>
      </c>
      <c r="B1063" s="175">
        <v>43645</v>
      </c>
      <c r="C1063">
        <v>49</v>
      </c>
      <c r="D1063" t="s">
        <v>405</v>
      </c>
      <c r="E1063">
        <v>1024510.09</v>
      </c>
    </row>
    <row r="1064" spans="1:5" x14ac:dyDescent="0.25">
      <c r="A1064" t="s">
        <v>49</v>
      </c>
      <c r="B1064" s="175">
        <v>43645</v>
      </c>
      <c r="C1064">
        <v>49</v>
      </c>
      <c r="D1064" t="s">
        <v>406</v>
      </c>
      <c r="E1064">
        <v>306968.82</v>
      </c>
    </row>
    <row r="1065" spans="1:5" x14ac:dyDescent="0.25">
      <c r="A1065" t="s">
        <v>49</v>
      </c>
      <c r="B1065" s="175">
        <v>43645</v>
      </c>
      <c r="C1065">
        <v>49</v>
      </c>
      <c r="D1065" t="s">
        <v>407</v>
      </c>
      <c r="E1065">
        <v>187878.88</v>
      </c>
    </row>
    <row r="1066" spans="1:5" x14ac:dyDescent="0.25">
      <c r="A1066" t="s">
        <v>49</v>
      </c>
      <c r="B1066" s="175">
        <v>43645</v>
      </c>
      <c r="C1066">
        <v>49</v>
      </c>
      <c r="D1066" t="s">
        <v>408</v>
      </c>
      <c r="E1066">
        <v>0</v>
      </c>
    </row>
    <row r="1067" spans="1:5" x14ac:dyDescent="0.25">
      <c r="A1067" t="s">
        <v>49</v>
      </c>
      <c r="B1067" s="175">
        <v>43645</v>
      </c>
      <c r="C1067">
        <v>49</v>
      </c>
      <c r="D1067" t="s">
        <v>409</v>
      </c>
      <c r="E1067">
        <v>10699688.960000001</v>
      </c>
    </row>
    <row r="1068" spans="1:5" x14ac:dyDescent="0.25">
      <c r="A1068" t="s">
        <v>49</v>
      </c>
      <c r="B1068" s="175">
        <v>43645</v>
      </c>
      <c r="C1068">
        <v>49</v>
      </c>
      <c r="D1068" t="s">
        <v>410</v>
      </c>
      <c r="E1068">
        <v>4651797.1500000004</v>
      </c>
    </row>
    <row r="1069" spans="1:5" x14ac:dyDescent="0.25">
      <c r="A1069" t="s">
        <v>49</v>
      </c>
      <c r="B1069" s="175">
        <v>43645</v>
      </c>
      <c r="C1069">
        <v>49</v>
      </c>
      <c r="D1069" t="s">
        <v>411</v>
      </c>
      <c r="E1069">
        <v>293427.65000000002</v>
      </c>
    </row>
    <row r="1070" spans="1:5" x14ac:dyDescent="0.25">
      <c r="A1070" t="s">
        <v>49</v>
      </c>
      <c r="B1070" s="175">
        <v>43645</v>
      </c>
      <c r="C1070">
        <v>49</v>
      </c>
      <c r="D1070" t="s">
        <v>412</v>
      </c>
      <c r="E1070">
        <v>572923.62</v>
      </c>
    </row>
    <row r="1071" spans="1:5" x14ac:dyDescent="0.25">
      <c r="A1071" t="s">
        <v>49</v>
      </c>
      <c r="B1071" s="175">
        <v>43645</v>
      </c>
      <c r="C1071">
        <v>49</v>
      </c>
      <c r="D1071" t="s">
        <v>413</v>
      </c>
      <c r="E1071">
        <v>113043.94</v>
      </c>
    </row>
    <row r="1072" spans="1:5" x14ac:dyDescent="0.25">
      <c r="A1072" t="s">
        <v>49</v>
      </c>
      <c r="B1072" s="175">
        <v>43645</v>
      </c>
      <c r="C1072">
        <v>49</v>
      </c>
      <c r="D1072" t="s">
        <v>414</v>
      </c>
      <c r="E1072">
        <v>0</v>
      </c>
    </row>
    <row r="1073" spans="1:5" x14ac:dyDescent="0.25">
      <c r="A1073" t="s">
        <v>49</v>
      </c>
      <c r="B1073" s="175">
        <v>43673</v>
      </c>
      <c r="C1073">
        <v>49</v>
      </c>
      <c r="D1073" t="s">
        <v>403</v>
      </c>
      <c r="E1073">
        <v>12503280.890000001</v>
      </c>
    </row>
    <row r="1074" spans="1:5" x14ac:dyDescent="0.25">
      <c r="A1074" t="s">
        <v>49</v>
      </c>
      <c r="B1074" s="175">
        <v>43673</v>
      </c>
      <c r="C1074">
        <v>49</v>
      </c>
      <c r="D1074" t="s">
        <v>404</v>
      </c>
      <c r="E1074">
        <v>7875151.3600000003</v>
      </c>
    </row>
    <row r="1075" spans="1:5" x14ac:dyDescent="0.25">
      <c r="A1075" t="s">
        <v>49</v>
      </c>
      <c r="B1075" s="175">
        <v>43673</v>
      </c>
      <c r="C1075">
        <v>49</v>
      </c>
      <c r="D1075" t="s">
        <v>405</v>
      </c>
      <c r="E1075">
        <v>1024621.94</v>
      </c>
    </row>
    <row r="1076" spans="1:5" x14ac:dyDescent="0.25">
      <c r="A1076" t="s">
        <v>49</v>
      </c>
      <c r="B1076" s="175">
        <v>43673</v>
      </c>
      <c r="C1076">
        <v>49</v>
      </c>
      <c r="D1076" t="s">
        <v>406</v>
      </c>
      <c r="E1076">
        <v>336055.12</v>
      </c>
    </row>
    <row r="1077" spans="1:5" x14ac:dyDescent="0.25">
      <c r="A1077" t="s">
        <v>49</v>
      </c>
      <c r="B1077" s="175">
        <v>43673</v>
      </c>
      <c r="C1077">
        <v>49</v>
      </c>
      <c r="D1077" t="s">
        <v>407</v>
      </c>
      <c r="E1077">
        <v>237618.79</v>
      </c>
    </row>
    <row r="1078" spans="1:5" x14ac:dyDescent="0.25">
      <c r="A1078" t="s">
        <v>49</v>
      </c>
      <c r="B1078" s="175">
        <v>43673</v>
      </c>
      <c r="C1078">
        <v>49</v>
      </c>
      <c r="D1078" t="s">
        <v>408</v>
      </c>
      <c r="E1078">
        <v>191.68</v>
      </c>
    </row>
    <row r="1079" spans="1:5" x14ac:dyDescent="0.25">
      <c r="A1079" t="s">
        <v>49</v>
      </c>
      <c r="B1079" s="175">
        <v>43673</v>
      </c>
      <c r="C1079">
        <v>49</v>
      </c>
      <c r="D1079" t="s">
        <v>409</v>
      </c>
      <c r="E1079">
        <v>11504374.74</v>
      </c>
    </row>
    <row r="1080" spans="1:5" x14ac:dyDescent="0.25">
      <c r="A1080" t="s">
        <v>49</v>
      </c>
      <c r="B1080" s="175">
        <v>43673</v>
      </c>
      <c r="C1080">
        <v>49</v>
      </c>
      <c r="D1080" t="s">
        <v>410</v>
      </c>
      <c r="E1080">
        <v>4600913.29</v>
      </c>
    </row>
    <row r="1081" spans="1:5" x14ac:dyDescent="0.25">
      <c r="A1081" t="s">
        <v>49</v>
      </c>
      <c r="B1081" s="175">
        <v>43673</v>
      </c>
      <c r="C1081">
        <v>49</v>
      </c>
      <c r="D1081" t="s">
        <v>411</v>
      </c>
      <c r="E1081">
        <v>306768.19</v>
      </c>
    </row>
    <row r="1082" spans="1:5" x14ac:dyDescent="0.25">
      <c r="A1082" t="s">
        <v>49</v>
      </c>
      <c r="B1082" s="175">
        <v>43673</v>
      </c>
      <c r="C1082">
        <v>49</v>
      </c>
      <c r="D1082" t="s">
        <v>412</v>
      </c>
      <c r="E1082">
        <v>598724.30000000005</v>
      </c>
    </row>
    <row r="1083" spans="1:5" x14ac:dyDescent="0.25">
      <c r="A1083" t="s">
        <v>49</v>
      </c>
      <c r="B1083" s="175">
        <v>43673</v>
      </c>
      <c r="C1083">
        <v>49</v>
      </c>
      <c r="D1083" t="s">
        <v>413</v>
      </c>
      <c r="E1083">
        <v>128489.07</v>
      </c>
    </row>
    <row r="1084" spans="1:5" x14ac:dyDescent="0.25">
      <c r="A1084" t="s">
        <v>49</v>
      </c>
      <c r="B1084" s="175">
        <v>43673</v>
      </c>
      <c r="C1084">
        <v>49</v>
      </c>
      <c r="D1084" t="s">
        <v>414</v>
      </c>
      <c r="E1084">
        <v>0</v>
      </c>
    </row>
    <row r="1085" spans="1:5" x14ac:dyDescent="0.25">
      <c r="A1085" t="s">
        <v>49</v>
      </c>
      <c r="B1085" s="175">
        <v>43708</v>
      </c>
      <c r="C1085">
        <v>49</v>
      </c>
      <c r="D1085" t="s">
        <v>403</v>
      </c>
      <c r="E1085">
        <v>12290720.380000001</v>
      </c>
    </row>
    <row r="1086" spans="1:5" x14ac:dyDescent="0.25">
      <c r="A1086" t="s">
        <v>49</v>
      </c>
      <c r="B1086" s="175">
        <v>43708</v>
      </c>
      <c r="C1086">
        <v>49</v>
      </c>
      <c r="D1086" t="s">
        <v>404</v>
      </c>
      <c r="E1086">
        <v>7819371.7800000003</v>
      </c>
    </row>
    <row r="1087" spans="1:5" x14ac:dyDescent="0.25">
      <c r="A1087" t="s">
        <v>49</v>
      </c>
      <c r="B1087" s="175">
        <v>43708</v>
      </c>
      <c r="C1087">
        <v>49</v>
      </c>
      <c r="D1087" t="s">
        <v>405</v>
      </c>
      <c r="E1087">
        <v>998124.56</v>
      </c>
    </row>
    <row r="1088" spans="1:5" x14ac:dyDescent="0.25">
      <c r="A1088" t="s">
        <v>49</v>
      </c>
      <c r="B1088" s="175">
        <v>43708</v>
      </c>
      <c r="C1088">
        <v>49</v>
      </c>
      <c r="D1088" t="s">
        <v>406</v>
      </c>
      <c r="E1088">
        <v>328353.55</v>
      </c>
    </row>
    <row r="1089" spans="1:5" x14ac:dyDescent="0.25">
      <c r="A1089" t="s">
        <v>49</v>
      </c>
      <c r="B1089" s="175">
        <v>43708</v>
      </c>
      <c r="C1089">
        <v>49</v>
      </c>
      <c r="D1089" t="s">
        <v>407</v>
      </c>
      <c r="E1089">
        <v>315485.67</v>
      </c>
    </row>
    <row r="1090" spans="1:5" x14ac:dyDescent="0.25">
      <c r="A1090" t="s">
        <v>49</v>
      </c>
      <c r="B1090" s="175">
        <v>43708</v>
      </c>
      <c r="C1090">
        <v>49</v>
      </c>
      <c r="D1090" t="s">
        <v>408</v>
      </c>
      <c r="E1090">
        <v>207.93</v>
      </c>
    </row>
    <row r="1091" spans="1:5" x14ac:dyDescent="0.25">
      <c r="A1091" t="s">
        <v>49</v>
      </c>
      <c r="B1091" s="175">
        <v>43708</v>
      </c>
      <c r="C1091">
        <v>49</v>
      </c>
      <c r="D1091" t="s">
        <v>409</v>
      </c>
      <c r="E1091">
        <v>11636276.32</v>
      </c>
    </row>
    <row r="1092" spans="1:5" x14ac:dyDescent="0.25">
      <c r="A1092" t="s">
        <v>49</v>
      </c>
      <c r="B1092" s="175">
        <v>43708</v>
      </c>
      <c r="C1092">
        <v>49</v>
      </c>
      <c r="D1092" t="s">
        <v>410</v>
      </c>
      <c r="E1092">
        <v>4795950.1399999997</v>
      </c>
    </row>
    <row r="1093" spans="1:5" x14ac:dyDescent="0.25">
      <c r="A1093" t="s">
        <v>49</v>
      </c>
      <c r="B1093" s="175">
        <v>43708</v>
      </c>
      <c r="C1093">
        <v>49</v>
      </c>
      <c r="D1093" t="s">
        <v>411</v>
      </c>
      <c r="E1093">
        <v>279812.42</v>
      </c>
    </row>
    <row r="1094" spans="1:5" x14ac:dyDescent="0.25">
      <c r="A1094" t="s">
        <v>49</v>
      </c>
      <c r="B1094" s="175">
        <v>43708</v>
      </c>
      <c r="C1094">
        <v>49</v>
      </c>
      <c r="D1094" t="s">
        <v>412</v>
      </c>
      <c r="E1094">
        <v>587846.12</v>
      </c>
    </row>
    <row r="1095" spans="1:5" x14ac:dyDescent="0.25">
      <c r="A1095" t="s">
        <v>49</v>
      </c>
      <c r="B1095" s="175">
        <v>43708</v>
      </c>
      <c r="C1095">
        <v>49</v>
      </c>
      <c r="D1095" t="s">
        <v>413</v>
      </c>
      <c r="E1095">
        <v>159650.32</v>
      </c>
    </row>
    <row r="1096" spans="1:5" x14ac:dyDescent="0.25">
      <c r="A1096" t="s">
        <v>49</v>
      </c>
      <c r="B1096" s="175">
        <v>43708</v>
      </c>
      <c r="C1096">
        <v>49</v>
      </c>
      <c r="D1096" t="s">
        <v>414</v>
      </c>
      <c r="E1096">
        <v>15995.64</v>
      </c>
    </row>
    <row r="1097" spans="1:5" x14ac:dyDescent="0.25">
      <c r="A1097" t="s">
        <v>49</v>
      </c>
      <c r="B1097" s="175">
        <v>43736</v>
      </c>
      <c r="C1097">
        <v>49</v>
      </c>
      <c r="D1097" t="s">
        <v>403</v>
      </c>
      <c r="E1097">
        <v>12356057.08</v>
      </c>
    </row>
    <row r="1098" spans="1:5" x14ac:dyDescent="0.25">
      <c r="A1098" t="s">
        <v>49</v>
      </c>
      <c r="B1098" s="175">
        <v>43736</v>
      </c>
      <c r="C1098">
        <v>49</v>
      </c>
      <c r="D1098" t="s">
        <v>404</v>
      </c>
      <c r="E1098">
        <v>7875741.0199999996</v>
      </c>
    </row>
    <row r="1099" spans="1:5" x14ac:dyDescent="0.25">
      <c r="A1099" t="s">
        <v>49</v>
      </c>
      <c r="B1099" s="175">
        <v>43736</v>
      </c>
      <c r="C1099">
        <v>49</v>
      </c>
      <c r="D1099" t="s">
        <v>405</v>
      </c>
      <c r="E1099">
        <v>988999.81</v>
      </c>
    </row>
    <row r="1100" spans="1:5" x14ac:dyDescent="0.25">
      <c r="A1100" t="s">
        <v>49</v>
      </c>
      <c r="B1100" s="175">
        <v>43736</v>
      </c>
      <c r="C1100">
        <v>49</v>
      </c>
      <c r="D1100" t="s">
        <v>406</v>
      </c>
      <c r="E1100">
        <v>392469.93</v>
      </c>
    </row>
    <row r="1101" spans="1:5" x14ac:dyDescent="0.25">
      <c r="A1101" t="s">
        <v>49</v>
      </c>
      <c r="B1101" s="175">
        <v>43736</v>
      </c>
      <c r="C1101">
        <v>49</v>
      </c>
      <c r="D1101" t="s">
        <v>407</v>
      </c>
      <c r="E1101">
        <v>270756.78000000003</v>
      </c>
    </row>
    <row r="1102" spans="1:5" x14ac:dyDescent="0.25">
      <c r="A1102" t="s">
        <v>49</v>
      </c>
      <c r="B1102" s="175">
        <v>43736</v>
      </c>
      <c r="C1102">
        <v>49</v>
      </c>
      <c r="D1102" t="s">
        <v>408</v>
      </c>
      <c r="E1102">
        <v>224.38</v>
      </c>
    </row>
    <row r="1103" spans="1:5" x14ac:dyDescent="0.25">
      <c r="A1103" t="s">
        <v>49</v>
      </c>
      <c r="B1103" s="175">
        <v>43736</v>
      </c>
      <c r="C1103">
        <v>49</v>
      </c>
      <c r="D1103" t="s">
        <v>409</v>
      </c>
      <c r="E1103">
        <v>11446613.119999999</v>
      </c>
    </row>
    <row r="1104" spans="1:5" x14ac:dyDescent="0.25">
      <c r="A1104" t="s">
        <v>49</v>
      </c>
      <c r="B1104" s="175">
        <v>43736</v>
      </c>
      <c r="C1104">
        <v>49</v>
      </c>
      <c r="D1104" t="s">
        <v>410</v>
      </c>
      <c r="E1104">
        <v>4850686.8899999997</v>
      </c>
    </row>
    <row r="1105" spans="1:5" x14ac:dyDescent="0.25">
      <c r="A1105" t="s">
        <v>49</v>
      </c>
      <c r="B1105" s="175">
        <v>43736</v>
      </c>
      <c r="C1105">
        <v>49</v>
      </c>
      <c r="D1105" t="s">
        <v>411</v>
      </c>
      <c r="E1105">
        <v>276551.32</v>
      </c>
    </row>
    <row r="1106" spans="1:5" x14ac:dyDescent="0.25">
      <c r="A1106" t="s">
        <v>49</v>
      </c>
      <c r="B1106" s="175">
        <v>43736</v>
      </c>
      <c r="C1106">
        <v>49</v>
      </c>
      <c r="D1106" t="s">
        <v>412</v>
      </c>
      <c r="E1106">
        <v>610653.38</v>
      </c>
    </row>
    <row r="1107" spans="1:5" x14ac:dyDescent="0.25">
      <c r="A1107" t="s">
        <v>49</v>
      </c>
      <c r="B1107" s="175">
        <v>43736</v>
      </c>
      <c r="C1107">
        <v>49</v>
      </c>
      <c r="D1107" t="s">
        <v>413</v>
      </c>
      <c r="E1107">
        <v>169949.28</v>
      </c>
    </row>
    <row r="1108" spans="1:5" x14ac:dyDescent="0.25">
      <c r="A1108" t="s">
        <v>49</v>
      </c>
      <c r="B1108" s="175">
        <v>43736</v>
      </c>
      <c r="C1108">
        <v>49</v>
      </c>
      <c r="D1108" t="s">
        <v>414</v>
      </c>
      <c r="E1108">
        <v>0</v>
      </c>
    </row>
    <row r="1109" spans="1:5" x14ac:dyDescent="0.25">
      <c r="A1109" t="s">
        <v>49</v>
      </c>
      <c r="B1109" s="175">
        <v>43764</v>
      </c>
      <c r="C1109">
        <v>49</v>
      </c>
      <c r="D1109" t="s">
        <v>403</v>
      </c>
      <c r="E1109">
        <v>12847938.279999999</v>
      </c>
    </row>
    <row r="1110" spans="1:5" x14ac:dyDescent="0.25">
      <c r="A1110" t="s">
        <v>49</v>
      </c>
      <c r="B1110" s="175">
        <v>43764</v>
      </c>
      <c r="C1110">
        <v>49</v>
      </c>
      <c r="D1110" t="s">
        <v>404</v>
      </c>
      <c r="E1110">
        <v>8048383.6500000004</v>
      </c>
    </row>
    <row r="1111" spans="1:5" x14ac:dyDescent="0.25">
      <c r="A1111" t="s">
        <v>49</v>
      </c>
      <c r="B1111" s="175">
        <v>43764</v>
      </c>
      <c r="C1111">
        <v>49</v>
      </c>
      <c r="D1111" t="s">
        <v>405</v>
      </c>
      <c r="E1111">
        <v>1047932.26</v>
      </c>
    </row>
    <row r="1112" spans="1:5" x14ac:dyDescent="0.25">
      <c r="A1112" t="s">
        <v>49</v>
      </c>
      <c r="B1112" s="175">
        <v>43764</v>
      </c>
      <c r="C1112">
        <v>49</v>
      </c>
      <c r="D1112" t="s">
        <v>406</v>
      </c>
      <c r="E1112">
        <v>363727.77</v>
      </c>
    </row>
    <row r="1113" spans="1:5" x14ac:dyDescent="0.25">
      <c r="A1113" t="s">
        <v>49</v>
      </c>
      <c r="B1113" s="175">
        <v>43764</v>
      </c>
      <c r="C1113">
        <v>49</v>
      </c>
      <c r="D1113" t="s">
        <v>407</v>
      </c>
      <c r="E1113">
        <v>274484.59000000003</v>
      </c>
    </row>
    <row r="1114" spans="1:5" x14ac:dyDescent="0.25">
      <c r="A1114" t="s">
        <v>49</v>
      </c>
      <c r="B1114" s="175">
        <v>43764</v>
      </c>
      <c r="C1114">
        <v>49</v>
      </c>
      <c r="D1114" t="s">
        <v>408</v>
      </c>
      <c r="E1114">
        <v>241.03</v>
      </c>
    </row>
    <row r="1115" spans="1:5" x14ac:dyDescent="0.25">
      <c r="A1115" t="s">
        <v>49</v>
      </c>
      <c r="B1115" s="175">
        <v>43764</v>
      </c>
      <c r="C1115">
        <v>49</v>
      </c>
      <c r="D1115" t="s">
        <v>409</v>
      </c>
      <c r="E1115">
        <v>11010706.800000001</v>
      </c>
    </row>
    <row r="1116" spans="1:5" x14ac:dyDescent="0.25">
      <c r="A1116" t="s">
        <v>49</v>
      </c>
      <c r="B1116" s="175">
        <v>43764</v>
      </c>
      <c r="C1116">
        <v>49</v>
      </c>
      <c r="D1116" t="s">
        <v>410</v>
      </c>
      <c r="E1116">
        <v>4840766.6900000004</v>
      </c>
    </row>
    <row r="1117" spans="1:5" x14ac:dyDescent="0.25">
      <c r="A1117" t="s">
        <v>49</v>
      </c>
      <c r="B1117" s="175">
        <v>43764</v>
      </c>
      <c r="C1117">
        <v>49</v>
      </c>
      <c r="D1117" t="s">
        <v>411</v>
      </c>
      <c r="E1117">
        <v>267417.21000000002</v>
      </c>
    </row>
    <row r="1118" spans="1:5" x14ac:dyDescent="0.25">
      <c r="A1118" t="s">
        <v>49</v>
      </c>
      <c r="B1118" s="175">
        <v>43764</v>
      </c>
      <c r="C1118">
        <v>49</v>
      </c>
      <c r="D1118" t="s">
        <v>412</v>
      </c>
      <c r="E1118">
        <v>616734.35</v>
      </c>
    </row>
    <row r="1119" spans="1:5" x14ac:dyDescent="0.25">
      <c r="A1119" t="s">
        <v>49</v>
      </c>
      <c r="B1119" s="175">
        <v>43764</v>
      </c>
      <c r="C1119">
        <v>49</v>
      </c>
      <c r="D1119" t="s">
        <v>413</v>
      </c>
      <c r="E1119">
        <v>199763.88</v>
      </c>
    </row>
    <row r="1120" spans="1:5" x14ac:dyDescent="0.25">
      <c r="A1120" t="s">
        <v>49</v>
      </c>
      <c r="B1120" s="175">
        <v>43764</v>
      </c>
      <c r="C1120">
        <v>49</v>
      </c>
      <c r="D1120" t="s">
        <v>414</v>
      </c>
      <c r="E1120">
        <v>0</v>
      </c>
    </row>
    <row r="1121" spans="1:5" x14ac:dyDescent="0.25">
      <c r="A1121" t="s">
        <v>49</v>
      </c>
      <c r="B1121" s="175">
        <v>43799</v>
      </c>
      <c r="C1121">
        <v>49</v>
      </c>
      <c r="D1121" t="s">
        <v>403</v>
      </c>
      <c r="E1121">
        <v>15321242.18</v>
      </c>
    </row>
    <row r="1122" spans="1:5" x14ac:dyDescent="0.25">
      <c r="A1122" t="s">
        <v>49</v>
      </c>
      <c r="B1122" s="175">
        <v>43799</v>
      </c>
      <c r="C1122">
        <v>49</v>
      </c>
      <c r="D1122" t="s">
        <v>404</v>
      </c>
      <c r="E1122">
        <v>8829440.6999999993</v>
      </c>
    </row>
    <row r="1123" spans="1:5" x14ac:dyDescent="0.25">
      <c r="A1123" t="s">
        <v>49</v>
      </c>
      <c r="B1123" s="175">
        <v>43799</v>
      </c>
      <c r="C1123">
        <v>49</v>
      </c>
      <c r="D1123" t="s">
        <v>405</v>
      </c>
      <c r="E1123">
        <v>1153643.31</v>
      </c>
    </row>
    <row r="1124" spans="1:5" x14ac:dyDescent="0.25">
      <c r="A1124" t="s">
        <v>49</v>
      </c>
      <c r="B1124" s="175">
        <v>43799</v>
      </c>
      <c r="C1124">
        <v>49</v>
      </c>
      <c r="D1124" t="s">
        <v>406</v>
      </c>
      <c r="E1124">
        <v>431710.73</v>
      </c>
    </row>
    <row r="1125" spans="1:5" x14ac:dyDescent="0.25">
      <c r="A1125" t="s">
        <v>49</v>
      </c>
      <c r="B1125" s="175">
        <v>43799</v>
      </c>
      <c r="C1125">
        <v>49</v>
      </c>
      <c r="D1125" t="s">
        <v>407</v>
      </c>
      <c r="E1125">
        <v>216615.31</v>
      </c>
    </row>
    <row r="1126" spans="1:5" x14ac:dyDescent="0.25">
      <c r="A1126" t="s">
        <v>49</v>
      </c>
      <c r="B1126" s="175">
        <v>43799</v>
      </c>
      <c r="C1126">
        <v>49</v>
      </c>
      <c r="D1126" t="s">
        <v>408</v>
      </c>
      <c r="E1126">
        <v>257.88</v>
      </c>
    </row>
    <row r="1127" spans="1:5" x14ac:dyDescent="0.25">
      <c r="A1127" t="s">
        <v>49</v>
      </c>
      <c r="B1127" s="175">
        <v>43799</v>
      </c>
      <c r="C1127">
        <v>49</v>
      </c>
      <c r="D1127" t="s">
        <v>409</v>
      </c>
      <c r="E1127">
        <v>10909682.4</v>
      </c>
    </row>
    <row r="1128" spans="1:5" x14ac:dyDescent="0.25">
      <c r="A1128" t="s">
        <v>49</v>
      </c>
      <c r="B1128" s="175">
        <v>43799</v>
      </c>
      <c r="C1128">
        <v>49</v>
      </c>
      <c r="D1128" t="s">
        <v>410</v>
      </c>
      <c r="E1128">
        <v>4909807.4400000004</v>
      </c>
    </row>
    <row r="1129" spans="1:5" x14ac:dyDescent="0.25">
      <c r="A1129" t="s">
        <v>49</v>
      </c>
      <c r="B1129" s="175">
        <v>43799</v>
      </c>
      <c r="C1129">
        <v>49</v>
      </c>
      <c r="D1129" t="s">
        <v>411</v>
      </c>
      <c r="E1129">
        <v>283727.24</v>
      </c>
    </row>
    <row r="1130" spans="1:5" x14ac:dyDescent="0.25">
      <c r="A1130" t="s">
        <v>49</v>
      </c>
      <c r="B1130" s="175">
        <v>43799</v>
      </c>
      <c r="C1130">
        <v>49</v>
      </c>
      <c r="D1130" t="s">
        <v>412</v>
      </c>
      <c r="E1130">
        <v>618104.4</v>
      </c>
    </row>
    <row r="1131" spans="1:5" x14ac:dyDescent="0.25">
      <c r="A1131" t="s">
        <v>49</v>
      </c>
      <c r="B1131" s="175">
        <v>43799</v>
      </c>
      <c r="C1131">
        <v>49</v>
      </c>
      <c r="D1131" t="s">
        <v>413</v>
      </c>
      <c r="E1131">
        <v>236552.46</v>
      </c>
    </row>
    <row r="1132" spans="1:5" x14ac:dyDescent="0.25">
      <c r="A1132" t="s">
        <v>49</v>
      </c>
      <c r="B1132" s="175">
        <v>43799</v>
      </c>
      <c r="C1132">
        <v>49</v>
      </c>
      <c r="D1132" t="s">
        <v>414</v>
      </c>
      <c r="E1132">
        <v>0</v>
      </c>
    </row>
    <row r="1133" spans="1:5" x14ac:dyDescent="0.25">
      <c r="A1133" t="s">
        <v>49</v>
      </c>
      <c r="B1133" s="175">
        <v>43820</v>
      </c>
      <c r="C1133">
        <v>49</v>
      </c>
      <c r="D1133" t="s">
        <v>403</v>
      </c>
      <c r="E1133">
        <v>16611302.029999999</v>
      </c>
    </row>
    <row r="1134" spans="1:5" x14ac:dyDescent="0.25">
      <c r="A1134" t="s">
        <v>49</v>
      </c>
      <c r="B1134" s="175">
        <v>43820</v>
      </c>
      <c r="C1134">
        <v>49</v>
      </c>
      <c r="D1134" t="s">
        <v>404</v>
      </c>
      <c r="E1134">
        <v>9191521.9100000001</v>
      </c>
    </row>
    <row r="1135" spans="1:5" x14ac:dyDescent="0.25">
      <c r="A1135" t="s">
        <v>49</v>
      </c>
      <c r="B1135" s="175">
        <v>43820</v>
      </c>
      <c r="C1135">
        <v>49</v>
      </c>
      <c r="D1135" t="s">
        <v>405</v>
      </c>
      <c r="E1135">
        <v>1246423.05</v>
      </c>
    </row>
    <row r="1136" spans="1:5" x14ac:dyDescent="0.25">
      <c r="A1136" t="s">
        <v>49</v>
      </c>
      <c r="B1136" s="175">
        <v>43820</v>
      </c>
      <c r="C1136">
        <v>49</v>
      </c>
      <c r="D1136" t="s">
        <v>406</v>
      </c>
      <c r="E1136">
        <v>434888.65</v>
      </c>
    </row>
    <row r="1137" spans="1:5" x14ac:dyDescent="0.25">
      <c r="A1137" t="s">
        <v>49</v>
      </c>
      <c r="B1137" s="175">
        <v>43820</v>
      </c>
      <c r="C1137">
        <v>49</v>
      </c>
      <c r="D1137" t="s">
        <v>407</v>
      </c>
      <c r="E1137">
        <v>249688.89</v>
      </c>
    </row>
    <row r="1138" spans="1:5" x14ac:dyDescent="0.25">
      <c r="A1138" t="s">
        <v>49</v>
      </c>
      <c r="B1138" s="175">
        <v>43820</v>
      </c>
      <c r="C1138">
        <v>49</v>
      </c>
      <c r="D1138" t="s">
        <v>408</v>
      </c>
      <c r="E1138">
        <v>274.89999999999998</v>
      </c>
    </row>
    <row r="1139" spans="1:5" x14ac:dyDescent="0.25">
      <c r="A1139" t="s">
        <v>49</v>
      </c>
      <c r="B1139" s="175">
        <v>43820</v>
      </c>
      <c r="C1139">
        <v>49</v>
      </c>
      <c r="D1139" t="s">
        <v>409</v>
      </c>
      <c r="E1139">
        <v>10846954.460000001</v>
      </c>
    </row>
    <row r="1140" spans="1:5" x14ac:dyDescent="0.25">
      <c r="A1140" t="s">
        <v>49</v>
      </c>
      <c r="B1140" s="175">
        <v>43820</v>
      </c>
      <c r="C1140">
        <v>49</v>
      </c>
      <c r="D1140" t="s">
        <v>410</v>
      </c>
      <c r="E1140">
        <v>4882739.7</v>
      </c>
    </row>
    <row r="1141" spans="1:5" x14ac:dyDescent="0.25">
      <c r="A1141" t="s">
        <v>49</v>
      </c>
      <c r="B1141" s="175">
        <v>43820</v>
      </c>
      <c r="C1141">
        <v>49</v>
      </c>
      <c r="D1141" t="s">
        <v>411</v>
      </c>
      <c r="E1141">
        <v>263415.46999999997</v>
      </c>
    </row>
    <row r="1142" spans="1:5" x14ac:dyDescent="0.25">
      <c r="A1142" t="s">
        <v>49</v>
      </c>
      <c r="B1142" s="175">
        <v>43820</v>
      </c>
      <c r="C1142">
        <v>49</v>
      </c>
      <c r="D1142" t="s">
        <v>412</v>
      </c>
      <c r="E1142">
        <v>665595.44999999995</v>
      </c>
    </row>
    <row r="1143" spans="1:5" x14ac:dyDescent="0.25">
      <c r="A1143" t="s">
        <v>49</v>
      </c>
      <c r="B1143" s="175">
        <v>43820</v>
      </c>
      <c r="C1143">
        <v>49</v>
      </c>
      <c r="D1143" t="s">
        <v>413</v>
      </c>
      <c r="E1143">
        <v>248840.07</v>
      </c>
    </row>
    <row r="1144" spans="1:5" x14ac:dyDescent="0.25">
      <c r="A1144" t="s">
        <v>49</v>
      </c>
      <c r="B1144" s="175">
        <v>43820</v>
      </c>
      <c r="C1144">
        <v>49</v>
      </c>
      <c r="D1144" t="s">
        <v>414</v>
      </c>
      <c r="E1144">
        <v>0</v>
      </c>
    </row>
    <row r="1145" spans="1:5" x14ac:dyDescent="0.25">
      <c r="A1145" t="s">
        <v>49</v>
      </c>
      <c r="B1145" s="175">
        <v>43855</v>
      </c>
      <c r="C1145">
        <v>49</v>
      </c>
      <c r="D1145" t="s">
        <v>403</v>
      </c>
      <c r="E1145">
        <v>18122114.760000002</v>
      </c>
    </row>
    <row r="1146" spans="1:5" x14ac:dyDescent="0.25">
      <c r="A1146" t="s">
        <v>49</v>
      </c>
      <c r="B1146" s="175">
        <v>43855</v>
      </c>
      <c r="C1146">
        <v>49</v>
      </c>
      <c r="D1146" t="s">
        <v>404</v>
      </c>
      <c r="E1146">
        <v>9683333.1300000008</v>
      </c>
    </row>
    <row r="1147" spans="1:5" x14ac:dyDescent="0.25">
      <c r="A1147" t="s">
        <v>49</v>
      </c>
      <c r="B1147" s="175">
        <v>43855</v>
      </c>
      <c r="C1147">
        <v>49</v>
      </c>
      <c r="D1147" t="s">
        <v>405</v>
      </c>
      <c r="E1147">
        <v>1295387.6399999999</v>
      </c>
    </row>
    <row r="1148" spans="1:5" x14ac:dyDescent="0.25">
      <c r="A1148" t="s">
        <v>49</v>
      </c>
      <c r="B1148" s="175">
        <v>43855</v>
      </c>
      <c r="C1148">
        <v>49</v>
      </c>
      <c r="D1148" t="s">
        <v>406</v>
      </c>
      <c r="E1148">
        <v>444663.91</v>
      </c>
    </row>
    <row r="1149" spans="1:5" x14ac:dyDescent="0.25">
      <c r="A1149" t="s">
        <v>49</v>
      </c>
      <c r="B1149" s="175">
        <v>43855</v>
      </c>
      <c r="C1149">
        <v>49</v>
      </c>
      <c r="D1149" t="s">
        <v>407</v>
      </c>
      <c r="E1149">
        <v>173240.14</v>
      </c>
    </row>
    <row r="1150" spans="1:5" x14ac:dyDescent="0.25">
      <c r="A1150" t="s">
        <v>49</v>
      </c>
      <c r="B1150" s="175">
        <v>43855</v>
      </c>
      <c r="C1150">
        <v>49</v>
      </c>
      <c r="D1150" t="s">
        <v>408</v>
      </c>
      <c r="E1150">
        <v>0</v>
      </c>
    </row>
    <row r="1151" spans="1:5" x14ac:dyDescent="0.25">
      <c r="A1151" t="s">
        <v>49</v>
      </c>
      <c r="B1151" s="175">
        <v>43855</v>
      </c>
      <c r="C1151">
        <v>49</v>
      </c>
      <c r="D1151" t="s">
        <v>409</v>
      </c>
      <c r="E1151">
        <v>10882049.77</v>
      </c>
    </row>
    <row r="1152" spans="1:5" x14ac:dyDescent="0.25">
      <c r="A1152" t="s">
        <v>49</v>
      </c>
      <c r="B1152" s="175">
        <v>43855</v>
      </c>
      <c r="C1152">
        <v>49</v>
      </c>
      <c r="D1152" t="s">
        <v>410</v>
      </c>
      <c r="E1152">
        <v>5037720.88</v>
      </c>
    </row>
    <row r="1153" spans="1:5" x14ac:dyDescent="0.25">
      <c r="A1153" t="s">
        <v>49</v>
      </c>
      <c r="B1153" s="175">
        <v>43855</v>
      </c>
      <c r="C1153">
        <v>49</v>
      </c>
      <c r="D1153" t="s">
        <v>411</v>
      </c>
      <c r="E1153">
        <v>261212.74</v>
      </c>
    </row>
    <row r="1154" spans="1:5" x14ac:dyDescent="0.25">
      <c r="A1154" t="s">
        <v>49</v>
      </c>
      <c r="B1154" s="175">
        <v>43855</v>
      </c>
      <c r="C1154">
        <v>49</v>
      </c>
      <c r="D1154" t="s">
        <v>412</v>
      </c>
      <c r="E1154">
        <v>669442.82999999996</v>
      </c>
    </row>
    <row r="1155" spans="1:5" x14ac:dyDescent="0.25">
      <c r="A1155" t="s">
        <v>49</v>
      </c>
      <c r="B1155" s="175">
        <v>43855</v>
      </c>
      <c r="C1155">
        <v>49</v>
      </c>
      <c r="D1155" t="s">
        <v>413</v>
      </c>
      <c r="E1155">
        <v>246059.75</v>
      </c>
    </row>
    <row r="1156" spans="1:5" x14ac:dyDescent="0.25">
      <c r="A1156" t="s">
        <v>49</v>
      </c>
      <c r="B1156" s="175">
        <v>43855</v>
      </c>
      <c r="C1156">
        <v>49</v>
      </c>
      <c r="D1156" t="s">
        <v>414</v>
      </c>
      <c r="E1156">
        <v>0</v>
      </c>
    </row>
    <row r="1157" spans="1:5" x14ac:dyDescent="0.25">
      <c r="A1157" t="s">
        <v>49</v>
      </c>
      <c r="B1157" s="175">
        <v>43890</v>
      </c>
      <c r="C1157">
        <v>49</v>
      </c>
      <c r="D1157" t="s">
        <v>403</v>
      </c>
      <c r="E1157">
        <v>18638210.699999999</v>
      </c>
    </row>
    <row r="1158" spans="1:5" x14ac:dyDescent="0.25">
      <c r="A1158" t="s">
        <v>49</v>
      </c>
      <c r="B1158" s="175">
        <v>43890</v>
      </c>
      <c r="C1158">
        <v>49</v>
      </c>
      <c r="D1158" t="s">
        <v>404</v>
      </c>
      <c r="E1158">
        <v>9572895.1999999993</v>
      </c>
    </row>
    <row r="1159" spans="1:5" x14ac:dyDescent="0.25">
      <c r="A1159" t="s">
        <v>49</v>
      </c>
      <c r="B1159" s="175">
        <v>43890</v>
      </c>
      <c r="C1159">
        <v>49</v>
      </c>
      <c r="D1159" t="s">
        <v>405</v>
      </c>
      <c r="E1159">
        <v>1306093.93</v>
      </c>
    </row>
    <row r="1160" spans="1:5" x14ac:dyDescent="0.25">
      <c r="A1160" t="s">
        <v>49</v>
      </c>
      <c r="B1160" s="175">
        <v>43890</v>
      </c>
      <c r="C1160">
        <v>49</v>
      </c>
      <c r="D1160" t="s">
        <v>406</v>
      </c>
      <c r="E1160">
        <v>428782.89</v>
      </c>
    </row>
    <row r="1161" spans="1:5" x14ac:dyDescent="0.25">
      <c r="A1161" t="s">
        <v>49</v>
      </c>
      <c r="B1161" s="175">
        <v>43890</v>
      </c>
      <c r="C1161">
        <v>49</v>
      </c>
      <c r="D1161" t="s">
        <v>407</v>
      </c>
      <c r="E1161">
        <v>148714</v>
      </c>
    </row>
    <row r="1162" spans="1:5" x14ac:dyDescent="0.25">
      <c r="A1162" t="s">
        <v>49</v>
      </c>
      <c r="B1162" s="175">
        <v>43890</v>
      </c>
      <c r="C1162">
        <v>49</v>
      </c>
      <c r="D1162" t="s">
        <v>408</v>
      </c>
      <c r="E1162">
        <v>0</v>
      </c>
    </row>
    <row r="1163" spans="1:5" x14ac:dyDescent="0.25">
      <c r="A1163" t="s">
        <v>49</v>
      </c>
      <c r="B1163" s="175">
        <v>43890</v>
      </c>
      <c r="C1163">
        <v>49</v>
      </c>
      <c r="D1163" t="s">
        <v>409</v>
      </c>
      <c r="E1163">
        <v>11236483.630000001</v>
      </c>
    </row>
    <row r="1164" spans="1:5" x14ac:dyDescent="0.25">
      <c r="A1164" t="s">
        <v>49</v>
      </c>
      <c r="B1164" s="175">
        <v>43890</v>
      </c>
      <c r="C1164">
        <v>49</v>
      </c>
      <c r="D1164" t="s">
        <v>410</v>
      </c>
      <c r="E1164">
        <v>4236607.3</v>
      </c>
    </row>
    <row r="1165" spans="1:5" x14ac:dyDescent="0.25">
      <c r="A1165" t="s">
        <v>49</v>
      </c>
      <c r="B1165" s="175">
        <v>43890</v>
      </c>
      <c r="C1165">
        <v>49</v>
      </c>
      <c r="D1165" t="s">
        <v>411</v>
      </c>
      <c r="E1165">
        <v>399245.16</v>
      </c>
    </row>
    <row r="1166" spans="1:5" x14ac:dyDescent="0.25">
      <c r="A1166" t="s">
        <v>49</v>
      </c>
      <c r="B1166" s="175">
        <v>43890</v>
      </c>
      <c r="C1166">
        <v>49</v>
      </c>
      <c r="D1166" t="s">
        <v>412</v>
      </c>
      <c r="E1166">
        <v>630001.41</v>
      </c>
    </row>
    <row r="1167" spans="1:5" x14ac:dyDescent="0.25">
      <c r="A1167" t="s">
        <v>49</v>
      </c>
      <c r="B1167" s="175">
        <v>43890</v>
      </c>
      <c r="C1167">
        <v>49</v>
      </c>
      <c r="D1167" t="s">
        <v>413</v>
      </c>
      <c r="E1167">
        <v>164654.07</v>
      </c>
    </row>
    <row r="1168" spans="1:5" x14ac:dyDescent="0.25">
      <c r="A1168" t="s">
        <v>49</v>
      </c>
      <c r="B1168" s="175">
        <v>43890</v>
      </c>
      <c r="C1168">
        <v>49</v>
      </c>
      <c r="D1168" t="s">
        <v>414</v>
      </c>
      <c r="E1168">
        <v>0</v>
      </c>
    </row>
    <row r="1169" spans="1:5" x14ac:dyDescent="0.25">
      <c r="A1169" t="s">
        <v>49</v>
      </c>
      <c r="B1169" s="175">
        <v>43918</v>
      </c>
      <c r="C1169">
        <v>49</v>
      </c>
      <c r="D1169" t="s">
        <v>403</v>
      </c>
      <c r="E1169">
        <v>20036874.07</v>
      </c>
    </row>
    <row r="1170" spans="1:5" x14ac:dyDescent="0.25">
      <c r="A1170" t="s">
        <v>49</v>
      </c>
      <c r="B1170" s="175">
        <v>43918</v>
      </c>
      <c r="C1170">
        <v>49</v>
      </c>
      <c r="D1170" t="s">
        <v>404</v>
      </c>
      <c r="E1170">
        <v>9974116.6400000006</v>
      </c>
    </row>
    <row r="1171" spans="1:5" x14ac:dyDescent="0.25">
      <c r="A1171" t="s">
        <v>49</v>
      </c>
      <c r="B1171" s="175">
        <v>43918</v>
      </c>
      <c r="C1171">
        <v>49</v>
      </c>
      <c r="D1171" t="s">
        <v>405</v>
      </c>
      <c r="E1171">
        <v>1495271.06</v>
      </c>
    </row>
    <row r="1172" spans="1:5" x14ac:dyDescent="0.25">
      <c r="A1172" t="s">
        <v>49</v>
      </c>
      <c r="B1172" s="175">
        <v>43918</v>
      </c>
      <c r="C1172">
        <v>49</v>
      </c>
      <c r="D1172" t="s">
        <v>406</v>
      </c>
      <c r="E1172">
        <v>485219.09</v>
      </c>
    </row>
    <row r="1173" spans="1:5" x14ac:dyDescent="0.25">
      <c r="A1173" t="s">
        <v>49</v>
      </c>
      <c r="B1173" s="175">
        <v>43918</v>
      </c>
      <c r="C1173">
        <v>49</v>
      </c>
      <c r="D1173" t="s">
        <v>407</v>
      </c>
      <c r="E1173">
        <v>176188.09</v>
      </c>
    </row>
    <row r="1174" spans="1:5" x14ac:dyDescent="0.25">
      <c r="A1174" t="s">
        <v>49</v>
      </c>
      <c r="B1174" s="175">
        <v>43918</v>
      </c>
      <c r="C1174">
        <v>49</v>
      </c>
      <c r="D1174" t="s">
        <v>408</v>
      </c>
      <c r="E1174">
        <v>0</v>
      </c>
    </row>
    <row r="1175" spans="1:5" x14ac:dyDescent="0.25">
      <c r="A1175" t="s">
        <v>49</v>
      </c>
      <c r="B1175" s="175">
        <v>43918</v>
      </c>
      <c r="C1175">
        <v>49</v>
      </c>
      <c r="D1175" t="s">
        <v>409</v>
      </c>
      <c r="E1175">
        <v>12570627.76</v>
      </c>
    </row>
    <row r="1176" spans="1:5" x14ac:dyDescent="0.25">
      <c r="A1176" t="s">
        <v>49</v>
      </c>
      <c r="B1176" s="175">
        <v>43918</v>
      </c>
      <c r="C1176">
        <v>49</v>
      </c>
      <c r="D1176" t="s">
        <v>410</v>
      </c>
      <c r="E1176">
        <v>4472982.7300000004</v>
      </c>
    </row>
    <row r="1177" spans="1:5" x14ac:dyDescent="0.25">
      <c r="A1177" t="s">
        <v>49</v>
      </c>
      <c r="B1177" s="175">
        <v>43918</v>
      </c>
      <c r="C1177">
        <v>49</v>
      </c>
      <c r="D1177" t="s">
        <v>411</v>
      </c>
      <c r="E1177">
        <v>454512.66</v>
      </c>
    </row>
    <row r="1178" spans="1:5" x14ac:dyDescent="0.25">
      <c r="A1178" t="s">
        <v>49</v>
      </c>
      <c r="B1178" s="175">
        <v>43918</v>
      </c>
      <c r="C1178">
        <v>49</v>
      </c>
      <c r="D1178" t="s">
        <v>412</v>
      </c>
      <c r="E1178">
        <v>684268.87</v>
      </c>
    </row>
    <row r="1179" spans="1:5" x14ac:dyDescent="0.25">
      <c r="A1179" t="s">
        <v>49</v>
      </c>
      <c r="B1179" s="175">
        <v>43918</v>
      </c>
      <c r="C1179">
        <v>49</v>
      </c>
      <c r="D1179" t="s">
        <v>413</v>
      </c>
      <c r="E1179">
        <v>149339.57</v>
      </c>
    </row>
    <row r="1180" spans="1:5" x14ac:dyDescent="0.25">
      <c r="A1180" t="s">
        <v>49</v>
      </c>
      <c r="B1180" s="175">
        <v>43918</v>
      </c>
      <c r="C1180">
        <v>49</v>
      </c>
      <c r="D1180" t="s">
        <v>414</v>
      </c>
      <c r="E1180">
        <v>0</v>
      </c>
    </row>
    <row r="1181" spans="1:5" x14ac:dyDescent="0.25">
      <c r="A1181" t="s">
        <v>51</v>
      </c>
      <c r="B1181" s="175">
        <v>43554</v>
      </c>
      <c r="C1181">
        <v>49</v>
      </c>
      <c r="D1181" t="s">
        <v>403</v>
      </c>
      <c r="E1181">
        <v>23948959.989999998</v>
      </c>
    </row>
    <row r="1182" spans="1:5" x14ac:dyDescent="0.25">
      <c r="A1182" t="s">
        <v>51</v>
      </c>
      <c r="B1182" s="175">
        <v>43554</v>
      </c>
      <c r="C1182">
        <v>49</v>
      </c>
      <c r="D1182" t="s">
        <v>404</v>
      </c>
      <c r="E1182">
        <v>10545979.68</v>
      </c>
    </row>
    <row r="1183" spans="1:5" x14ac:dyDescent="0.25">
      <c r="A1183" t="s">
        <v>51</v>
      </c>
      <c r="B1183" s="175">
        <v>43554</v>
      </c>
      <c r="C1183">
        <v>49</v>
      </c>
      <c r="D1183" t="s">
        <v>405</v>
      </c>
      <c r="E1183">
        <v>3068731.97</v>
      </c>
    </row>
    <row r="1184" spans="1:5" x14ac:dyDescent="0.25">
      <c r="A1184" t="s">
        <v>51</v>
      </c>
      <c r="B1184" s="175">
        <v>43554</v>
      </c>
      <c r="C1184">
        <v>49</v>
      </c>
      <c r="D1184" t="s">
        <v>406</v>
      </c>
      <c r="E1184">
        <v>2730862.27</v>
      </c>
    </row>
    <row r="1185" spans="1:5" x14ac:dyDescent="0.25">
      <c r="A1185" t="s">
        <v>51</v>
      </c>
      <c r="B1185" s="175">
        <v>43554</v>
      </c>
      <c r="C1185">
        <v>49</v>
      </c>
      <c r="D1185" t="s">
        <v>407</v>
      </c>
      <c r="E1185">
        <v>2292944.7000000002</v>
      </c>
    </row>
    <row r="1186" spans="1:5" x14ac:dyDescent="0.25">
      <c r="A1186" t="s">
        <v>51</v>
      </c>
      <c r="B1186" s="175">
        <v>43554</v>
      </c>
      <c r="C1186">
        <v>49</v>
      </c>
      <c r="D1186" t="s">
        <v>408</v>
      </c>
      <c r="E1186">
        <v>0</v>
      </c>
    </row>
    <row r="1187" spans="1:5" x14ac:dyDescent="0.25">
      <c r="A1187" t="s">
        <v>51</v>
      </c>
      <c r="B1187" s="175">
        <v>43554</v>
      </c>
      <c r="C1187">
        <v>49</v>
      </c>
      <c r="D1187" t="s">
        <v>409</v>
      </c>
      <c r="E1187">
        <v>17011230.489999998</v>
      </c>
    </row>
    <row r="1188" spans="1:5" x14ac:dyDescent="0.25">
      <c r="A1188" t="s">
        <v>51</v>
      </c>
      <c r="B1188" s="175">
        <v>43554</v>
      </c>
      <c r="C1188">
        <v>49</v>
      </c>
      <c r="D1188" t="s">
        <v>410</v>
      </c>
      <c r="E1188">
        <v>7309628.0300000003</v>
      </c>
    </row>
    <row r="1189" spans="1:5" x14ac:dyDescent="0.25">
      <c r="A1189" t="s">
        <v>51</v>
      </c>
      <c r="B1189" s="175">
        <v>43554</v>
      </c>
      <c r="C1189">
        <v>49</v>
      </c>
      <c r="D1189" t="s">
        <v>411</v>
      </c>
      <c r="E1189">
        <v>1053284.27</v>
      </c>
    </row>
    <row r="1190" spans="1:5" x14ac:dyDescent="0.25">
      <c r="A1190" t="s">
        <v>51</v>
      </c>
      <c r="B1190" s="175">
        <v>43554</v>
      </c>
      <c r="C1190">
        <v>49</v>
      </c>
      <c r="D1190" t="s">
        <v>412</v>
      </c>
      <c r="E1190">
        <v>1527954.06</v>
      </c>
    </row>
    <row r="1191" spans="1:5" x14ac:dyDescent="0.25">
      <c r="A1191" t="s">
        <v>51</v>
      </c>
      <c r="B1191" s="175">
        <v>43554</v>
      </c>
      <c r="C1191">
        <v>49</v>
      </c>
      <c r="D1191" t="s">
        <v>413</v>
      </c>
      <c r="E1191">
        <v>592013.97</v>
      </c>
    </row>
    <row r="1192" spans="1:5" x14ac:dyDescent="0.25">
      <c r="A1192" t="s">
        <v>51</v>
      </c>
      <c r="B1192" s="175">
        <v>43554</v>
      </c>
      <c r="C1192">
        <v>49</v>
      </c>
      <c r="D1192" t="s">
        <v>414</v>
      </c>
      <c r="E1192">
        <v>0</v>
      </c>
    </row>
    <row r="1193" spans="1:5" x14ac:dyDescent="0.25">
      <c r="A1193" t="s">
        <v>51</v>
      </c>
      <c r="B1193" s="175">
        <v>43582</v>
      </c>
      <c r="C1193">
        <v>49</v>
      </c>
      <c r="D1193" t="s">
        <v>403</v>
      </c>
      <c r="E1193">
        <v>24878527.969999999</v>
      </c>
    </row>
    <row r="1194" spans="1:5" x14ac:dyDescent="0.25">
      <c r="A1194" t="s">
        <v>51</v>
      </c>
      <c r="B1194" s="175">
        <v>43582</v>
      </c>
      <c r="C1194">
        <v>49</v>
      </c>
      <c r="D1194" t="s">
        <v>404</v>
      </c>
      <c r="E1194">
        <v>10845566.67</v>
      </c>
    </row>
    <row r="1195" spans="1:5" x14ac:dyDescent="0.25">
      <c r="A1195" t="s">
        <v>51</v>
      </c>
      <c r="B1195" s="175">
        <v>43582</v>
      </c>
      <c r="C1195">
        <v>49</v>
      </c>
      <c r="D1195" t="s">
        <v>405</v>
      </c>
      <c r="E1195">
        <v>3255663</v>
      </c>
    </row>
    <row r="1196" spans="1:5" x14ac:dyDescent="0.25">
      <c r="A1196" t="s">
        <v>51</v>
      </c>
      <c r="B1196" s="175">
        <v>43582</v>
      </c>
      <c r="C1196">
        <v>49</v>
      </c>
      <c r="D1196" t="s">
        <v>406</v>
      </c>
      <c r="E1196">
        <v>2995140.63</v>
      </c>
    </row>
    <row r="1197" spans="1:5" x14ac:dyDescent="0.25">
      <c r="A1197" t="s">
        <v>51</v>
      </c>
      <c r="B1197" s="175">
        <v>43582</v>
      </c>
      <c r="C1197">
        <v>49</v>
      </c>
      <c r="D1197" t="s">
        <v>407</v>
      </c>
      <c r="E1197">
        <v>2622382</v>
      </c>
    </row>
    <row r="1198" spans="1:5" x14ac:dyDescent="0.25">
      <c r="A1198" t="s">
        <v>51</v>
      </c>
      <c r="B1198" s="175">
        <v>43582</v>
      </c>
      <c r="C1198">
        <v>49</v>
      </c>
      <c r="D1198" t="s">
        <v>408</v>
      </c>
      <c r="E1198">
        <v>0</v>
      </c>
    </row>
    <row r="1199" spans="1:5" x14ac:dyDescent="0.25">
      <c r="A1199" t="s">
        <v>51</v>
      </c>
      <c r="B1199" s="175">
        <v>43582</v>
      </c>
      <c r="C1199">
        <v>49</v>
      </c>
      <c r="D1199" t="s">
        <v>409</v>
      </c>
      <c r="E1199">
        <v>19152907.309999999</v>
      </c>
    </row>
    <row r="1200" spans="1:5" x14ac:dyDescent="0.25">
      <c r="A1200" t="s">
        <v>51</v>
      </c>
      <c r="B1200" s="175">
        <v>43582</v>
      </c>
      <c r="C1200">
        <v>49</v>
      </c>
      <c r="D1200" t="s">
        <v>410</v>
      </c>
      <c r="E1200">
        <v>8076780.4299999997</v>
      </c>
    </row>
    <row r="1201" spans="1:5" x14ac:dyDescent="0.25">
      <c r="A1201" t="s">
        <v>51</v>
      </c>
      <c r="B1201" s="175">
        <v>43582</v>
      </c>
      <c r="C1201">
        <v>49</v>
      </c>
      <c r="D1201" t="s">
        <v>411</v>
      </c>
      <c r="E1201">
        <v>1251672.1200000001</v>
      </c>
    </row>
    <row r="1202" spans="1:5" x14ac:dyDescent="0.25">
      <c r="A1202" t="s">
        <v>51</v>
      </c>
      <c r="B1202" s="175">
        <v>43582</v>
      </c>
      <c r="C1202">
        <v>49</v>
      </c>
      <c r="D1202" t="s">
        <v>412</v>
      </c>
      <c r="E1202">
        <v>1709248.69</v>
      </c>
    </row>
    <row r="1203" spans="1:5" x14ac:dyDescent="0.25">
      <c r="A1203" t="s">
        <v>51</v>
      </c>
      <c r="B1203" s="175">
        <v>43582</v>
      </c>
      <c r="C1203">
        <v>49</v>
      </c>
      <c r="D1203" t="s">
        <v>413</v>
      </c>
      <c r="E1203">
        <v>949761.64</v>
      </c>
    </row>
    <row r="1204" spans="1:5" x14ac:dyDescent="0.25">
      <c r="A1204" t="s">
        <v>51</v>
      </c>
      <c r="B1204" s="175">
        <v>43582</v>
      </c>
      <c r="C1204">
        <v>49</v>
      </c>
      <c r="D1204" t="s">
        <v>414</v>
      </c>
      <c r="E1204">
        <v>184861.14</v>
      </c>
    </row>
    <row r="1205" spans="1:5" x14ac:dyDescent="0.25">
      <c r="A1205" t="s">
        <v>51</v>
      </c>
      <c r="B1205" s="175">
        <v>43610</v>
      </c>
      <c r="C1205">
        <v>49</v>
      </c>
      <c r="D1205" t="s">
        <v>403</v>
      </c>
      <c r="E1205">
        <v>22919895.629999999</v>
      </c>
    </row>
    <row r="1206" spans="1:5" x14ac:dyDescent="0.25">
      <c r="A1206" t="s">
        <v>51</v>
      </c>
      <c r="B1206" s="175">
        <v>43610</v>
      </c>
      <c r="C1206">
        <v>49</v>
      </c>
      <c r="D1206" t="s">
        <v>404</v>
      </c>
      <c r="E1206">
        <v>10306016.369999999</v>
      </c>
    </row>
    <row r="1207" spans="1:5" x14ac:dyDescent="0.25">
      <c r="A1207" t="s">
        <v>51</v>
      </c>
      <c r="B1207" s="175">
        <v>43610</v>
      </c>
      <c r="C1207">
        <v>49</v>
      </c>
      <c r="D1207" t="s">
        <v>405</v>
      </c>
      <c r="E1207">
        <v>3048447.72</v>
      </c>
    </row>
    <row r="1208" spans="1:5" x14ac:dyDescent="0.25">
      <c r="A1208" t="s">
        <v>51</v>
      </c>
      <c r="B1208" s="175">
        <v>43610</v>
      </c>
      <c r="C1208">
        <v>49</v>
      </c>
      <c r="D1208" t="s">
        <v>406</v>
      </c>
      <c r="E1208">
        <v>2343513.7200000002</v>
      </c>
    </row>
    <row r="1209" spans="1:5" x14ac:dyDescent="0.25">
      <c r="A1209" t="s">
        <v>51</v>
      </c>
      <c r="B1209" s="175">
        <v>43610</v>
      </c>
      <c r="C1209">
        <v>49</v>
      </c>
      <c r="D1209" t="s">
        <v>407</v>
      </c>
      <c r="E1209">
        <v>1924769.8</v>
      </c>
    </row>
    <row r="1210" spans="1:5" x14ac:dyDescent="0.25">
      <c r="A1210" t="s">
        <v>51</v>
      </c>
      <c r="B1210" s="175">
        <v>43610</v>
      </c>
      <c r="C1210">
        <v>49</v>
      </c>
      <c r="D1210" t="s">
        <v>408</v>
      </c>
      <c r="E1210">
        <v>302.91000000000003</v>
      </c>
    </row>
    <row r="1211" spans="1:5" x14ac:dyDescent="0.25">
      <c r="A1211" t="s">
        <v>51</v>
      </c>
      <c r="B1211" s="175">
        <v>43610</v>
      </c>
      <c r="C1211">
        <v>49</v>
      </c>
      <c r="D1211" t="s">
        <v>409</v>
      </c>
      <c r="E1211">
        <v>18162292.239999998</v>
      </c>
    </row>
    <row r="1212" spans="1:5" x14ac:dyDescent="0.25">
      <c r="A1212" t="s">
        <v>51</v>
      </c>
      <c r="B1212" s="175">
        <v>43610</v>
      </c>
      <c r="C1212">
        <v>49</v>
      </c>
      <c r="D1212" t="s">
        <v>410</v>
      </c>
      <c r="E1212">
        <v>7432004.9199999999</v>
      </c>
    </row>
    <row r="1213" spans="1:5" x14ac:dyDescent="0.25">
      <c r="A1213" t="s">
        <v>51</v>
      </c>
      <c r="B1213" s="175">
        <v>43610</v>
      </c>
      <c r="C1213">
        <v>49</v>
      </c>
      <c r="D1213" t="s">
        <v>411</v>
      </c>
      <c r="E1213">
        <v>991207.18</v>
      </c>
    </row>
    <row r="1214" spans="1:5" x14ac:dyDescent="0.25">
      <c r="A1214" t="s">
        <v>51</v>
      </c>
      <c r="B1214" s="175">
        <v>43610</v>
      </c>
      <c r="C1214">
        <v>49</v>
      </c>
      <c r="D1214" t="s">
        <v>412</v>
      </c>
      <c r="E1214">
        <v>1470164.19</v>
      </c>
    </row>
    <row r="1215" spans="1:5" x14ac:dyDescent="0.25">
      <c r="A1215" t="s">
        <v>51</v>
      </c>
      <c r="B1215" s="175">
        <v>43610</v>
      </c>
      <c r="C1215">
        <v>49</v>
      </c>
      <c r="D1215" t="s">
        <v>413</v>
      </c>
      <c r="E1215">
        <v>965380.52</v>
      </c>
    </row>
    <row r="1216" spans="1:5" x14ac:dyDescent="0.25">
      <c r="A1216" t="s">
        <v>51</v>
      </c>
      <c r="B1216" s="175">
        <v>43610</v>
      </c>
      <c r="C1216">
        <v>49</v>
      </c>
      <c r="D1216" t="s">
        <v>414</v>
      </c>
      <c r="E1216">
        <v>236294.59</v>
      </c>
    </row>
    <row r="1217" spans="1:5" x14ac:dyDescent="0.25">
      <c r="A1217" t="s">
        <v>51</v>
      </c>
      <c r="B1217" s="175">
        <v>43645</v>
      </c>
      <c r="C1217">
        <v>49</v>
      </c>
      <c r="D1217" t="s">
        <v>403</v>
      </c>
      <c r="E1217">
        <v>21551987.190000001</v>
      </c>
    </row>
    <row r="1218" spans="1:5" x14ac:dyDescent="0.25">
      <c r="A1218" t="s">
        <v>51</v>
      </c>
      <c r="B1218" s="175">
        <v>43645</v>
      </c>
      <c r="C1218">
        <v>49</v>
      </c>
      <c r="D1218" t="s">
        <v>404</v>
      </c>
      <c r="E1218">
        <v>10054739.130000001</v>
      </c>
    </row>
    <row r="1219" spans="1:5" x14ac:dyDescent="0.25">
      <c r="A1219" t="s">
        <v>51</v>
      </c>
      <c r="B1219" s="175">
        <v>43645</v>
      </c>
      <c r="C1219">
        <v>49</v>
      </c>
      <c r="D1219" t="s">
        <v>405</v>
      </c>
      <c r="E1219">
        <v>2570467.79</v>
      </c>
    </row>
    <row r="1220" spans="1:5" x14ac:dyDescent="0.25">
      <c r="A1220" t="s">
        <v>51</v>
      </c>
      <c r="B1220" s="175">
        <v>43645</v>
      </c>
      <c r="C1220">
        <v>49</v>
      </c>
      <c r="D1220" t="s">
        <v>406</v>
      </c>
      <c r="E1220">
        <v>1994824.81</v>
      </c>
    </row>
    <row r="1221" spans="1:5" x14ac:dyDescent="0.25">
      <c r="A1221" t="s">
        <v>51</v>
      </c>
      <c r="B1221" s="175">
        <v>43645</v>
      </c>
      <c r="C1221">
        <v>49</v>
      </c>
      <c r="D1221" t="s">
        <v>407</v>
      </c>
      <c r="E1221">
        <v>1622150.93</v>
      </c>
    </row>
    <row r="1222" spans="1:5" x14ac:dyDescent="0.25">
      <c r="A1222" t="s">
        <v>51</v>
      </c>
      <c r="B1222" s="175">
        <v>43645</v>
      </c>
      <c r="C1222">
        <v>49</v>
      </c>
      <c r="D1222" t="s">
        <v>408</v>
      </c>
      <c r="E1222">
        <v>207.93</v>
      </c>
    </row>
    <row r="1223" spans="1:5" x14ac:dyDescent="0.25">
      <c r="A1223" t="s">
        <v>51</v>
      </c>
      <c r="B1223" s="175">
        <v>43645</v>
      </c>
      <c r="C1223">
        <v>49</v>
      </c>
      <c r="D1223" t="s">
        <v>409</v>
      </c>
      <c r="E1223">
        <v>16658703.32</v>
      </c>
    </row>
    <row r="1224" spans="1:5" x14ac:dyDescent="0.25">
      <c r="A1224" t="s">
        <v>51</v>
      </c>
      <c r="B1224" s="175">
        <v>43645</v>
      </c>
      <c r="C1224">
        <v>49</v>
      </c>
      <c r="D1224" t="s">
        <v>410</v>
      </c>
      <c r="E1224">
        <v>6063902.3200000003</v>
      </c>
    </row>
    <row r="1225" spans="1:5" x14ac:dyDescent="0.25">
      <c r="A1225" t="s">
        <v>51</v>
      </c>
      <c r="B1225" s="175">
        <v>43645</v>
      </c>
      <c r="C1225">
        <v>49</v>
      </c>
      <c r="D1225" t="s">
        <v>411</v>
      </c>
      <c r="E1225">
        <v>699328.3</v>
      </c>
    </row>
    <row r="1226" spans="1:5" x14ac:dyDescent="0.25">
      <c r="A1226" t="s">
        <v>51</v>
      </c>
      <c r="B1226" s="175">
        <v>43645</v>
      </c>
      <c r="C1226">
        <v>49</v>
      </c>
      <c r="D1226" t="s">
        <v>412</v>
      </c>
      <c r="E1226">
        <v>1127999.44</v>
      </c>
    </row>
    <row r="1227" spans="1:5" x14ac:dyDescent="0.25">
      <c r="A1227" t="s">
        <v>51</v>
      </c>
      <c r="B1227" s="175">
        <v>43645</v>
      </c>
      <c r="C1227">
        <v>49</v>
      </c>
      <c r="D1227" t="s">
        <v>413</v>
      </c>
      <c r="E1227">
        <v>408466.14</v>
      </c>
    </row>
    <row r="1228" spans="1:5" x14ac:dyDescent="0.25">
      <c r="A1228" t="s">
        <v>51</v>
      </c>
      <c r="B1228" s="175">
        <v>43645</v>
      </c>
      <c r="C1228">
        <v>49</v>
      </c>
      <c r="D1228" t="s">
        <v>414</v>
      </c>
      <c r="E1228">
        <v>152763.01</v>
      </c>
    </row>
    <row r="1229" spans="1:5" x14ac:dyDescent="0.25">
      <c r="A1229" t="s">
        <v>51</v>
      </c>
      <c r="B1229" s="175">
        <v>43673</v>
      </c>
      <c r="C1229">
        <v>49</v>
      </c>
      <c r="D1229" t="s">
        <v>403</v>
      </c>
      <c r="E1229">
        <v>22260805.960000001</v>
      </c>
    </row>
    <row r="1230" spans="1:5" x14ac:dyDescent="0.25">
      <c r="A1230" t="s">
        <v>51</v>
      </c>
      <c r="B1230" s="175">
        <v>43673</v>
      </c>
      <c r="C1230">
        <v>49</v>
      </c>
      <c r="D1230" t="s">
        <v>404</v>
      </c>
      <c r="E1230">
        <v>10011437.6</v>
      </c>
    </row>
    <row r="1231" spans="1:5" x14ac:dyDescent="0.25">
      <c r="A1231" t="s">
        <v>51</v>
      </c>
      <c r="B1231" s="175">
        <v>43673</v>
      </c>
      <c r="C1231">
        <v>49</v>
      </c>
      <c r="D1231" t="s">
        <v>405</v>
      </c>
      <c r="E1231">
        <v>2922503.1</v>
      </c>
    </row>
    <row r="1232" spans="1:5" x14ac:dyDescent="0.25">
      <c r="A1232" t="s">
        <v>51</v>
      </c>
      <c r="B1232" s="175">
        <v>43673</v>
      </c>
      <c r="C1232">
        <v>49</v>
      </c>
      <c r="D1232" t="s">
        <v>406</v>
      </c>
      <c r="E1232">
        <v>2638864.88</v>
      </c>
    </row>
    <row r="1233" spans="1:5" x14ac:dyDescent="0.25">
      <c r="A1233" t="s">
        <v>51</v>
      </c>
      <c r="B1233" s="175">
        <v>43673</v>
      </c>
      <c r="C1233">
        <v>49</v>
      </c>
      <c r="D1233" t="s">
        <v>407</v>
      </c>
      <c r="E1233">
        <v>2202562.6800000002</v>
      </c>
    </row>
    <row r="1234" spans="1:5" x14ac:dyDescent="0.25">
      <c r="A1234" t="s">
        <v>51</v>
      </c>
      <c r="B1234" s="175">
        <v>43673</v>
      </c>
      <c r="C1234">
        <v>49</v>
      </c>
      <c r="D1234" t="s">
        <v>408</v>
      </c>
      <c r="E1234">
        <v>224.38</v>
      </c>
    </row>
    <row r="1235" spans="1:5" x14ac:dyDescent="0.25">
      <c r="A1235" t="s">
        <v>51</v>
      </c>
      <c r="B1235" s="175">
        <v>43673</v>
      </c>
      <c r="C1235">
        <v>49</v>
      </c>
      <c r="D1235" t="s">
        <v>409</v>
      </c>
      <c r="E1235">
        <v>15954209.619999999</v>
      </c>
    </row>
    <row r="1236" spans="1:5" x14ac:dyDescent="0.25">
      <c r="A1236" t="s">
        <v>51</v>
      </c>
      <c r="B1236" s="175">
        <v>43673</v>
      </c>
      <c r="C1236">
        <v>49</v>
      </c>
      <c r="D1236" t="s">
        <v>410</v>
      </c>
      <c r="E1236">
        <v>5536339.6900000004</v>
      </c>
    </row>
    <row r="1237" spans="1:5" x14ac:dyDescent="0.25">
      <c r="A1237" t="s">
        <v>51</v>
      </c>
      <c r="B1237" s="175">
        <v>43673</v>
      </c>
      <c r="C1237">
        <v>49</v>
      </c>
      <c r="D1237" t="s">
        <v>411</v>
      </c>
      <c r="E1237">
        <v>603293.24</v>
      </c>
    </row>
    <row r="1238" spans="1:5" x14ac:dyDescent="0.25">
      <c r="A1238" t="s">
        <v>51</v>
      </c>
      <c r="B1238" s="175">
        <v>43673</v>
      </c>
      <c r="C1238">
        <v>49</v>
      </c>
      <c r="D1238" t="s">
        <v>412</v>
      </c>
      <c r="E1238">
        <v>1067843.95</v>
      </c>
    </row>
    <row r="1239" spans="1:5" x14ac:dyDescent="0.25">
      <c r="A1239" t="s">
        <v>51</v>
      </c>
      <c r="B1239" s="175">
        <v>43673</v>
      </c>
      <c r="C1239">
        <v>49</v>
      </c>
      <c r="D1239" t="s">
        <v>413</v>
      </c>
      <c r="E1239">
        <v>535890.80000000005</v>
      </c>
    </row>
    <row r="1240" spans="1:5" x14ac:dyDescent="0.25">
      <c r="A1240" t="s">
        <v>51</v>
      </c>
      <c r="B1240" s="175">
        <v>43673</v>
      </c>
      <c r="C1240">
        <v>49</v>
      </c>
      <c r="D1240" t="s">
        <v>414</v>
      </c>
      <c r="E1240">
        <v>15995.64</v>
      </c>
    </row>
    <row r="1241" spans="1:5" x14ac:dyDescent="0.25">
      <c r="A1241" t="s">
        <v>51</v>
      </c>
      <c r="B1241" s="175">
        <v>43708</v>
      </c>
      <c r="C1241">
        <v>49</v>
      </c>
      <c r="D1241" t="s">
        <v>403</v>
      </c>
      <c r="E1241">
        <v>24687390.399999999</v>
      </c>
    </row>
    <row r="1242" spans="1:5" x14ac:dyDescent="0.25">
      <c r="A1242" t="s">
        <v>51</v>
      </c>
      <c r="B1242" s="175">
        <v>43708</v>
      </c>
      <c r="C1242">
        <v>49</v>
      </c>
      <c r="D1242" t="s">
        <v>404</v>
      </c>
      <c r="E1242">
        <v>10232132.949999999</v>
      </c>
    </row>
    <row r="1243" spans="1:5" x14ac:dyDescent="0.25">
      <c r="A1243" t="s">
        <v>51</v>
      </c>
      <c r="B1243" s="175">
        <v>43708</v>
      </c>
      <c r="C1243">
        <v>49</v>
      </c>
      <c r="D1243" t="s">
        <v>405</v>
      </c>
      <c r="E1243">
        <v>2905936.49</v>
      </c>
    </row>
    <row r="1244" spans="1:5" x14ac:dyDescent="0.25">
      <c r="A1244" t="s">
        <v>51</v>
      </c>
      <c r="B1244" s="175">
        <v>43708</v>
      </c>
      <c r="C1244">
        <v>49</v>
      </c>
      <c r="D1244" t="s">
        <v>406</v>
      </c>
      <c r="E1244">
        <v>2282766.77</v>
      </c>
    </row>
    <row r="1245" spans="1:5" x14ac:dyDescent="0.25">
      <c r="A1245" t="s">
        <v>51</v>
      </c>
      <c r="B1245" s="175">
        <v>43708</v>
      </c>
      <c r="C1245">
        <v>49</v>
      </c>
      <c r="D1245" t="s">
        <v>407</v>
      </c>
      <c r="E1245">
        <v>1463114.88</v>
      </c>
    </row>
    <row r="1246" spans="1:5" x14ac:dyDescent="0.25">
      <c r="A1246" t="s">
        <v>51</v>
      </c>
      <c r="B1246" s="175">
        <v>43708</v>
      </c>
      <c r="C1246">
        <v>49</v>
      </c>
      <c r="D1246" t="s">
        <v>408</v>
      </c>
      <c r="E1246">
        <v>241.03</v>
      </c>
    </row>
    <row r="1247" spans="1:5" x14ac:dyDescent="0.25">
      <c r="A1247" t="s">
        <v>51</v>
      </c>
      <c r="B1247" s="175">
        <v>43708</v>
      </c>
      <c r="C1247">
        <v>49</v>
      </c>
      <c r="D1247" t="s">
        <v>409</v>
      </c>
      <c r="E1247">
        <v>14766773.550000001</v>
      </c>
    </row>
    <row r="1248" spans="1:5" x14ac:dyDescent="0.25">
      <c r="A1248" t="s">
        <v>51</v>
      </c>
      <c r="B1248" s="175">
        <v>43708</v>
      </c>
      <c r="C1248">
        <v>49</v>
      </c>
      <c r="D1248" t="s">
        <v>410</v>
      </c>
      <c r="E1248">
        <v>5433270.0999999996</v>
      </c>
    </row>
    <row r="1249" spans="1:5" x14ac:dyDescent="0.25">
      <c r="A1249" t="s">
        <v>51</v>
      </c>
      <c r="B1249" s="175">
        <v>43708</v>
      </c>
      <c r="C1249">
        <v>49</v>
      </c>
      <c r="D1249" t="s">
        <v>411</v>
      </c>
      <c r="E1249">
        <v>508294.98</v>
      </c>
    </row>
    <row r="1250" spans="1:5" x14ac:dyDescent="0.25">
      <c r="A1250" t="s">
        <v>51</v>
      </c>
      <c r="B1250" s="175">
        <v>43708</v>
      </c>
      <c r="C1250">
        <v>49</v>
      </c>
      <c r="D1250" t="s">
        <v>412</v>
      </c>
      <c r="E1250">
        <v>943807.15</v>
      </c>
    </row>
    <row r="1251" spans="1:5" x14ac:dyDescent="0.25">
      <c r="A1251" t="s">
        <v>51</v>
      </c>
      <c r="B1251" s="175">
        <v>43708</v>
      </c>
      <c r="C1251">
        <v>49</v>
      </c>
      <c r="D1251" t="s">
        <v>413</v>
      </c>
      <c r="E1251">
        <v>451098.38</v>
      </c>
    </row>
    <row r="1252" spans="1:5" x14ac:dyDescent="0.25">
      <c r="A1252" t="s">
        <v>51</v>
      </c>
      <c r="B1252" s="175">
        <v>43708</v>
      </c>
      <c r="C1252">
        <v>49</v>
      </c>
      <c r="D1252" t="s">
        <v>414</v>
      </c>
      <c r="E1252">
        <v>16006.28</v>
      </c>
    </row>
    <row r="1253" spans="1:5" x14ac:dyDescent="0.25">
      <c r="A1253" t="s">
        <v>51</v>
      </c>
      <c r="B1253" s="175">
        <v>43736</v>
      </c>
      <c r="C1253">
        <v>49</v>
      </c>
      <c r="D1253" t="s">
        <v>403</v>
      </c>
      <c r="E1253">
        <v>26974256.73</v>
      </c>
    </row>
    <row r="1254" spans="1:5" x14ac:dyDescent="0.25">
      <c r="A1254" t="s">
        <v>51</v>
      </c>
      <c r="B1254" s="175">
        <v>43736</v>
      </c>
      <c r="C1254">
        <v>49</v>
      </c>
      <c r="D1254" t="s">
        <v>404</v>
      </c>
      <c r="E1254">
        <v>10764769.77</v>
      </c>
    </row>
    <row r="1255" spans="1:5" x14ac:dyDescent="0.25">
      <c r="A1255" t="s">
        <v>51</v>
      </c>
      <c r="B1255" s="175">
        <v>43736</v>
      </c>
      <c r="C1255">
        <v>49</v>
      </c>
      <c r="D1255" t="s">
        <v>405</v>
      </c>
      <c r="E1255">
        <v>3287017.02</v>
      </c>
    </row>
    <row r="1256" spans="1:5" x14ac:dyDescent="0.25">
      <c r="A1256" t="s">
        <v>51</v>
      </c>
      <c r="B1256" s="175">
        <v>43736</v>
      </c>
      <c r="C1256">
        <v>49</v>
      </c>
      <c r="D1256" t="s">
        <v>406</v>
      </c>
      <c r="E1256">
        <v>2738787.06</v>
      </c>
    </row>
    <row r="1257" spans="1:5" x14ac:dyDescent="0.25">
      <c r="A1257" t="s">
        <v>51</v>
      </c>
      <c r="B1257" s="175">
        <v>43736</v>
      </c>
      <c r="C1257">
        <v>49</v>
      </c>
      <c r="D1257" t="s">
        <v>407</v>
      </c>
      <c r="E1257">
        <v>2656610.21</v>
      </c>
    </row>
    <row r="1258" spans="1:5" x14ac:dyDescent="0.25">
      <c r="A1258" t="s">
        <v>51</v>
      </c>
      <c r="B1258" s="175">
        <v>43736</v>
      </c>
      <c r="C1258">
        <v>49</v>
      </c>
      <c r="D1258" t="s">
        <v>408</v>
      </c>
      <c r="E1258">
        <v>257.88</v>
      </c>
    </row>
    <row r="1259" spans="1:5" x14ac:dyDescent="0.25">
      <c r="A1259" t="s">
        <v>51</v>
      </c>
      <c r="B1259" s="175">
        <v>43736</v>
      </c>
      <c r="C1259">
        <v>49</v>
      </c>
      <c r="D1259" t="s">
        <v>409</v>
      </c>
      <c r="E1259">
        <v>14155510.119999999</v>
      </c>
    </row>
    <row r="1260" spans="1:5" x14ac:dyDescent="0.25">
      <c r="A1260" t="s">
        <v>51</v>
      </c>
      <c r="B1260" s="175">
        <v>43736</v>
      </c>
      <c r="C1260">
        <v>49</v>
      </c>
      <c r="D1260" t="s">
        <v>410</v>
      </c>
      <c r="E1260">
        <v>5396850.0099999998</v>
      </c>
    </row>
    <row r="1261" spans="1:5" x14ac:dyDescent="0.25">
      <c r="A1261" t="s">
        <v>51</v>
      </c>
      <c r="B1261" s="175">
        <v>43736</v>
      </c>
      <c r="C1261">
        <v>49</v>
      </c>
      <c r="D1261" t="s">
        <v>411</v>
      </c>
      <c r="E1261">
        <v>510251.55</v>
      </c>
    </row>
    <row r="1262" spans="1:5" x14ac:dyDescent="0.25">
      <c r="A1262" t="s">
        <v>51</v>
      </c>
      <c r="B1262" s="175">
        <v>43736</v>
      </c>
      <c r="C1262">
        <v>49</v>
      </c>
      <c r="D1262" t="s">
        <v>412</v>
      </c>
      <c r="E1262">
        <v>923430.74</v>
      </c>
    </row>
    <row r="1263" spans="1:5" x14ac:dyDescent="0.25">
      <c r="A1263" t="s">
        <v>51</v>
      </c>
      <c r="B1263" s="175">
        <v>43736</v>
      </c>
      <c r="C1263">
        <v>49</v>
      </c>
      <c r="D1263" t="s">
        <v>413</v>
      </c>
      <c r="E1263">
        <v>555225.42000000004</v>
      </c>
    </row>
    <row r="1264" spans="1:5" x14ac:dyDescent="0.25">
      <c r="A1264" t="s">
        <v>51</v>
      </c>
      <c r="B1264" s="175">
        <v>43736</v>
      </c>
      <c r="C1264">
        <v>49</v>
      </c>
      <c r="D1264" t="s">
        <v>414</v>
      </c>
      <c r="E1264">
        <v>0</v>
      </c>
    </row>
    <row r="1265" spans="1:5" x14ac:dyDescent="0.25">
      <c r="A1265" t="s">
        <v>51</v>
      </c>
      <c r="B1265" s="175">
        <v>43764</v>
      </c>
      <c r="C1265">
        <v>49</v>
      </c>
      <c r="D1265" t="s">
        <v>403</v>
      </c>
      <c r="E1265">
        <v>27019706.449999999</v>
      </c>
    </row>
    <row r="1266" spans="1:5" x14ac:dyDescent="0.25">
      <c r="A1266" t="s">
        <v>51</v>
      </c>
      <c r="B1266" s="175">
        <v>43764</v>
      </c>
      <c r="C1266">
        <v>49</v>
      </c>
      <c r="D1266" t="s">
        <v>404</v>
      </c>
      <c r="E1266">
        <v>11021645.25</v>
      </c>
    </row>
    <row r="1267" spans="1:5" x14ac:dyDescent="0.25">
      <c r="A1267" t="s">
        <v>51</v>
      </c>
      <c r="B1267" s="175">
        <v>43764</v>
      </c>
      <c r="C1267">
        <v>49</v>
      </c>
      <c r="D1267" t="s">
        <v>405</v>
      </c>
      <c r="E1267">
        <v>3143218.11</v>
      </c>
    </row>
    <row r="1268" spans="1:5" x14ac:dyDescent="0.25">
      <c r="A1268" t="s">
        <v>51</v>
      </c>
      <c r="B1268" s="175">
        <v>43764</v>
      </c>
      <c r="C1268">
        <v>49</v>
      </c>
      <c r="D1268" t="s">
        <v>406</v>
      </c>
      <c r="E1268">
        <v>2351074.4900000002</v>
      </c>
    </row>
    <row r="1269" spans="1:5" x14ac:dyDescent="0.25">
      <c r="A1269" t="s">
        <v>51</v>
      </c>
      <c r="B1269" s="175">
        <v>43764</v>
      </c>
      <c r="C1269">
        <v>49</v>
      </c>
      <c r="D1269" t="s">
        <v>407</v>
      </c>
      <c r="E1269">
        <v>1344464.39</v>
      </c>
    </row>
    <row r="1270" spans="1:5" x14ac:dyDescent="0.25">
      <c r="A1270" t="s">
        <v>51</v>
      </c>
      <c r="B1270" s="175">
        <v>43764</v>
      </c>
      <c r="C1270">
        <v>49</v>
      </c>
      <c r="D1270" t="s">
        <v>408</v>
      </c>
      <c r="E1270">
        <v>274.89999999999998</v>
      </c>
    </row>
    <row r="1271" spans="1:5" x14ac:dyDescent="0.25">
      <c r="A1271" t="s">
        <v>51</v>
      </c>
      <c r="B1271" s="175">
        <v>43764</v>
      </c>
      <c r="C1271">
        <v>49</v>
      </c>
      <c r="D1271" t="s">
        <v>409</v>
      </c>
      <c r="E1271">
        <v>13661238.93</v>
      </c>
    </row>
    <row r="1272" spans="1:5" x14ac:dyDescent="0.25">
      <c r="A1272" t="s">
        <v>51</v>
      </c>
      <c r="B1272" s="175">
        <v>43764</v>
      </c>
      <c r="C1272">
        <v>49</v>
      </c>
      <c r="D1272" t="s">
        <v>410</v>
      </c>
      <c r="E1272">
        <v>5399199.6699999999</v>
      </c>
    </row>
    <row r="1273" spans="1:5" x14ac:dyDescent="0.25">
      <c r="A1273" t="s">
        <v>51</v>
      </c>
      <c r="B1273" s="175">
        <v>43764</v>
      </c>
      <c r="C1273">
        <v>49</v>
      </c>
      <c r="D1273" t="s">
        <v>411</v>
      </c>
      <c r="E1273">
        <v>502765.03</v>
      </c>
    </row>
    <row r="1274" spans="1:5" x14ac:dyDescent="0.25">
      <c r="A1274" t="s">
        <v>51</v>
      </c>
      <c r="B1274" s="175">
        <v>43764</v>
      </c>
      <c r="C1274">
        <v>49</v>
      </c>
      <c r="D1274" t="s">
        <v>412</v>
      </c>
      <c r="E1274">
        <v>987219.99</v>
      </c>
    </row>
    <row r="1275" spans="1:5" x14ac:dyDescent="0.25">
      <c r="A1275" t="s">
        <v>51</v>
      </c>
      <c r="B1275" s="175">
        <v>43764</v>
      </c>
      <c r="C1275">
        <v>49</v>
      </c>
      <c r="D1275" t="s">
        <v>413</v>
      </c>
      <c r="E1275">
        <v>422408.38</v>
      </c>
    </row>
    <row r="1276" spans="1:5" x14ac:dyDescent="0.25">
      <c r="A1276" t="s">
        <v>51</v>
      </c>
      <c r="B1276" s="175">
        <v>43764</v>
      </c>
      <c r="C1276">
        <v>49</v>
      </c>
      <c r="D1276" t="s">
        <v>414</v>
      </c>
      <c r="E1276">
        <v>0</v>
      </c>
    </row>
    <row r="1277" spans="1:5" x14ac:dyDescent="0.25">
      <c r="A1277" t="s">
        <v>51</v>
      </c>
      <c r="B1277" s="175">
        <v>43799</v>
      </c>
      <c r="C1277">
        <v>49</v>
      </c>
      <c r="D1277" t="s">
        <v>403</v>
      </c>
      <c r="E1277">
        <v>28393160.27</v>
      </c>
    </row>
    <row r="1278" spans="1:5" x14ac:dyDescent="0.25">
      <c r="A1278" t="s">
        <v>51</v>
      </c>
      <c r="B1278" s="175">
        <v>43799</v>
      </c>
      <c r="C1278">
        <v>49</v>
      </c>
      <c r="D1278" t="s">
        <v>404</v>
      </c>
      <c r="E1278">
        <v>11487833.09</v>
      </c>
    </row>
    <row r="1279" spans="1:5" x14ac:dyDescent="0.25">
      <c r="A1279" t="s">
        <v>51</v>
      </c>
      <c r="B1279" s="175">
        <v>43799</v>
      </c>
      <c r="C1279">
        <v>49</v>
      </c>
      <c r="D1279" t="s">
        <v>405</v>
      </c>
      <c r="E1279">
        <v>3295758.01</v>
      </c>
    </row>
    <row r="1280" spans="1:5" x14ac:dyDescent="0.25">
      <c r="A1280" t="s">
        <v>51</v>
      </c>
      <c r="B1280" s="175">
        <v>43799</v>
      </c>
      <c r="C1280">
        <v>49</v>
      </c>
      <c r="D1280" t="s">
        <v>406</v>
      </c>
      <c r="E1280">
        <v>2816810.39</v>
      </c>
    </row>
    <row r="1281" spans="1:5" x14ac:dyDescent="0.25">
      <c r="A1281" t="s">
        <v>51</v>
      </c>
      <c r="B1281" s="175">
        <v>43799</v>
      </c>
      <c r="C1281">
        <v>49</v>
      </c>
      <c r="D1281" t="s">
        <v>407</v>
      </c>
      <c r="E1281">
        <v>1843595.82</v>
      </c>
    </row>
    <row r="1282" spans="1:5" x14ac:dyDescent="0.25">
      <c r="A1282" t="s">
        <v>51</v>
      </c>
      <c r="B1282" s="175">
        <v>43799</v>
      </c>
      <c r="C1282">
        <v>49</v>
      </c>
      <c r="D1282" t="s">
        <v>408</v>
      </c>
      <c r="E1282">
        <v>290.26</v>
      </c>
    </row>
    <row r="1283" spans="1:5" x14ac:dyDescent="0.25">
      <c r="A1283" t="s">
        <v>51</v>
      </c>
      <c r="B1283" s="175">
        <v>43799</v>
      </c>
      <c r="C1283">
        <v>49</v>
      </c>
      <c r="D1283" t="s">
        <v>409</v>
      </c>
      <c r="E1283">
        <v>14205363.689999999</v>
      </c>
    </row>
    <row r="1284" spans="1:5" x14ac:dyDescent="0.25">
      <c r="A1284" t="s">
        <v>51</v>
      </c>
      <c r="B1284" s="175">
        <v>43799</v>
      </c>
      <c r="C1284">
        <v>49</v>
      </c>
      <c r="D1284" t="s">
        <v>410</v>
      </c>
      <c r="E1284">
        <v>5667046.3300000001</v>
      </c>
    </row>
    <row r="1285" spans="1:5" x14ac:dyDescent="0.25">
      <c r="A1285" t="s">
        <v>51</v>
      </c>
      <c r="B1285" s="175">
        <v>43799</v>
      </c>
      <c r="C1285">
        <v>49</v>
      </c>
      <c r="D1285" t="s">
        <v>411</v>
      </c>
      <c r="E1285">
        <v>550455.23</v>
      </c>
    </row>
    <row r="1286" spans="1:5" x14ac:dyDescent="0.25">
      <c r="A1286" t="s">
        <v>51</v>
      </c>
      <c r="B1286" s="175">
        <v>43799</v>
      </c>
      <c r="C1286">
        <v>49</v>
      </c>
      <c r="D1286" t="s">
        <v>412</v>
      </c>
      <c r="E1286">
        <v>1108829.67</v>
      </c>
    </row>
    <row r="1287" spans="1:5" x14ac:dyDescent="0.25">
      <c r="A1287" t="s">
        <v>51</v>
      </c>
      <c r="B1287" s="175">
        <v>43799</v>
      </c>
      <c r="C1287">
        <v>49</v>
      </c>
      <c r="D1287" t="s">
        <v>413</v>
      </c>
      <c r="E1287">
        <v>572076.73</v>
      </c>
    </row>
    <row r="1288" spans="1:5" x14ac:dyDescent="0.25">
      <c r="A1288" t="s">
        <v>51</v>
      </c>
      <c r="B1288" s="175">
        <v>43799</v>
      </c>
      <c r="C1288">
        <v>49</v>
      </c>
      <c r="D1288" t="s">
        <v>414</v>
      </c>
      <c r="E1288">
        <v>53902.9</v>
      </c>
    </row>
    <row r="1289" spans="1:5" x14ac:dyDescent="0.25">
      <c r="A1289" t="s">
        <v>51</v>
      </c>
      <c r="B1289" s="175">
        <v>43820</v>
      </c>
      <c r="C1289">
        <v>49</v>
      </c>
      <c r="D1289" t="s">
        <v>403</v>
      </c>
      <c r="E1289">
        <v>28669787.050000001</v>
      </c>
    </row>
    <row r="1290" spans="1:5" x14ac:dyDescent="0.25">
      <c r="A1290" t="s">
        <v>51</v>
      </c>
      <c r="B1290" s="175">
        <v>43820</v>
      </c>
      <c r="C1290">
        <v>49</v>
      </c>
      <c r="D1290" t="s">
        <v>404</v>
      </c>
      <c r="E1290">
        <v>11790592.26</v>
      </c>
    </row>
    <row r="1291" spans="1:5" x14ac:dyDescent="0.25">
      <c r="A1291" t="s">
        <v>51</v>
      </c>
      <c r="B1291" s="175">
        <v>43820</v>
      </c>
      <c r="C1291">
        <v>49</v>
      </c>
      <c r="D1291" t="s">
        <v>405</v>
      </c>
      <c r="E1291">
        <v>3217826.91</v>
      </c>
    </row>
    <row r="1292" spans="1:5" x14ac:dyDescent="0.25">
      <c r="A1292" t="s">
        <v>51</v>
      </c>
      <c r="B1292" s="175">
        <v>43820</v>
      </c>
      <c r="C1292">
        <v>49</v>
      </c>
      <c r="D1292" t="s">
        <v>406</v>
      </c>
      <c r="E1292">
        <v>2651679.0099999998</v>
      </c>
    </row>
    <row r="1293" spans="1:5" x14ac:dyDescent="0.25">
      <c r="A1293" t="s">
        <v>51</v>
      </c>
      <c r="B1293" s="175">
        <v>43820</v>
      </c>
      <c r="C1293">
        <v>49</v>
      </c>
      <c r="D1293" t="s">
        <v>407</v>
      </c>
      <c r="E1293">
        <v>2628496.7400000002</v>
      </c>
    </row>
    <row r="1294" spans="1:5" x14ac:dyDescent="0.25">
      <c r="A1294" t="s">
        <v>51</v>
      </c>
      <c r="B1294" s="175">
        <v>43820</v>
      </c>
      <c r="C1294">
        <v>49</v>
      </c>
      <c r="D1294" t="s">
        <v>408</v>
      </c>
      <c r="E1294">
        <v>18674.21</v>
      </c>
    </row>
    <row r="1295" spans="1:5" x14ac:dyDescent="0.25">
      <c r="A1295" t="s">
        <v>51</v>
      </c>
      <c r="B1295" s="175">
        <v>43820</v>
      </c>
      <c r="C1295">
        <v>49</v>
      </c>
      <c r="D1295" t="s">
        <v>409</v>
      </c>
      <c r="E1295">
        <v>14901224.619999999</v>
      </c>
    </row>
    <row r="1296" spans="1:5" x14ac:dyDescent="0.25">
      <c r="A1296" t="s">
        <v>51</v>
      </c>
      <c r="B1296" s="175">
        <v>43820</v>
      </c>
      <c r="C1296">
        <v>49</v>
      </c>
      <c r="D1296" t="s">
        <v>410</v>
      </c>
      <c r="E1296">
        <v>5884502.0700000003</v>
      </c>
    </row>
    <row r="1297" spans="1:5" x14ac:dyDescent="0.25">
      <c r="A1297" t="s">
        <v>51</v>
      </c>
      <c r="B1297" s="175">
        <v>43820</v>
      </c>
      <c r="C1297">
        <v>49</v>
      </c>
      <c r="D1297" t="s">
        <v>411</v>
      </c>
      <c r="E1297">
        <v>601405.93999999994</v>
      </c>
    </row>
    <row r="1298" spans="1:5" x14ac:dyDescent="0.25">
      <c r="A1298" t="s">
        <v>51</v>
      </c>
      <c r="B1298" s="175">
        <v>43820</v>
      </c>
      <c r="C1298">
        <v>49</v>
      </c>
      <c r="D1298" t="s">
        <v>412</v>
      </c>
      <c r="E1298">
        <v>1277449.3700000001</v>
      </c>
    </row>
    <row r="1299" spans="1:5" x14ac:dyDescent="0.25">
      <c r="A1299" t="s">
        <v>51</v>
      </c>
      <c r="B1299" s="175">
        <v>43820</v>
      </c>
      <c r="C1299">
        <v>49</v>
      </c>
      <c r="D1299" t="s">
        <v>413</v>
      </c>
      <c r="E1299">
        <v>672536.07</v>
      </c>
    </row>
    <row r="1300" spans="1:5" x14ac:dyDescent="0.25">
      <c r="A1300" t="s">
        <v>51</v>
      </c>
      <c r="B1300" s="175">
        <v>43820</v>
      </c>
      <c r="C1300">
        <v>49</v>
      </c>
      <c r="D1300" t="s">
        <v>414</v>
      </c>
      <c r="E1300">
        <v>0</v>
      </c>
    </row>
    <row r="1301" spans="1:5" x14ac:dyDescent="0.25">
      <c r="A1301" t="s">
        <v>51</v>
      </c>
      <c r="B1301" s="175">
        <v>43855</v>
      </c>
      <c r="C1301">
        <v>49</v>
      </c>
      <c r="D1301" t="s">
        <v>403</v>
      </c>
      <c r="E1301">
        <v>30785289.190000001</v>
      </c>
    </row>
    <row r="1302" spans="1:5" x14ac:dyDescent="0.25">
      <c r="A1302" t="s">
        <v>51</v>
      </c>
      <c r="B1302" s="175">
        <v>43855</v>
      </c>
      <c r="C1302">
        <v>49</v>
      </c>
      <c r="D1302" t="s">
        <v>404</v>
      </c>
      <c r="E1302">
        <v>12455623.68</v>
      </c>
    </row>
    <row r="1303" spans="1:5" x14ac:dyDescent="0.25">
      <c r="A1303" t="s">
        <v>51</v>
      </c>
      <c r="B1303" s="175">
        <v>43855</v>
      </c>
      <c r="C1303">
        <v>49</v>
      </c>
      <c r="D1303" t="s">
        <v>405</v>
      </c>
      <c r="E1303">
        <v>3390222.69</v>
      </c>
    </row>
    <row r="1304" spans="1:5" x14ac:dyDescent="0.25">
      <c r="A1304" t="s">
        <v>51</v>
      </c>
      <c r="B1304" s="175">
        <v>43855</v>
      </c>
      <c r="C1304">
        <v>49</v>
      </c>
      <c r="D1304" t="s">
        <v>406</v>
      </c>
      <c r="E1304">
        <v>2536874.15</v>
      </c>
    </row>
    <row r="1305" spans="1:5" x14ac:dyDescent="0.25">
      <c r="A1305" t="s">
        <v>51</v>
      </c>
      <c r="B1305" s="175">
        <v>43855</v>
      </c>
      <c r="C1305">
        <v>49</v>
      </c>
      <c r="D1305" t="s">
        <v>407</v>
      </c>
      <c r="E1305">
        <v>2768601.02</v>
      </c>
    </row>
    <row r="1306" spans="1:5" x14ac:dyDescent="0.25">
      <c r="A1306" t="s">
        <v>51</v>
      </c>
      <c r="B1306" s="175">
        <v>43855</v>
      </c>
      <c r="C1306">
        <v>49</v>
      </c>
      <c r="D1306" t="s">
        <v>408</v>
      </c>
      <c r="E1306">
        <v>18614.240000000002</v>
      </c>
    </row>
    <row r="1307" spans="1:5" x14ac:dyDescent="0.25">
      <c r="A1307" t="s">
        <v>51</v>
      </c>
      <c r="B1307" s="175">
        <v>43855</v>
      </c>
      <c r="C1307">
        <v>49</v>
      </c>
      <c r="D1307" t="s">
        <v>409</v>
      </c>
      <c r="E1307">
        <v>17937457.510000002</v>
      </c>
    </row>
    <row r="1308" spans="1:5" x14ac:dyDescent="0.25">
      <c r="A1308" t="s">
        <v>51</v>
      </c>
      <c r="B1308" s="175">
        <v>43855</v>
      </c>
      <c r="C1308">
        <v>49</v>
      </c>
      <c r="D1308" t="s">
        <v>410</v>
      </c>
      <c r="E1308">
        <v>6723390.4299999997</v>
      </c>
    </row>
    <row r="1309" spans="1:5" x14ac:dyDescent="0.25">
      <c r="A1309" t="s">
        <v>51</v>
      </c>
      <c r="B1309" s="175">
        <v>43855</v>
      </c>
      <c r="C1309">
        <v>49</v>
      </c>
      <c r="D1309" t="s">
        <v>411</v>
      </c>
      <c r="E1309">
        <v>1001313.56</v>
      </c>
    </row>
    <row r="1310" spans="1:5" x14ac:dyDescent="0.25">
      <c r="A1310" t="s">
        <v>51</v>
      </c>
      <c r="B1310" s="175">
        <v>43855</v>
      </c>
      <c r="C1310">
        <v>49</v>
      </c>
      <c r="D1310" t="s">
        <v>412</v>
      </c>
      <c r="E1310">
        <v>1326725.3999999999</v>
      </c>
    </row>
    <row r="1311" spans="1:5" x14ac:dyDescent="0.25">
      <c r="A1311" t="s">
        <v>51</v>
      </c>
      <c r="B1311" s="175">
        <v>43855</v>
      </c>
      <c r="C1311">
        <v>49</v>
      </c>
      <c r="D1311" t="s">
        <v>413</v>
      </c>
      <c r="E1311">
        <v>944605.42</v>
      </c>
    </row>
    <row r="1312" spans="1:5" x14ac:dyDescent="0.25">
      <c r="A1312" t="s">
        <v>51</v>
      </c>
      <c r="B1312" s="175">
        <v>43855</v>
      </c>
      <c r="C1312">
        <v>49</v>
      </c>
      <c r="D1312" t="s">
        <v>414</v>
      </c>
      <c r="E1312">
        <v>0</v>
      </c>
    </row>
    <row r="1313" spans="1:5" x14ac:dyDescent="0.25">
      <c r="A1313" t="s">
        <v>51</v>
      </c>
      <c r="B1313" s="175">
        <v>43890</v>
      </c>
      <c r="C1313">
        <v>49</v>
      </c>
      <c r="D1313" t="s">
        <v>403</v>
      </c>
      <c r="E1313">
        <v>34386706.990000002</v>
      </c>
    </row>
    <row r="1314" spans="1:5" x14ac:dyDescent="0.25">
      <c r="A1314" t="s">
        <v>51</v>
      </c>
      <c r="B1314" s="175">
        <v>43890</v>
      </c>
      <c r="C1314">
        <v>49</v>
      </c>
      <c r="D1314" t="s">
        <v>404</v>
      </c>
      <c r="E1314">
        <v>12748326.93</v>
      </c>
    </row>
    <row r="1315" spans="1:5" x14ac:dyDescent="0.25">
      <c r="A1315" t="s">
        <v>51</v>
      </c>
      <c r="B1315" s="175">
        <v>43890</v>
      </c>
      <c r="C1315">
        <v>49</v>
      </c>
      <c r="D1315" t="s">
        <v>405</v>
      </c>
      <c r="E1315">
        <v>3611153.08</v>
      </c>
    </row>
    <row r="1316" spans="1:5" x14ac:dyDescent="0.25">
      <c r="A1316" t="s">
        <v>51</v>
      </c>
      <c r="B1316" s="175">
        <v>43890</v>
      </c>
      <c r="C1316">
        <v>49</v>
      </c>
      <c r="D1316" t="s">
        <v>406</v>
      </c>
      <c r="E1316">
        <v>2732070.1</v>
      </c>
    </row>
    <row r="1317" spans="1:5" x14ac:dyDescent="0.25">
      <c r="A1317" t="s">
        <v>51</v>
      </c>
      <c r="B1317" s="175">
        <v>43890</v>
      </c>
      <c r="C1317">
        <v>49</v>
      </c>
      <c r="D1317" t="s">
        <v>407</v>
      </c>
      <c r="E1317">
        <v>1845385.03</v>
      </c>
    </row>
    <row r="1318" spans="1:5" x14ac:dyDescent="0.25">
      <c r="A1318" t="s">
        <v>51</v>
      </c>
      <c r="B1318" s="175">
        <v>43890</v>
      </c>
      <c r="C1318">
        <v>49</v>
      </c>
      <c r="D1318" t="s">
        <v>408</v>
      </c>
      <c r="E1318">
        <v>0</v>
      </c>
    </row>
    <row r="1319" spans="1:5" x14ac:dyDescent="0.25">
      <c r="A1319" t="s">
        <v>51</v>
      </c>
      <c r="B1319" s="175">
        <v>43890</v>
      </c>
      <c r="C1319">
        <v>49</v>
      </c>
      <c r="D1319" t="s">
        <v>409</v>
      </c>
      <c r="E1319">
        <v>22041992.27</v>
      </c>
    </row>
    <row r="1320" spans="1:5" x14ac:dyDescent="0.25">
      <c r="A1320" t="s">
        <v>51</v>
      </c>
      <c r="B1320" s="175">
        <v>43890</v>
      </c>
      <c r="C1320">
        <v>49</v>
      </c>
      <c r="D1320" t="s">
        <v>410</v>
      </c>
      <c r="E1320">
        <v>6083895.3399999999</v>
      </c>
    </row>
    <row r="1321" spans="1:5" x14ac:dyDescent="0.25">
      <c r="A1321" t="s">
        <v>51</v>
      </c>
      <c r="B1321" s="175">
        <v>43890</v>
      </c>
      <c r="C1321">
        <v>49</v>
      </c>
      <c r="D1321" t="s">
        <v>411</v>
      </c>
      <c r="E1321">
        <v>1289054.28</v>
      </c>
    </row>
    <row r="1322" spans="1:5" x14ac:dyDescent="0.25">
      <c r="A1322" t="s">
        <v>51</v>
      </c>
      <c r="B1322" s="175">
        <v>43890</v>
      </c>
      <c r="C1322">
        <v>49</v>
      </c>
      <c r="D1322" t="s">
        <v>412</v>
      </c>
      <c r="E1322">
        <v>1511590.78</v>
      </c>
    </row>
    <row r="1323" spans="1:5" x14ac:dyDescent="0.25">
      <c r="A1323" t="s">
        <v>51</v>
      </c>
      <c r="B1323" s="175">
        <v>43890</v>
      </c>
      <c r="C1323">
        <v>49</v>
      </c>
      <c r="D1323" t="s">
        <v>413</v>
      </c>
      <c r="E1323">
        <v>989626.87</v>
      </c>
    </row>
    <row r="1324" spans="1:5" x14ac:dyDescent="0.25">
      <c r="A1324" t="s">
        <v>51</v>
      </c>
      <c r="B1324" s="175">
        <v>43890</v>
      </c>
      <c r="C1324">
        <v>49</v>
      </c>
      <c r="D1324" t="s">
        <v>414</v>
      </c>
      <c r="E1324">
        <v>0</v>
      </c>
    </row>
    <row r="1325" spans="1:5" x14ac:dyDescent="0.25">
      <c r="A1325" t="s">
        <v>51</v>
      </c>
      <c r="B1325" s="175">
        <v>43918</v>
      </c>
      <c r="C1325">
        <v>49</v>
      </c>
      <c r="D1325" t="s">
        <v>403</v>
      </c>
      <c r="E1325">
        <v>36831988.590000004</v>
      </c>
    </row>
    <row r="1326" spans="1:5" x14ac:dyDescent="0.25">
      <c r="A1326" t="s">
        <v>51</v>
      </c>
      <c r="B1326" s="175">
        <v>43918</v>
      </c>
      <c r="C1326">
        <v>49</v>
      </c>
      <c r="D1326" t="s">
        <v>404</v>
      </c>
      <c r="E1326">
        <v>13132409.26</v>
      </c>
    </row>
    <row r="1327" spans="1:5" x14ac:dyDescent="0.25">
      <c r="A1327" t="s">
        <v>51</v>
      </c>
      <c r="B1327" s="175">
        <v>43918</v>
      </c>
      <c r="C1327">
        <v>49</v>
      </c>
      <c r="D1327" t="s">
        <v>405</v>
      </c>
      <c r="E1327">
        <v>4435443.38</v>
      </c>
    </row>
    <row r="1328" spans="1:5" x14ac:dyDescent="0.25">
      <c r="A1328" t="s">
        <v>51</v>
      </c>
      <c r="B1328" s="175">
        <v>43918</v>
      </c>
      <c r="C1328">
        <v>49</v>
      </c>
      <c r="D1328" t="s">
        <v>406</v>
      </c>
      <c r="E1328">
        <v>3551653.7</v>
      </c>
    </row>
    <row r="1329" spans="1:5" x14ac:dyDescent="0.25">
      <c r="A1329" t="s">
        <v>51</v>
      </c>
      <c r="B1329" s="175">
        <v>43918</v>
      </c>
      <c r="C1329">
        <v>49</v>
      </c>
      <c r="D1329" t="s">
        <v>407</v>
      </c>
      <c r="E1329">
        <v>2996523.2</v>
      </c>
    </row>
    <row r="1330" spans="1:5" x14ac:dyDescent="0.25">
      <c r="A1330" t="s">
        <v>51</v>
      </c>
      <c r="B1330" s="175">
        <v>43918</v>
      </c>
      <c r="C1330">
        <v>49</v>
      </c>
      <c r="D1330" t="s">
        <v>408</v>
      </c>
      <c r="E1330">
        <v>136.34</v>
      </c>
    </row>
    <row r="1331" spans="1:5" x14ac:dyDescent="0.25">
      <c r="A1331" t="s">
        <v>51</v>
      </c>
      <c r="B1331" s="175">
        <v>43918</v>
      </c>
      <c r="C1331">
        <v>49</v>
      </c>
      <c r="D1331" t="s">
        <v>409</v>
      </c>
      <c r="E1331">
        <v>24997127.25</v>
      </c>
    </row>
    <row r="1332" spans="1:5" x14ac:dyDescent="0.25">
      <c r="A1332" t="s">
        <v>51</v>
      </c>
      <c r="B1332" s="175">
        <v>43918</v>
      </c>
      <c r="C1332">
        <v>49</v>
      </c>
      <c r="D1332" t="s">
        <v>410</v>
      </c>
      <c r="E1332">
        <v>6355832.0199999996</v>
      </c>
    </row>
    <row r="1333" spans="1:5" x14ac:dyDescent="0.25">
      <c r="A1333" t="s">
        <v>51</v>
      </c>
      <c r="B1333" s="175">
        <v>43918</v>
      </c>
      <c r="C1333">
        <v>49</v>
      </c>
      <c r="D1333" t="s">
        <v>411</v>
      </c>
      <c r="E1333">
        <v>1683267.58</v>
      </c>
    </row>
    <row r="1334" spans="1:5" x14ac:dyDescent="0.25">
      <c r="A1334" t="s">
        <v>51</v>
      </c>
      <c r="B1334" s="175">
        <v>43918</v>
      </c>
      <c r="C1334">
        <v>49</v>
      </c>
      <c r="D1334" t="s">
        <v>412</v>
      </c>
      <c r="E1334">
        <v>1763482.34</v>
      </c>
    </row>
    <row r="1335" spans="1:5" x14ac:dyDescent="0.25">
      <c r="A1335" t="s">
        <v>51</v>
      </c>
      <c r="B1335" s="175">
        <v>43918</v>
      </c>
      <c r="C1335">
        <v>49</v>
      </c>
      <c r="D1335" t="s">
        <v>413</v>
      </c>
      <c r="E1335">
        <v>1325233.22</v>
      </c>
    </row>
    <row r="1336" spans="1:5" x14ac:dyDescent="0.25">
      <c r="A1336" t="s">
        <v>51</v>
      </c>
      <c r="B1336" s="175">
        <v>43918</v>
      </c>
      <c r="C1336">
        <v>49</v>
      </c>
      <c r="D1336" t="s">
        <v>414</v>
      </c>
      <c r="E1336">
        <v>0</v>
      </c>
    </row>
    <row r="1337" spans="1:5" x14ac:dyDescent="0.25">
      <c r="A1337" t="s">
        <v>54</v>
      </c>
      <c r="B1337" s="175">
        <v>43554</v>
      </c>
      <c r="C1337">
        <v>49</v>
      </c>
      <c r="D1337" t="s">
        <v>403</v>
      </c>
      <c r="E1337">
        <v>44374447.270000003</v>
      </c>
    </row>
    <row r="1338" spans="1:5" x14ac:dyDescent="0.25">
      <c r="A1338" t="s">
        <v>54</v>
      </c>
      <c r="B1338" s="175">
        <v>43554</v>
      </c>
      <c r="C1338">
        <v>49</v>
      </c>
      <c r="D1338" t="s">
        <v>404</v>
      </c>
      <c r="E1338">
        <v>3187133.96</v>
      </c>
    </row>
    <row r="1339" spans="1:5" x14ac:dyDescent="0.25">
      <c r="A1339" t="s">
        <v>54</v>
      </c>
      <c r="B1339" s="175">
        <v>43554</v>
      </c>
      <c r="C1339">
        <v>49</v>
      </c>
      <c r="D1339" t="s">
        <v>405</v>
      </c>
      <c r="E1339">
        <v>10605548.630000001</v>
      </c>
    </row>
    <row r="1340" spans="1:5" x14ac:dyDescent="0.25">
      <c r="A1340" t="s">
        <v>54</v>
      </c>
      <c r="B1340" s="175">
        <v>43554</v>
      </c>
      <c r="C1340">
        <v>49</v>
      </c>
      <c r="D1340" t="s">
        <v>406</v>
      </c>
      <c r="E1340">
        <v>18614726.379999999</v>
      </c>
    </row>
    <row r="1341" spans="1:5" x14ac:dyDescent="0.25">
      <c r="A1341" t="s">
        <v>54</v>
      </c>
      <c r="B1341" s="175">
        <v>43554</v>
      </c>
      <c r="C1341">
        <v>49</v>
      </c>
      <c r="D1341" t="s">
        <v>407</v>
      </c>
      <c r="E1341">
        <v>22899445.559999999</v>
      </c>
    </row>
    <row r="1342" spans="1:5" x14ac:dyDescent="0.25">
      <c r="A1342" t="s">
        <v>54</v>
      </c>
      <c r="B1342" s="175">
        <v>43554</v>
      </c>
      <c r="C1342">
        <v>49</v>
      </c>
      <c r="D1342" t="s">
        <v>408</v>
      </c>
      <c r="E1342">
        <v>18412.3</v>
      </c>
    </row>
    <row r="1343" spans="1:5" x14ac:dyDescent="0.25">
      <c r="A1343" t="s">
        <v>54</v>
      </c>
      <c r="B1343" s="175">
        <v>43554</v>
      </c>
      <c r="C1343">
        <v>49</v>
      </c>
      <c r="D1343" t="s">
        <v>409</v>
      </c>
      <c r="E1343">
        <v>35010854.549999997</v>
      </c>
    </row>
    <row r="1344" spans="1:5" x14ac:dyDescent="0.25">
      <c r="A1344" t="s">
        <v>54</v>
      </c>
      <c r="B1344" s="175">
        <v>43554</v>
      </c>
      <c r="C1344">
        <v>49</v>
      </c>
      <c r="D1344" t="s">
        <v>410</v>
      </c>
      <c r="E1344">
        <v>3815460.1</v>
      </c>
    </row>
    <row r="1345" spans="1:5" x14ac:dyDescent="0.25">
      <c r="A1345" t="s">
        <v>54</v>
      </c>
      <c r="B1345" s="175">
        <v>43554</v>
      </c>
      <c r="C1345">
        <v>49</v>
      </c>
      <c r="D1345" t="s">
        <v>411</v>
      </c>
      <c r="E1345">
        <v>5139355.42</v>
      </c>
    </row>
    <row r="1346" spans="1:5" x14ac:dyDescent="0.25">
      <c r="A1346" t="s">
        <v>54</v>
      </c>
      <c r="B1346" s="175">
        <v>43554</v>
      </c>
      <c r="C1346">
        <v>49</v>
      </c>
      <c r="D1346" t="s">
        <v>412</v>
      </c>
      <c r="E1346">
        <v>7151330.8499999996</v>
      </c>
    </row>
    <row r="1347" spans="1:5" x14ac:dyDescent="0.25">
      <c r="A1347" t="s">
        <v>54</v>
      </c>
      <c r="B1347" s="175">
        <v>43554</v>
      </c>
      <c r="C1347">
        <v>49</v>
      </c>
      <c r="D1347" t="s">
        <v>413</v>
      </c>
      <c r="E1347">
        <v>5096794.8499999996</v>
      </c>
    </row>
    <row r="1348" spans="1:5" x14ac:dyDescent="0.25">
      <c r="A1348" t="s">
        <v>54</v>
      </c>
      <c r="B1348" s="175">
        <v>43554</v>
      </c>
      <c r="C1348">
        <v>49</v>
      </c>
      <c r="D1348" t="s">
        <v>414</v>
      </c>
      <c r="E1348">
        <v>545681.56999999995</v>
      </c>
    </row>
    <row r="1349" spans="1:5" x14ac:dyDescent="0.25">
      <c r="A1349" t="s">
        <v>54</v>
      </c>
      <c r="B1349" s="175">
        <v>43582</v>
      </c>
      <c r="C1349">
        <v>49</v>
      </c>
      <c r="D1349" t="s">
        <v>403</v>
      </c>
      <c r="E1349">
        <v>38072945.619999997</v>
      </c>
    </row>
    <row r="1350" spans="1:5" x14ac:dyDescent="0.25">
      <c r="A1350" t="s">
        <v>54</v>
      </c>
      <c r="B1350" s="175">
        <v>43582</v>
      </c>
      <c r="C1350">
        <v>49</v>
      </c>
      <c r="D1350" t="s">
        <v>404</v>
      </c>
      <c r="E1350">
        <v>2762205.04</v>
      </c>
    </row>
    <row r="1351" spans="1:5" x14ac:dyDescent="0.25">
      <c r="A1351" t="s">
        <v>54</v>
      </c>
      <c r="B1351" s="175">
        <v>43582</v>
      </c>
      <c r="C1351">
        <v>49</v>
      </c>
      <c r="D1351" t="s">
        <v>405</v>
      </c>
      <c r="E1351">
        <v>9376827.6500000004</v>
      </c>
    </row>
    <row r="1352" spans="1:5" x14ac:dyDescent="0.25">
      <c r="A1352" t="s">
        <v>54</v>
      </c>
      <c r="B1352" s="175">
        <v>43582</v>
      </c>
      <c r="C1352">
        <v>49</v>
      </c>
      <c r="D1352" t="s">
        <v>406</v>
      </c>
      <c r="E1352">
        <v>16886604.93</v>
      </c>
    </row>
    <row r="1353" spans="1:5" x14ac:dyDescent="0.25">
      <c r="A1353" t="s">
        <v>54</v>
      </c>
      <c r="B1353" s="175">
        <v>43582</v>
      </c>
      <c r="C1353">
        <v>49</v>
      </c>
      <c r="D1353" t="s">
        <v>407</v>
      </c>
      <c r="E1353">
        <v>22100771.300000001</v>
      </c>
    </row>
    <row r="1354" spans="1:5" x14ac:dyDescent="0.25">
      <c r="A1354" t="s">
        <v>54</v>
      </c>
      <c r="B1354" s="175">
        <v>43582</v>
      </c>
      <c r="C1354">
        <v>49</v>
      </c>
      <c r="D1354" t="s">
        <v>408</v>
      </c>
      <c r="E1354">
        <v>24836.09</v>
      </c>
    </row>
    <row r="1355" spans="1:5" x14ac:dyDescent="0.25">
      <c r="A1355" t="s">
        <v>54</v>
      </c>
      <c r="B1355" s="175">
        <v>43582</v>
      </c>
      <c r="C1355">
        <v>49</v>
      </c>
      <c r="D1355" t="s">
        <v>409</v>
      </c>
      <c r="E1355">
        <v>25373381.18</v>
      </c>
    </row>
    <row r="1356" spans="1:5" x14ac:dyDescent="0.25">
      <c r="A1356" t="s">
        <v>54</v>
      </c>
      <c r="B1356" s="175">
        <v>43582</v>
      </c>
      <c r="C1356">
        <v>49</v>
      </c>
      <c r="D1356" t="s">
        <v>410</v>
      </c>
      <c r="E1356">
        <v>1981289.28</v>
      </c>
    </row>
    <row r="1357" spans="1:5" x14ac:dyDescent="0.25">
      <c r="A1357" t="s">
        <v>54</v>
      </c>
      <c r="B1357" s="175">
        <v>43582</v>
      </c>
      <c r="C1357">
        <v>49</v>
      </c>
      <c r="D1357" t="s">
        <v>411</v>
      </c>
      <c r="E1357">
        <v>3392083.57</v>
      </c>
    </row>
    <row r="1358" spans="1:5" x14ac:dyDescent="0.25">
      <c r="A1358" t="s">
        <v>54</v>
      </c>
      <c r="B1358" s="175">
        <v>43582</v>
      </c>
      <c r="C1358">
        <v>49</v>
      </c>
      <c r="D1358" t="s">
        <v>412</v>
      </c>
      <c r="E1358">
        <v>5645637.5800000001</v>
      </c>
    </row>
    <row r="1359" spans="1:5" x14ac:dyDescent="0.25">
      <c r="A1359" t="s">
        <v>54</v>
      </c>
      <c r="B1359" s="175">
        <v>43582</v>
      </c>
      <c r="C1359">
        <v>49</v>
      </c>
      <c r="D1359" t="s">
        <v>413</v>
      </c>
      <c r="E1359">
        <v>4395181.9000000004</v>
      </c>
    </row>
    <row r="1360" spans="1:5" x14ac:dyDescent="0.25">
      <c r="A1360" t="s">
        <v>54</v>
      </c>
      <c r="B1360" s="175">
        <v>43582</v>
      </c>
      <c r="C1360">
        <v>49</v>
      </c>
      <c r="D1360" t="s">
        <v>414</v>
      </c>
      <c r="E1360">
        <v>642057.98</v>
      </c>
    </row>
    <row r="1361" spans="1:5" x14ac:dyDescent="0.25">
      <c r="A1361" t="s">
        <v>54</v>
      </c>
      <c r="B1361" s="175">
        <v>43610</v>
      </c>
      <c r="C1361">
        <v>49</v>
      </c>
      <c r="D1361" t="s">
        <v>403</v>
      </c>
      <c r="E1361">
        <v>38244451.659999996</v>
      </c>
    </row>
    <row r="1362" spans="1:5" x14ac:dyDescent="0.25">
      <c r="A1362" t="s">
        <v>54</v>
      </c>
      <c r="B1362" s="175">
        <v>43610</v>
      </c>
      <c r="C1362">
        <v>49</v>
      </c>
      <c r="D1362" t="s">
        <v>404</v>
      </c>
      <c r="E1362">
        <v>2625358.66</v>
      </c>
    </row>
    <row r="1363" spans="1:5" x14ac:dyDescent="0.25">
      <c r="A1363" t="s">
        <v>54</v>
      </c>
      <c r="B1363" s="175">
        <v>43610</v>
      </c>
      <c r="C1363">
        <v>49</v>
      </c>
      <c r="D1363" t="s">
        <v>405</v>
      </c>
      <c r="E1363">
        <v>8898496.5800000001</v>
      </c>
    </row>
    <row r="1364" spans="1:5" x14ac:dyDescent="0.25">
      <c r="A1364" t="s">
        <v>54</v>
      </c>
      <c r="B1364" s="175">
        <v>43610</v>
      </c>
      <c r="C1364">
        <v>49</v>
      </c>
      <c r="D1364" t="s">
        <v>406</v>
      </c>
      <c r="E1364">
        <v>16085408.449999999</v>
      </c>
    </row>
    <row r="1365" spans="1:5" x14ac:dyDescent="0.25">
      <c r="A1365" t="s">
        <v>54</v>
      </c>
      <c r="B1365" s="175">
        <v>43610</v>
      </c>
      <c r="C1365">
        <v>49</v>
      </c>
      <c r="D1365" t="s">
        <v>407</v>
      </c>
      <c r="E1365">
        <v>20209300.030000001</v>
      </c>
    </row>
    <row r="1366" spans="1:5" x14ac:dyDescent="0.25">
      <c r="A1366" t="s">
        <v>54</v>
      </c>
      <c r="B1366" s="175">
        <v>43610</v>
      </c>
      <c r="C1366">
        <v>49</v>
      </c>
      <c r="D1366" t="s">
        <v>408</v>
      </c>
      <c r="E1366">
        <v>15002.61</v>
      </c>
    </row>
    <row r="1367" spans="1:5" x14ac:dyDescent="0.25">
      <c r="A1367" t="s">
        <v>54</v>
      </c>
      <c r="B1367" s="175">
        <v>43610</v>
      </c>
      <c r="C1367">
        <v>49</v>
      </c>
      <c r="D1367" t="s">
        <v>409</v>
      </c>
      <c r="E1367">
        <v>18235807.030000001</v>
      </c>
    </row>
    <row r="1368" spans="1:5" x14ac:dyDescent="0.25">
      <c r="A1368" t="s">
        <v>54</v>
      </c>
      <c r="B1368" s="175">
        <v>43610</v>
      </c>
      <c r="C1368">
        <v>49</v>
      </c>
      <c r="D1368" t="s">
        <v>410</v>
      </c>
      <c r="E1368">
        <v>1259002.44</v>
      </c>
    </row>
    <row r="1369" spans="1:5" x14ac:dyDescent="0.25">
      <c r="A1369" t="s">
        <v>54</v>
      </c>
      <c r="B1369" s="175">
        <v>43610</v>
      </c>
      <c r="C1369">
        <v>49</v>
      </c>
      <c r="D1369" t="s">
        <v>411</v>
      </c>
      <c r="E1369">
        <v>2062323.67</v>
      </c>
    </row>
    <row r="1370" spans="1:5" x14ac:dyDescent="0.25">
      <c r="A1370" t="s">
        <v>54</v>
      </c>
      <c r="B1370" s="175">
        <v>43610</v>
      </c>
      <c r="C1370">
        <v>49</v>
      </c>
      <c r="D1370" t="s">
        <v>412</v>
      </c>
      <c r="E1370">
        <v>3898857.65</v>
      </c>
    </row>
    <row r="1371" spans="1:5" x14ac:dyDescent="0.25">
      <c r="A1371" t="s">
        <v>54</v>
      </c>
      <c r="B1371" s="175">
        <v>43610</v>
      </c>
      <c r="C1371">
        <v>49</v>
      </c>
      <c r="D1371" t="s">
        <v>413</v>
      </c>
      <c r="E1371">
        <v>4214261.4800000004</v>
      </c>
    </row>
    <row r="1372" spans="1:5" x14ac:dyDescent="0.25">
      <c r="A1372" t="s">
        <v>54</v>
      </c>
      <c r="B1372" s="175">
        <v>43610</v>
      </c>
      <c r="C1372">
        <v>49</v>
      </c>
      <c r="D1372" t="s">
        <v>414</v>
      </c>
      <c r="E1372">
        <v>589881.96</v>
      </c>
    </row>
    <row r="1373" spans="1:5" x14ac:dyDescent="0.25">
      <c r="A1373" t="s">
        <v>54</v>
      </c>
      <c r="B1373" s="175">
        <v>43645</v>
      </c>
      <c r="C1373">
        <v>49</v>
      </c>
      <c r="D1373" t="s">
        <v>403</v>
      </c>
      <c r="E1373">
        <v>37884922.210000001</v>
      </c>
    </row>
    <row r="1374" spans="1:5" x14ac:dyDescent="0.25">
      <c r="A1374" t="s">
        <v>54</v>
      </c>
      <c r="B1374" s="175">
        <v>43645</v>
      </c>
      <c r="C1374">
        <v>49</v>
      </c>
      <c r="D1374" t="s">
        <v>404</v>
      </c>
      <c r="E1374">
        <v>2541588</v>
      </c>
    </row>
    <row r="1375" spans="1:5" x14ac:dyDescent="0.25">
      <c r="A1375" t="s">
        <v>54</v>
      </c>
      <c r="B1375" s="175">
        <v>43645</v>
      </c>
      <c r="C1375">
        <v>49</v>
      </c>
      <c r="D1375" t="s">
        <v>405</v>
      </c>
      <c r="E1375">
        <v>8692860.4700000007</v>
      </c>
    </row>
    <row r="1376" spans="1:5" x14ac:dyDescent="0.25">
      <c r="A1376" t="s">
        <v>54</v>
      </c>
      <c r="B1376" s="175">
        <v>43645</v>
      </c>
      <c r="C1376">
        <v>49</v>
      </c>
      <c r="D1376" t="s">
        <v>406</v>
      </c>
      <c r="E1376">
        <v>15733169.99</v>
      </c>
    </row>
    <row r="1377" spans="1:5" x14ac:dyDescent="0.25">
      <c r="A1377" t="s">
        <v>54</v>
      </c>
      <c r="B1377" s="175">
        <v>43645</v>
      </c>
      <c r="C1377">
        <v>49</v>
      </c>
      <c r="D1377" t="s">
        <v>407</v>
      </c>
      <c r="E1377">
        <v>19094126.75</v>
      </c>
    </row>
    <row r="1378" spans="1:5" x14ac:dyDescent="0.25">
      <c r="A1378" t="s">
        <v>54</v>
      </c>
      <c r="B1378" s="175">
        <v>43645</v>
      </c>
      <c r="C1378">
        <v>49</v>
      </c>
      <c r="D1378" t="s">
        <v>408</v>
      </c>
      <c r="E1378">
        <v>16955.61</v>
      </c>
    </row>
    <row r="1379" spans="1:5" x14ac:dyDescent="0.25">
      <c r="A1379" t="s">
        <v>54</v>
      </c>
      <c r="B1379" s="175">
        <v>43645</v>
      </c>
      <c r="C1379">
        <v>49</v>
      </c>
      <c r="D1379" t="s">
        <v>409</v>
      </c>
      <c r="E1379">
        <v>11664183.460000001</v>
      </c>
    </row>
    <row r="1380" spans="1:5" x14ac:dyDescent="0.25">
      <c r="A1380" t="s">
        <v>54</v>
      </c>
      <c r="B1380" s="175">
        <v>43645</v>
      </c>
      <c r="C1380">
        <v>49</v>
      </c>
      <c r="D1380" t="s">
        <v>410</v>
      </c>
      <c r="E1380">
        <v>823287</v>
      </c>
    </row>
    <row r="1381" spans="1:5" x14ac:dyDescent="0.25">
      <c r="A1381" t="s">
        <v>54</v>
      </c>
      <c r="B1381" s="175">
        <v>43645</v>
      </c>
      <c r="C1381">
        <v>49</v>
      </c>
      <c r="D1381" t="s">
        <v>411</v>
      </c>
      <c r="E1381">
        <v>1218502.22</v>
      </c>
    </row>
    <row r="1382" spans="1:5" x14ac:dyDescent="0.25">
      <c r="A1382" t="s">
        <v>54</v>
      </c>
      <c r="B1382" s="175">
        <v>43645</v>
      </c>
      <c r="C1382">
        <v>49</v>
      </c>
      <c r="D1382" t="s">
        <v>412</v>
      </c>
      <c r="E1382">
        <v>2737896.27</v>
      </c>
    </row>
    <row r="1383" spans="1:5" x14ac:dyDescent="0.25">
      <c r="A1383" t="s">
        <v>54</v>
      </c>
      <c r="B1383" s="175">
        <v>43645</v>
      </c>
      <c r="C1383">
        <v>49</v>
      </c>
      <c r="D1383" t="s">
        <v>413</v>
      </c>
      <c r="E1383">
        <v>2641807.2200000002</v>
      </c>
    </row>
    <row r="1384" spans="1:5" x14ac:dyDescent="0.25">
      <c r="A1384" t="s">
        <v>54</v>
      </c>
      <c r="B1384" s="175">
        <v>43645</v>
      </c>
      <c r="C1384">
        <v>49</v>
      </c>
      <c r="D1384" t="s">
        <v>414</v>
      </c>
      <c r="E1384">
        <v>530863.75</v>
      </c>
    </row>
    <row r="1385" spans="1:5" x14ac:dyDescent="0.25">
      <c r="A1385" t="s">
        <v>54</v>
      </c>
      <c r="B1385" s="175">
        <v>43673</v>
      </c>
      <c r="C1385">
        <v>49</v>
      </c>
      <c r="D1385" t="s">
        <v>403</v>
      </c>
      <c r="E1385">
        <v>56242792.869999997</v>
      </c>
    </row>
    <row r="1386" spans="1:5" x14ac:dyDescent="0.25">
      <c r="A1386" t="s">
        <v>54</v>
      </c>
      <c r="B1386" s="175">
        <v>43673</v>
      </c>
      <c r="C1386">
        <v>49</v>
      </c>
      <c r="D1386" t="s">
        <v>404</v>
      </c>
      <c r="E1386">
        <v>3401152.47</v>
      </c>
    </row>
    <row r="1387" spans="1:5" x14ac:dyDescent="0.25">
      <c r="A1387" t="s">
        <v>54</v>
      </c>
      <c r="B1387" s="175">
        <v>43673</v>
      </c>
      <c r="C1387">
        <v>49</v>
      </c>
      <c r="D1387" t="s">
        <v>405</v>
      </c>
      <c r="E1387">
        <v>10834756.16</v>
      </c>
    </row>
    <row r="1388" spans="1:5" x14ac:dyDescent="0.25">
      <c r="A1388" t="s">
        <v>54</v>
      </c>
      <c r="B1388" s="175">
        <v>43673</v>
      </c>
      <c r="C1388">
        <v>49</v>
      </c>
      <c r="D1388" t="s">
        <v>406</v>
      </c>
      <c r="E1388">
        <v>21967358.530000001</v>
      </c>
    </row>
    <row r="1389" spans="1:5" x14ac:dyDescent="0.25">
      <c r="A1389" t="s">
        <v>54</v>
      </c>
      <c r="B1389" s="175">
        <v>43673</v>
      </c>
      <c r="C1389">
        <v>49</v>
      </c>
      <c r="D1389" t="s">
        <v>407</v>
      </c>
      <c r="E1389">
        <v>22106031.100000001</v>
      </c>
    </row>
    <row r="1390" spans="1:5" x14ac:dyDescent="0.25">
      <c r="A1390" t="s">
        <v>54</v>
      </c>
      <c r="B1390" s="175">
        <v>43673</v>
      </c>
      <c r="C1390">
        <v>49</v>
      </c>
      <c r="D1390" t="s">
        <v>408</v>
      </c>
      <c r="E1390">
        <v>16470.43</v>
      </c>
    </row>
    <row r="1391" spans="1:5" x14ac:dyDescent="0.25">
      <c r="A1391" t="s">
        <v>54</v>
      </c>
      <c r="B1391" s="175">
        <v>43673</v>
      </c>
      <c r="C1391">
        <v>49</v>
      </c>
      <c r="D1391" t="s">
        <v>409</v>
      </c>
      <c r="E1391">
        <v>10271171.23</v>
      </c>
    </row>
    <row r="1392" spans="1:5" x14ac:dyDescent="0.25">
      <c r="A1392" t="s">
        <v>54</v>
      </c>
      <c r="B1392" s="175">
        <v>43673</v>
      </c>
      <c r="C1392">
        <v>49</v>
      </c>
      <c r="D1392" t="s">
        <v>410</v>
      </c>
      <c r="E1392">
        <v>586925.21</v>
      </c>
    </row>
    <row r="1393" spans="1:5" x14ac:dyDescent="0.25">
      <c r="A1393" t="s">
        <v>54</v>
      </c>
      <c r="B1393" s="175">
        <v>43673</v>
      </c>
      <c r="C1393">
        <v>49</v>
      </c>
      <c r="D1393" t="s">
        <v>411</v>
      </c>
      <c r="E1393">
        <v>1166155.3400000001</v>
      </c>
    </row>
    <row r="1394" spans="1:5" x14ac:dyDescent="0.25">
      <c r="A1394" t="s">
        <v>54</v>
      </c>
      <c r="B1394" s="175">
        <v>43673</v>
      </c>
      <c r="C1394">
        <v>49</v>
      </c>
      <c r="D1394" t="s">
        <v>412</v>
      </c>
      <c r="E1394">
        <v>2328065.31</v>
      </c>
    </row>
    <row r="1395" spans="1:5" x14ac:dyDescent="0.25">
      <c r="A1395" t="s">
        <v>54</v>
      </c>
      <c r="B1395" s="175">
        <v>43673</v>
      </c>
      <c r="C1395">
        <v>49</v>
      </c>
      <c r="D1395" t="s">
        <v>413</v>
      </c>
      <c r="E1395">
        <v>2584602.34</v>
      </c>
    </row>
    <row r="1396" spans="1:5" x14ac:dyDescent="0.25">
      <c r="A1396" t="s">
        <v>54</v>
      </c>
      <c r="B1396" s="175">
        <v>43673</v>
      </c>
      <c r="C1396">
        <v>49</v>
      </c>
      <c r="D1396" t="s">
        <v>414</v>
      </c>
      <c r="E1396">
        <v>328838.31</v>
      </c>
    </row>
    <row r="1397" spans="1:5" x14ac:dyDescent="0.25">
      <c r="A1397" t="s">
        <v>54</v>
      </c>
      <c r="B1397" s="175">
        <v>43708</v>
      </c>
      <c r="C1397">
        <v>49</v>
      </c>
      <c r="D1397" t="s">
        <v>403</v>
      </c>
      <c r="E1397">
        <v>64381175</v>
      </c>
    </row>
    <row r="1398" spans="1:5" x14ac:dyDescent="0.25">
      <c r="A1398" t="s">
        <v>54</v>
      </c>
      <c r="B1398" s="175">
        <v>43708</v>
      </c>
      <c r="C1398">
        <v>49</v>
      </c>
      <c r="D1398" t="s">
        <v>404</v>
      </c>
      <c r="E1398">
        <v>3867695.86</v>
      </c>
    </row>
    <row r="1399" spans="1:5" x14ac:dyDescent="0.25">
      <c r="A1399" t="s">
        <v>54</v>
      </c>
      <c r="B1399" s="175">
        <v>43708</v>
      </c>
      <c r="C1399">
        <v>49</v>
      </c>
      <c r="D1399" t="s">
        <v>405</v>
      </c>
      <c r="E1399">
        <v>11716207.470000001</v>
      </c>
    </row>
    <row r="1400" spans="1:5" x14ac:dyDescent="0.25">
      <c r="A1400" t="s">
        <v>54</v>
      </c>
      <c r="B1400" s="175">
        <v>43708</v>
      </c>
      <c r="C1400">
        <v>49</v>
      </c>
      <c r="D1400" t="s">
        <v>406</v>
      </c>
      <c r="E1400">
        <v>18540175.41</v>
      </c>
    </row>
    <row r="1401" spans="1:5" x14ac:dyDescent="0.25">
      <c r="A1401" t="s">
        <v>54</v>
      </c>
      <c r="B1401" s="175">
        <v>43708</v>
      </c>
      <c r="C1401">
        <v>49</v>
      </c>
      <c r="D1401" t="s">
        <v>407</v>
      </c>
      <c r="E1401">
        <v>23107732.219999999</v>
      </c>
    </row>
    <row r="1402" spans="1:5" x14ac:dyDescent="0.25">
      <c r="A1402" t="s">
        <v>54</v>
      </c>
      <c r="B1402" s="175">
        <v>43708</v>
      </c>
      <c r="C1402">
        <v>49</v>
      </c>
      <c r="D1402" t="s">
        <v>408</v>
      </c>
      <c r="E1402">
        <v>126448.94</v>
      </c>
    </row>
    <row r="1403" spans="1:5" x14ac:dyDescent="0.25">
      <c r="A1403" t="s">
        <v>54</v>
      </c>
      <c r="B1403" s="175">
        <v>43708</v>
      </c>
      <c r="C1403">
        <v>49</v>
      </c>
      <c r="D1403" t="s">
        <v>409</v>
      </c>
      <c r="E1403">
        <v>9375011.1699999999</v>
      </c>
    </row>
    <row r="1404" spans="1:5" x14ac:dyDescent="0.25">
      <c r="A1404" t="s">
        <v>54</v>
      </c>
      <c r="B1404" s="175">
        <v>43708</v>
      </c>
      <c r="C1404">
        <v>49</v>
      </c>
      <c r="D1404" t="s">
        <v>410</v>
      </c>
      <c r="E1404">
        <v>503590.98</v>
      </c>
    </row>
    <row r="1405" spans="1:5" x14ac:dyDescent="0.25">
      <c r="A1405" t="s">
        <v>54</v>
      </c>
      <c r="B1405" s="175">
        <v>43708</v>
      </c>
      <c r="C1405">
        <v>49</v>
      </c>
      <c r="D1405" t="s">
        <v>411</v>
      </c>
      <c r="E1405">
        <v>1025342.24</v>
      </c>
    </row>
    <row r="1406" spans="1:5" x14ac:dyDescent="0.25">
      <c r="A1406" t="s">
        <v>54</v>
      </c>
      <c r="B1406" s="175">
        <v>43708</v>
      </c>
      <c r="C1406">
        <v>49</v>
      </c>
      <c r="D1406" t="s">
        <v>412</v>
      </c>
      <c r="E1406">
        <v>2110454.15</v>
      </c>
    </row>
    <row r="1407" spans="1:5" x14ac:dyDescent="0.25">
      <c r="A1407" t="s">
        <v>54</v>
      </c>
      <c r="B1407" s="175">
        <v>43708</v>
      </c>
      <c r="C1407">
        <v>49</v>
      </c>
      <c r="D1407" t="s">
        <v>413</v>
      </c>
      <c r="E1407">
        <v>2254854.6800000002</v>
      </c>
    </row>
    <row r="1408" spans="1:5" x14ac:dyDescent="0.25">
      <c r="A1408" t="s">
        <v>54</v>
      </c>
      <c r="B1408" s="175">
        <v>43708</v>
      </c>
      <c r="C1408">
        <v>49</v>
      </c>
      <c r="D1408" t="s">
        <v>414</v>
      </c>
      <c r="E1408">
        <v>380399.39</v>
      </c>
    </row>
    <row r="1409" spans="1:5" x14ac:dyDescent="0.25">
      <c r="A1409" t="s">
        <v>54</v>
      </c>
      <c r="B1409" s="175">
        <v>43736</v>
      </c>
      <c r="C1409">
        <v>49</v>
      </c>
      <c r="D1409" t="s">
        <v>403</v>
      </c>
      <c r="E1409">
        <v>51366367.039999999</v>
      </c>
    </row>
    <row r="1410" spans="1:5" x14ac:dyDescent="0.25">
      <c r="A1410" t="s">
        <v>54</v>
      </c>
      <c r="B1410" s="175">
        <v>43736</v>
      </c>
      <c r="C1410">
        <v>49</v>
      </c>
      <c r="D1410" t="s">
        <v>404</v>
      </c>
      <c r="E1410">
        <v>3181668.23</v>
      </c>
    </row>
    <row r="1411" spans="1:5" x14ac:dyDescent="0.25">
      <c r="A1411" t="s">
        <v>54</v>
      </c>
      <c r="B1411" s="175">
        <v>43736</v>
      </c>
      <c r="C1411">
        <v>49</v>
      </c>
      <c r="D1411" t="s">
        <v>405</v>
      </c>
      <c r="E1411">
        <v>10466145.82</v>
      </c>
    </row>
    <row r="1412" spans="1:5" x14ac:dyDescent="0.25">
      <c r="A1412" t="s">
        <v>54</v>
      </c>
      <c r="B1412" s="175">
        <v>43736</v>
      </c>
      <c r="C1412">
        <v>49</v>
      </c>
      <c r="D1412" t="s">
        <v>406</v>
      </c>
      <c r="E1412">
        <v>18302020.050000001</v>
      </c>
    </row>
    <row r="1413" spans="1:5" x14ac:dyDescent="0.25">
      <c r="A1413" t="s">
        <v>54</v>
      </c>
      <c r="B1413" s="175">
        <v>43736</v>
      </c>
      <c r="C1413">
        <v>49</v>
      </c>
      <c r="D1413" t="s">
        <v>407</v>
      </c>
      <c r="E1413">
        <v>22000690.870000001</v>
      </c>
    </row>
    <row r="1414" spans="1:5" x14ac:dyDescent="0.25">
      <c r="A1414" t="s">
        <v>54</v>
      </c>
      <c r="B1414" s="175">
        <v>43736</v>
      </c>
      <c r="C1414">
        <v>49</v>
      </c>
      <c r="D1414" t="s">
        <v>408</v>
      </c>
      <c r="E1414">
        <v>32799.040000000001</v>
      </c>
    </row>
    <row r="1415" spans="1:5" x14ac:dyDescent="0.25">
      <c r="A1415" t="s">
        <v>54</v>
      </c>
      <c r="B1415" s="175">
        <v>43736</v>
      </c>
      <c r="C1415">
        <v>49</v>
      </c>
      <c r="D1415" t="s">
        <v>409</v>
      </c>
      <c r="E1415">
        <v>9776353.0199999996</v>
      </c>
    </row>
    <row r="1416" spans="1:5" x14ac:dyDescent="0.25">
      <c r="A1416" t="s">
        <v>54</v>
      </c>
      <c r="B1416" s="175">
        <v>43736</v>
      </c>
      <c r="C1416">
        <v>49</v>
      </c>
      <c r="D1416" t="s">
        <v>410</v>
      </c>
      <c r="E1416">
        <v>540984.42000000004</v>
      </c>
    </row>
    <row r="1417" spans="1:5" x14ac:dyDescent="0.25">
      <c r="A1417" t="s">
        <v>54</v>
      </c>
      <c r="B1417" s="175">
        <v>43736</v>
      </c>
      <c r="C1417">
        <v>49</v>
      </c>
      <c r="D1417" t="s">
        <v>411</v>
      </c>
      <c r="E1417">
        <v>1081396.98</v>
      </c>
    </row>
    <row r="1418" spans="1:5" x14ac:dyDescent="0.25">
      <c r="A1418" t="s">
        <v>54</v>
      </c>
      <c r="B1418" s="175">
        <v>43736</v>
      </c>
      <c r="C1418">
        <v>49</v>
      </c>
      <c r="D1418" t="s">
        <v>412</v>
      </c>
      <c r="E1418">
        <v>2212347.54</v>
      </c>
    </row>
    <row r="1419" spans="1:5" x14ac:dyDescent="0.25">
      <c r="A1419" t="s">
        <v>54</v>
      </c>
      <c r="B1419" s="175">
        <v>43736</v>
      </c>
      <c r="C1419">
        <v>49</v>
      </c>
      <c r="D1419" t="s">
        <v>413</v>
      </c>
      <c r="E1419">
        <v>2317623.4500000002</v>
      </c>
    </row>
    <row r="1420" spans="1:5" x14ac:dyDescent="0.25">
      <c r="A1420" t="s">
        <v>54</v>
      </c>
      <c r="B1420" s="175">
        <v>43736</v>
      </c>
      <c r="C1420">
        <v>49</v>
      </c>
      <c r="D1420" t="s">
        <v>414</v>
      </c>
      <c r="E1420">
        <v>279340.89</v>
      </c>
    </row>
    <row r="1421" spans="1:5" x14ac:dyDescent="0.25">
      <c r="A1421" t="s">
        <v>54</v>
      </c>
      <c r="B1421" s="175">
        <v>43764</v>
      </c>
      <c r="C1421">
        <v>49</v>
      </c>
      <c r="D1421" t="s">
        <v>403</v>
      </c>
      <c r="E1421">
        <v>45547435.009999998</v>
      </c>
    </row>
    <row r="1422" spans="1:5" x14ac:dyDescent="0.25">
      <c r="A1422" t="s">
        <v>54</v>
      </c>
      <c r="B1422" s="175">
        <v>43764</v>
      </c>
      <c r="C1422">
        <v>49</v>
      </c>
      <c r="D1422" t="s">
        <v>404</v>
      </c>
      <c r="E1422">
        <v>3012556.78</v>
      </c>
    </row>
    <row r="1423" spans="1:5" x14ac:dyDescent="0.25">
      <c r="A1423" t="s">
        <v>54</v>
      </c>
      <c r="B1423" s="175">
        <v>43764</v>
      </c>
      <c r="C1423">
        <v>49</v>
      </c>
      <c r="D1423" t="s">
        <v>405</v>
      </c>
      <c r="E1423">
        <v>9951257.9900000002</v>
      </c>
    </row>
    <row r="1424" spans="1:5" x14ac:dyDescent="0.25">
      <c r="A1424" t="s">
        <v>54</v>
      </c>
      <c r="B1424" s="175">
        <v>43764</v>
      </c>
      <c r="C1424">
        <v>49</v>
      </c>
      <c r="D1424" t="s">
        <v>406</v>
      </c>
      <c r="E1424">
        <v>17012211.010000002</v>
      </c>
    </row>
    <row r="1425" spans="1:5" x14ac:dyDescent="0.25">
      <c r="A1425" t="s">
        <v>54</v>
      </c>
      <c r="B1425" s="175">
        <v>43764</v>
      </c>
      <c r="C1425">
        <v>49</v>
      </c>
      <c r="D1425" t="s">
        <v>407</v>
      </c>
      <c r="E1425">
        <v>22949413.620000001</v>
      </c>
    </row>
    <row r="1426" spans="1:5" x14ac:dyDescent="0.25">
      <c r="A1426" t="s">
        <v>54</v>
      </c>
      <c r="B1426" s="175">
        <v>43764</v>
      </c>
      <c r="C1426">
        <v>49</v>
      </c>
      <c r="D1426" t="s">
        <v>408</v>
      </c>
      <c r="E1426">
        <v>33381.379999999997</v>
      </c>
    </row>
    <row r="1427" spans="1:5" x14ac:dyDescent="0.25">
      <c r="A1427" t="s">
        <v>54</v>
      </c>
      <c r="B1427" s="175">
        <v>43764</v>
      </c>
      <c r="C1427">
        <v>49</v>
      </c>
      <c r="D1427" t="s">
        <v>409</v>
      </c>
      <c r="E1427">
        <v>13100990.1</v>
      </c>
    </row>
    <row r="1428" spans="1:5" x14ac:dyDescent="0.25">
      <c r="A1428" t="s">
        <v>54</v>
      </c>
      <c r="B1428" s="175">
        <v>43764</v>
      </c>
      <c r="C1428">
        <v>49</v>
      </c>
      <c r="D1428" t="s">
        <v>410</v>
      </c>
      <c r="E1428">
        <v>767284.11</v>
      </c>
    </row>
    <row r="1429" spans="1:5" x14ac:dyDescent="0.25">
      <c r="A1429" t="s">
        <v>54</v>
      </c>
      <c r="B1429" s="175">
        <v>43764</v>
      </c>
      <c r="C1429">
        <v>49</v>
      </c>
      <c r="D1429" t="s">
        <v>411</v>
      </c>
      <c r="E1429">
        <v>1428173.94</v>
      </c>
    </row>
    <row r="1430" spans="1:5" x14ac:dyDescent="0.25">
      <c r="A1430" t="s">
        <v>54</v>
      </c>
      <c r="B1430" s="175">
        <v>43764</v>
      </c>
      <c r="C1430">
        <v>49</v>
      </c>
      <c r="D1430" t="s">
        <v>412</v>
      </c>
      <c r="E1430">
        <v>2787688.32</v>
      </c>
    </row>
    <row r="1431" spans="1:5" x14ac:dyDescent="0.25">
      <c r="A1431" t="s">
        <v>54</v>
      </c>
      <c r="B1431" s="175">
        <v>43764</v>
      </c>
      <c r="C1431">
        <v>49</v>
      </c>
      <c r="D1431" t="s">
        <v>413</v>
      </c>
      <c r="E1431">
        <v>2623803.62</v>
      </c>
    </row>
    <row r="1432" spans="1:5" x14ac:dyDescent="0.25">
      <c r="A1432" t="s">
        <v>54</v>
      </c>
      <c r="B1432" s="175">
        <v>43764</v>
      </c>
      <c r="C1432">
        <v>49</v>
      </c>
      <c r="D1432" t="s">
        <v>414</v>
      </c>
      <c r="E1432">
        <v>382986</v>
      </c>
    </row>
    <row r="1433" spans="1:5" x14ac:dyDescent="0.25">
      <c r="A1433" t="s">
        <v>54</v>
      </c>
      <c r="B1433" s="175">
        <v>43799</v>
      </c>
      <c r="C1433">
        <v>49</v>
      </c>
      <c r="D1433" t="s">
        <v>403</v>
      </c>
      <c r="E1433">
        <v>37510374.170000002</v>
      </c>
    </row>
    <row r="1434" spans="1:5" x14ac:dyDescent="0.25">
      <c r="A1434" t="s">
        <v>54</v>
      </c>
      <c r="B1434" s="175">
        <v>43799</v>
      </c>
      <c r="C1434">
        <v>49</v>
      </c>
      <c r="D1434" t="s">
        <v>404</v>
      </c>
      <c r="E1434">
        <v>2819368.86</v>
      </c>
    </row>
    <row r="1435" spans="1:5" x14ac:dyDescent="0.25">
      <c r="A1435" t="s">
        <v>54</v>
      </c>
      <c r="B1435" s="175">
        <v>43799</v>
      </c>
      <c r="C1435">
        <v>49</v>
      </c>
      <c r="D1435" t="s">
        <v>405</v>
      </c>
      <c r="E1435">
        <v>8285225.3700000001</v>
      </c>
    </row>
    <row r="1436" spans="1:5" x14ac:dyDescent="0.25">
      <c r="A1436" t="s">
        <v>54</v>
      </c>
      <c r="B1436" s="175">
        <v>43799</v>
      </c>
      <c r="C1436">
        <v>49</v>
      </c>
      <c r="D1436" t="s">
        <v>406</v>
      </c>
      <c r="E1436">
        <v>13289222.32</v>
      </c>
    </row>
    <row r="1437" spans="1:5" x14ac:dyDescent="0.25">
      <c r="A1437" t="s">
        <v>54</v>
      </c>
      <c r="B1437" s="175">
        <v>43799</v>
      </c>
      <c r="C1437">
        <v>49</v>
      </c>
      <c r="D1437" t="s">
        <v>407</v>
      </c>
      <c r="E1437">
        <v>17336710.210000001</v>
      </c>
    </row>
    <row r="1438" spans="1:5" x14ac:dyDescent="0.25">
      <c r="A1438" t="s">
        <v>54</v>
      </c>
      <c r="B1438" s="175">
        <v>43799</v>
      </c>
      <c r="C1438">
        <v>49</v>
      </c>
      <c r="D1438" t="s">
        <v>408</v>
      </c>
      <c r="E1438">
        <v>61845.88</v>
      </c>
    </row>
    <row r="1439" spans="1:5" x14ac:dyDescent="0.25">
      <c r="A1439" t="s">
        <v>54</v>
      </c>
      <c r="B1439" s="175">
        <v>43799</v>
      </c>
      <c r="C1439">
        <v>49</v>
      </c>
      <c r="D1439" t="s">
        <v>409</v>
      </c>
      <c r="E1439">
        <v>17644830.98</v>
      </c>
    </row>
    <row r="1440" spans="1:5" x14ac:dyDescent="0.25">
      <c r="A1440" t="s">
        <v>54</v>
      </c>
      <c r="B1440" s="175">
        <v>43799</v>
      </c>
      <c r="C1440">
        <v>49</v>
      </c>
      <c r="D1440" t="s">
        <v>410</v>
      </c>
      <c r="E1440">
        <v>1169352.3</v>
      </c>
    </row>
    <row r="1441" spans="1:5" x14ac:dyDescent="0.25">
      <c r="A1441" t="s">
        <v>54</v>
      </c>
      <c r="B1441" s="175">
        <v>43799</v>
      </c>
      <c r="C1441">
        <v>49</v>
      </c>
      <c r="D1441" t="s">
        <v>411</v>
      </c>
      <c r="E1441">
        <v>2957440.95</v>
      </c>
    </row>
    <row r="1442" spans="1:5" x14ac:dyDescent="0.25">
      <c r="A1442" t="s">
        <v>54</v>
      </c>
      <c r="B1442" s="175">
        <v>43799</v>
      </c>
      <c r="C1442">
        <v>49</v>
      </c>
      <c r="D1442" t="s">
        <v>412</v>
      </c>
      <c r="E1442">
        <v>3444815.29</v>
      </c>
    </row>
    <row r="1443" spans="1:5" x14ac:dyDescent="0.25">
      <c r="A1443" t="s">
        <v>54</v>
      </c>
      <c r="B1443" s="175">
        <v>43799</v>
      </c>
      <c r="C1443">
        <v>49</v>
      </c>
      <c r="D1443" t="s">
        <v>413</v>
      </c>
      <c r="E1443">
        <v>3186487.91</v>
      </c>
    </row>
    <row r="1444" spans="1:5" x14ac:dyDescent="0.25">
      <c r="A1444" t="s">
        <v>54</v>
      </c>
      <c r="B1444" s="175">
        <v>43799</v>
      </c>
      <c r="C1444">
        <v>49</v>
      </c>
      <c r="D1444" t="s">
        <v>414</v>
      </c>
      <c r="E1444">
        <v>306598.86</v>
      </c>
    </row>
    <row r="1445" spans="1:5" x14ac:dyDescent="0.25">
      <c r="A1445" t="s">
        <v>54</v>
      </c>
      <c r="B1445" s="175">
        <v>43820</v>
      </c>
      <c r="C1445">
        <v>49</v>
      </c>
      <c r="D1445" t="s">
        <v>403</v>
      </c>
      <c r="E1445">
        <v>50633626.469999999</v>
      </c>
    </row>
    <row r="1446" spans="1:5" x14ac:dyDescent="0.25">
      <c r="A1446" t="s">
        <v>54</v>
      </c>
      <c r="B1446" s="175">
        <v>43820</v>
      </c>
      <c r="C1446">
        <v>49</v>
      </c>
      <c r="D1446" t="s">
        <v>404</v>
      </c>
      <c r="E1446">
        <v>3579086.74</v>
      </c>
    </row>
    <row r="1447" spans="1:5" x14ac:dyDescent="0.25">
      <c r="A1447" t="s">
        <v>54</v>
      </c>
      <c r="B1447" s="175">
        <v>43820</v>
      </c>
      <c r="C1447">
        <v>49</v>
      </c>
      <c r="D1447" t="s">
        <v>405</v>
      </c>
      <c r="E1447">
        <v>10537433.369999999</v>
      </c>
    </row>
    <row r="1448" spans="1:5" x14ac:dyDescent="0.25">
      <c r="A1448" t="s">
        <v>54</v>
      </c>
      <c r="B1448" s="175">
        <v>43820</v>
      </c>
      <c r="C1448">
        <v>49</v>
      </c>
      <c r="D1448" t="s">
        <v>406</v>
      </c>
      <c r="E1448">
        <v>16360559.970000001</v>
      </c>
    </row>
    <row r="1449" spans="1:5" x14ac:dyDescent="0.25">
      <c r="A1449" t="s">
        <v>54</v>
      </c>
      <c r="B1449" s="175">
        <v>43820</v>
      </c>
      <c r="C1449">
        <v>49</v>
      </c>
      <c r="D1449" t="s">
        <v>407</v>
      </c>
      <c r="E1449">
        <v>20539158.289999999</v>
      </c>
    </row>
    <row r="1450" spans="1:5" x14ac:dyDescent="0.25">
      <c r="A1450" t="s">
        <v>54</v>
      </c>
      <c r="B1450" s="175">
        <v>43820</v>
      </c>
      <c r="C1450">
        <v>49</v>
      </c>
      <c r="D1450" t="s">
        <v>408</v>
      </c>
      <c r="E1450">
        <v>38304.81</v>
      </c>
    </row>
    <row r="1451" spans="1:5" x14ac:dyDescent="0.25">
      <c r="A1451" t="s">
        <v>54</v>
      </c>
      <c r="B1451" s="175">
        <v>43820</v>
      </c>
      <c r="C1451">
        <v>49</v>
      </c>
      <c r="D1451" t="s">
        <v>409</v>
      </c>
      <c r="E1451">
        <v>31544476.550000001</v>
      </c>
    </row>
    <row r="1452" spans="1:5" x14ac:dyDescent="0.25">
      <c r="A1452" t="s">
        <v>54</v>
      </c>
      <c r="B1452" s="175">
        <v>43820</v>
      </c>
      <c r="C1452">
        <v>49</v>
      </c>
      <c r="D1452" t="s">
        <v>410</v>
      </c>
      <c r="E1452">
        <v>1991161.17</v>
      </c>
    </row>
    <row r="1453" spans="1:5" x14ac:dyDescent="0.25">
      <c r="A1453" t="s">
        <v>54</v>
      </c>
      <c r="B1453" s="175">
        <v>43820</v>
      </c>
      <c r="C1453">
        <v>49</v>
      </c>
      <c r="D1453" t="s">
        <v>411</v>
      </c>
      <c r="E1453">
        <v>4560232.72</v>
      </c>
    </row>
    <row r="1454" spans="1:5" x14ac:dyDescent="0.25">
      <c r="A1454" t="s">
        <v>54</v>
      </c>
      <c r="B1454" s="175">
        <v>43820</v>
      </c>
      <c r="C1454">
        <v>49</v>
      </c>
      <c r="D1454" t="s">
        <v>412</v>
      </c>
      <c r="E1454">
        <v>5749623.5899999999</v>
      </c>
    </row>
    <row r="1455" spans="1:5" x14ac:dyDescent="0.25">
      <c r="A1455" t="s">
        <v>54</v>
      </c>
      <c r="B1455" s="175">
        <v>43820</v>
      </c>
      <c r="C1455">
        <v>49</v>
      </c>
      <c r="D1455" t="s">
        <v>413</v>
      </c>
      <c r="E1455">
        <v>5033011.22</v>
      </c>
    </row>
    <row r="1456" spans="1:5" x14ac:dyDescent="0.25">
      <c r="A1456" t="s">
        <v>54</v>
      </c>
      <c r="B1456" s="175">
        <v>43820</v>
      </c>
      <c r="C1456">
        <v>49</v>
      </c>
      <c r="D1456" t="s">
        <v>414</v>
      </c>
      <c r="E1456">
        <v>40584.15</v>
      </c>
    </row>
    <row r="1457" spans="1:5" x14ac:dyDescent="0.25">
      <c r="A1457" t="s">
        <v>54</v>
      </c>
      <c r="B1457" s="175">
        <v>43855</v>
      </c>
      <c r="C1457">
        <v>49</v>
      </c>
      <c r="D1457" t="s">
        <v>403</v>
      </c>
      <c r="E1457">
        <v>60967495.890000001</v>
      </c>
    </row>
    <row r="1458" spans="1:5" x14ac:dyDescent="0.25">
      <c r="A1458" t="s">
        <v>54</v>
      </c>
      <c r="B1458" s="175">
        <v>43855</v>
      </c>
      <c r="C1458">
        <v>49</v>
      </c>
      <c r="D1458" t="s">
        <v>404</v>
      </c>
      <c r="E1458">
        <v>3927040.33</v>
      </c>
    </row>
    <row r="1459" spans="1:5" x14ac:dyDescent="0.25">
      <c r="A1459" t="s">
        <v>54</v>
      </c>
      <c r="B1459" s="175">
        <v>43855</v>
      </c>
      <c r="C1459">
        <v>49</v>
      </c>
      <c r="D1459" t="s">
        <v>405</v>
      </c>
      <c r="E1459">
        <v>12399888.699999999</v>
      </c>
    </row>
    <row r="1460" spans="1:5" x14ac:dyDescent="0.25">
      <c r="A1460" t="s">
        <v>54</v>
      </c>
      <c r="B1460" s="175">
        <v>43855</v>
      </c>
      <c r="C1460">
        <v>49</v>
      </c>
      <c r="D1460" t="s">
        <v>406</v>
      </c>
      <c r="E1460">
        <v>19931449.969999999</v>
      </c>
    </row>
    <row r="1461" spans="1:5" x14ac:dyDescent="0.25">
      <c r="A1461" t="s">
        <v>54</v>
      </c>
      <c r="B1461" s="175">
        <v>43855</v>
      </c>
      <c r="C1461">
        <v>49</v>
      </c>
      <c r="D1461" t="s">
        <v>407</v>
      </c>
      <c r="E1461">
        <v>23641441.850000001</v>
      </c>
    </row>
    <row r="1462" spans="1:5" x14ac:dyDescent="0.25">
      <c r="A1462" t="s">
        <v>54</v>
      </c>
      <c r="B1462" s="175">
        <v>43855</v>
      </c>
      <c r="C1462">
        <v>49</v>
      </c>
      <c r="D1462" t="s">
        <v>408</v>
      </c>
      <c r="E1462">
        <v>39416.71</v>
      </c>
    </row>
    <row r="1463" spans="1:5" x14ac:dyDescent="0.25">
      <c r="A1463" t="s">
        <v>54</v>
      </c>
      <c r="B1463" s="175">
        <v>43855</v>
      </c>
      <c r="C1463">
        <v>49</v>
      </c>
      <c r="D1463" t="s">
        <v>409</v>
      </c>
      <c r="E1463">
        <v>41236779.899999999</v>
      </c>
    </row>
    <row r="1464" spans="1:5" x14ac:dyDescent="0.25">
      <c r="A1464" t="s">
        <v>54</v>
      </c>
      <c r="B1464" s="175">
        <v>43855</v>
      </c>
      <c r="C1464">
        <v>49</v>
      </c>
      <c r="D1464" t="s">
        <v>410</v>
      </c>
      <c r="E1464">
        <v>2386866.59</v>
      </c>
    </row>
    <row r="1465" spans="1:5" x14ac:dyDescent="0.25">
      <c r="A1465" t="s">
        <v>54</v>
      </c>
      <c r="B1465" s="175">
        <v>43855</v>
      </c>
      <c r="C1465">
        <v>49</v>
      </c>
      <c r="D1465" t="s">
        <v>411</v>
      </c>
      <c r="E1465">
        <v>5497423.21</v>
      </c>
    </row>
    <row r="1466" spans="1:5" x14ac:dyDescent="0.25">
      <c r="A1466" t="s">
        <v>54</v>
      </c>
      <c r="B1466" s="175">
        <v>43855</v>
      </c>
      <c r="C1466">
        <v>49</v>
      </c>
      <c r="D1466" t="s">
        <v>412</v>
      </c>
      <c r="E1466">
        <v>7209833.8499999996</v>
      </c>
    </row>
    <row r="1467" spans="1:5" x14ac:dyDescent="0.25">
      <c r="A1467" t="s">
        <v>54</v>
      </c>
      <c r="B1467" s="175">
        <v>43855</v>
      </c>
      <c r="C1467">
        <v>49</v>
      </c>
      <c r="D1467" t="s">
        <v>413</v>
      </c>
      <c r="E1467">
        <v>5831380.7300000004</v>
      </c>
    </row>
    <row r="1468" spans="1:5" x14ac:dyDescent="0.25">
      <c r="A1468" t="s">
        <v>54</v>
      </c>
      <c r="B1468" s="175">
        <v>43855</v>
      </c>
      <c r="C1468">
        <v>49</v>
      </c>
      <c r="D1468" t="s">
        <v>414</v>
      </c>
      <c r="E1468">
        <v>13582.8</v>
      </c>
    </row>
    <row r="1469" spans="1:5" x14ac:dyDescent="0.25">
      <c r="A1469" t="s">
        <v>54</v>
      </c>
      <c r="B1469" s="175">
        <v>43890</v>
      </c>
      <c r="C1469">
        <v>49</v>
      </c>
      <c r="D1469" t="s">
        <v>403</v>
      </c>
      <c r="E1469">
        <v>45116266.100000001</v>
      </c>
    </row>
    <row r="1470" spans="1:5" x14ac:dyDescent="0.25">
      <c r="A1470" t="s">
        <v>54</v>
      </c>
      <c r="B1470" s="175">
        <v>43890</v>
      </c>
      <c r="C1470">
        <v>49</v>
      </c>
      <c r="D1470" t="s">
        <v>404</v>
      </c>
      <c r="E1470">
        <v>3060084.6</v>
      </c>
    </row>
    <row r="1471" spans="1:5" x14ac:dyDescent="0.25">
      <c r="A1471" t="s">
        <v>54</v>
      </c>
      <c r="B1471" s="175">
        <v>43890</v>
      </c>
      <c r="C1471">
        <v>49</v>
      </c>
      <c r="D1471" t="s">
        <v>405</v>
      </c>
      <c r="E1471">
        <v>10285812.73</v>
      </c>
    </row>
    <row r="1472" spans="1:5" x14ac:dyDescent="0.25">
      <c r="A1472" t="s">
        <v>54</v>
      </c>
      <c r="B1472" s="175">
        <v>43890</v>
      </c>
      <c r="C1472">
        <v>49</v>
      </c>
      <c r="D1472" t="s">
        <v>406</v>
      </c>
      <c r="E1472">
        <v>16850376.280000001</v>
      </c>
    </row>
    <row r="1473" spans="1:5" x14ac:dyDescent="0.25">
      <c r="A1473" t="s">
        <v>54</v>
      </c>
      <c r="B1473" s="175">
        <v>43890</v>
      </c>
      <c r="C1473">
        <v>49</v>
      </c>
      <c r="D1473" t="s">
        <v>407</v>
      </c>
      <c r="E1473">
        <v>19373090.300000001</v>
      </c>
    </row>
    <row r="1474" spans="1:5" x14ac:dyDescent="0.25">
      <c r="A1474" t="s">
        <v>54</v>
      </c>
      <c r="B1474" s="175">
        <v>43890</v>
      </c>
      <c r="C1474">
        <v>49</v>
      </c>
      <c r="D1474" t="s">
        <v>408</v>
      </c>
      <c r="E1474">
        <v>51324.23</v>
      </c>
    </row>
    <row r="1475" spans="1:5" x14ac:dyDescent="0.25">
      <c r="A1475" t="s">
        <v>54</v>
      </c>
      <c r="B1475" s="175">
        <v>43890</v>
      </c>
      <c r="C1475">
        <v>49</v>
      </c>
      <c r="D1475" t="s">
        <v>409</v>
      </c>
      <c r="E1475">
        <v>32296773.079999998</v>
      </c>
    </row>
    <row r="1476" spans="1:5" x14ac:dyDescent="0.25">
      <c r="A1476" t="s">
        <v>54</v>
      </c>
      <c r="B1476" s="175">
        <v>43890</v>
      </c>
      <c r="C1476">
        <v>49</v>
      </c>
      <c r="D1476" t="s">
        <v>410</v>
      </c>
      <c r="E1476">
        <v>1917841.73</v>
      </c>
    </row>
    <row r="1477" spans="1:5" x14ac:dyDescent="0.25">
      <c r="A1477" t="s">
        <v>54</v>
      </c>
      <c r="B1477" s="175">
        <v>43890</v>
      </c>
      <c r="C1477">
        <v>49</v>
      </c>
      <c r="D1477" t="s">
        <v>411</v>
      </c>
      <c r="E1477">
        <v>5069783.54</v>
      </c>
    </row>
    <row r="1478" spans="1:5" x14ac:dyDescent="0.25">
      <c r="A1478" t="s">
        <v>54</v>
      </c>
      <c r="B1478" s="175">
        <v>43890</v>
      </c>
      <c r="C1478">
        <v>49</v>
      </c>
      <c r="D1478" t="s">
        <v>412</v>
      </c>
      <c r="E1478">
        <v>5935939.5199999996</v>
      </c>
    </row>
    <row r="1479" spans="1:5" x14ac:dyDescent="0.25">
      <c r="A1479" t="s">
        <v>54</v>
      </c>
      <c r="B1479" s="175">
        <v>43890</v>
      </c>
      <c r="C1479">
        <v>49</v>
      </c>
      <c r="D1479" t="s">
        <v>413</v>
      </c>
      <c r="E1479">
        <v>5110497.51</v>
      </c>
    </row>
    <row r="1480" spans="1:5" x14ac:dyDescent="0.25">
      <c r="A1480" t="s">
        <v>54</v>
      </c>
      <c r="B1480" s="175">
        <v>43890</v>
      </c>
      <c r="C1480">
        <v>49</v>
      </c>
      <c r="D1480" t="s">
        <v>414</v>
      </c>
      <c r="E1480">
        <v>30766.59</v>
      </c>
    </row>
    <row r="1481" spans="1:5" x14ac:dyDescent="0.25">
      <c r="A1481" t="s">
        <v>54</v>
      </c>
      <c r="B1481" s="175">
        <v>43918</v>
      </c>
      <c r="C1481">
        <v>49</v>
      </c>
      <c r="D1481" t="s">
        <v>403</v>
      </c>
      <c r="E1481">
        <v>47948182.57</v>
      </c>
    </row>
    <row r="1482" spans="1:5" x14ac:dyDescent="0.25">
      <c r="A1482" t="s">
        <v>54</v>
      </c>
      <c r="B1482" s="175">
        <v>43918</v>
      </c>
      <c r="C1482">
        <v>49</v>
      </c>
      <c r="D1482" t="s">
        <v>404</v>
      </c>
      <c r="E1482">
        <v>2983590.79</v>
      </c>
    </row>
    <row r="1483" spans="1:5" x14ac:dyDescent="0.25">
      <c r="A1483" t="s">
        <v>54</v>
      </c>
      <c r="B1483" s="175">
        <v>43918</v>
      </c>
      <c r="C1483">
        <v>49</v>
      </c>
      <c r="D1483" t="s">
        <v>405</v>
      </c>
      <c r="E1483">
        <v>10603918.41</v>
      </c>
    </row>
    <row r="1484" spans="1:5" x14ac:dyDescent="0.25">
      <c r="A1484" t="s">
        <v>54</v>
      </c>
      <c r="B1484" s="175">
        <v>43918</v>
      </c>
      <c r="C1484">
        <v>49</v>
      </c>
      <c r="D1484" t="s">
        <v>406</v>
      </c>
      <c r="E1484">
        <v>16804216.559999999</v>
      </c>
    </row>
    <row r="1485" spans="1:5" x14ac:dyDescent="0.25">
      <c r="A1485" t="s">
        <v>54</v>
      </c>
      <c r="B1485" s="175">
        <v>43918</v>
      </c>
      <c r="C1485">
        <v>49</v>
      </c>
      <c r="D1485" t="s">
        <v>407</v>
      </c>
      <c r="E1485">
        <v>18272204.920000002</v>
      </c>
    </row>
    <row r="1486" spans="1:5" x14ac:dyDescent="0.25">
      <c r="A1486" t="s">
        <v>54</v>
      </c>
      <c r="B1486" s="175">
        <v>43918</v>
      </c>
      <c r="C1486">
        <v>49</v>
      </c>
      <c r="D1486" t="s">
        <v>408</v>
      </c>
      <c r="E1486">
        <v>37068.199999999997</v>
      </c>
    </row>
    <row r="1487" spans="1:5" x14ac:dyDescent="0.25">
      <c r="A1487" t="s">
        <v>54</v>
      </c>
      <c r="B1487" s="175">
        <v>43918</v>
      </c>
      <c r="C1487">
        <v>49</v>
      </c>
      <c r="D1487" t="s">
        <v>409</v>
      </c>
      <c r="E1487">
        <v>31973555.09</v>
      </c>
    </row>
    <row r="1488" spans="1:5" x14ac:dyDescent="0.25">
      <c r="A1488" t="s">
        <v>54</v>
      </c>
      <c r="B1488" s="175">
        <v>43918</v>
      </c>
      <c r="C1488">
        <v>49</v>
      </c>
      <c r="D1488" t="s">
        <v>410</v>
      </c>
      <c r="E1488">
        <v>1358879.61</v>
      </c>
    </row>
    <row r="1489" spans="1:5" x14ac:dyDescent="0.25">
      <c r="A1489" t="s">
        <v>54</v>
      </c>
      <c r="B1489" s="175">
        <v>43918</v>
      </c>
      <c r="C1489">
        <v>49</v>
      </c>
      <c r="D1489" t="s">
        <v>411</v>
      </c>
      <c r="E1489">
        <v>4245889.05</v>
      </c>
    </row>
    <row r="1490" spans="1:5" x14ac:dyDescent="0.25">
      <c r="A1490" t="s">
        <v>54</v>
      </c>
      <c r="B1490" s="175">
        <v>43918</v>
      </c>
      <c r="C1490">
        <v>49</v>
      </c>
      <c r="D1490" t="s">
        <v>412</v>
      </c>
      <c r="E1490">
        <v>5711672.3899999997</v>
      </c>
    </row>
    <row r="1491" spans="1:5" x14ac:dyDescent="0.25">
      <c r="A1491" t="s">
        <v>54</v>
      </c>
      <c r="B1491" s="175">
        <v>43918</v>
      </c>
      <c r="C1491">
        <v>49</v>
      </c>
      <c r="D1491" t="s">
        <v>413</v>
      </c>
      <c r="E1491">
        <v>5032683.05</v>
      </c>
    </row>
    <row r="1492" spans="1:5" x14ac:dyDescent="0.25">
      <c r="A1492" t="s">
        <v>54</v>
      </c>
      <c r="B1492" s="175">
        <v>43918</v>
      </c>
      <c r="C1492">
        <v>49</v>
      </c>
      <c r="D1492" t="s">
        <v>414</v>
      </c>
      <c r="E1492">
        <v>44120.59</v>
      </c>
    </row>
    <row r="1493" spans="1:5" x14ac:dyDescent="0.25">
      <c r="A1493" t="s">
        <v>55</v>
      </c>
      <c r="B1493" s="175">
        <v>43554</v>
      </c>
      <c r="C1493">
        <v>49</v>
      </c>
      <c r="D1493" t="s">
        <v>403</v>
      </c>
      <c r="E1493">
        <v>47674636.210000001</v>
      </c>
    </row>
    <row r="1494" spans="1:5" x14ac:dyDescent="0.25">
      <c r="A1494" t="s">
        <v>55</v>
      </c>
      <c r="B1494" s="175">
        <v>43554</v>
      </c>
      <c r="C1494">
        <v>49</v>
      </c>
      <c r="D1494" t="s">
        <v>404</v>
      </c>
      <c r="E1494">
        <v>2760078.2</v>
      </c>
    </row>
    <row r="1495" spans="1:5" x14ac:dyDescent="0.25">
      <c r="A1495" t="s">
        <v>55</v>
      </c>
      <c r="B1495" s="175">
        <v>43554</v>
      </c>
      <c r="C1495">
        <v>49</v>
      </c>
      <c r="D1495" t="s">
        <v>405</v>
      </c>
      <c r="E1495">
        <v>11432786.82</v>
      </c>
    </row>
    <row r="1496" spans="1:5" x14ac:dyDescent="0.25">
      <c r="A1496" t="s">
        <v>55</v>
      </c>
      <c r="B1496" s="175">
        <v>43554</v>
      </c>
      <c r="C1496">
        <v>49</v>
      </c>
      <c r="D1496" t="s">
        <v>406</v>
      </c>
      <c r="E1496">
        <v>18080240.829999998</v>
      </c>
    </row>
    <row r="1497" spans="1:5" x14ac:dyDescent="0.25">
      <c r="A1497" t="s">
        <v>55</v>
      </c>
      <c r="B1497" s="175">
        <v>43554</v>
      </c>
      <c r="C1497">
        <v>49</v>
      </c>
      <c r="D1497" t="s">
        <v>407</v>
      </c>
      <c r="E1497">
        <v>20934091.190000001</v>
      </c>
    </row>
    <row r="1498" spans="1:5" x14ac:dyDescent="0.25">
      <c r="A1498" t="s">
        <v>55</v>
      </c>
      <c r="B1498" s="175">
        <v>43554</v>
      </c>
      <c r="C1498">
        <v>49</v>
      </c>
      <c r="D1498" t="s">
        <v>408</v>
      </c>
      <c r="E1498">
        <v>28036.06</v>
      </c>
    </row>
    <row r="1499" spans="1:5" x14ac:dyDescent="0.25">
      <c r="A1499" t="s">
        <v>55</v>
      </c>
      <c r="B1499" s="175">
        <v>43554</v>
      </c>
      <c r="C1499">
        <v>49</v>
      </c>
      <c r="D1499" t="s">
        <v>409</v>
      </c>
      <c r="E1499">
        <v>36180267.140000001</v>
      </c>
    </row>
    <row r="1500" spans="1:5" x14ac:dyDescent="0.25">
      <c r="A1500" t="s">
        <v>55</v>
      </c>
      <c r="B1500" s="175">
        <v>43554</v>
      </c>
      <c r="C1500">
        <v>49</v>
      </c>
      <c r="D1500" t="s">
        <v>410</v>
      </c>
      <c r="E1500">
        <v>1391044.96</v>
      </c>
    </row>
    <row r="1501" spans="1:5" x14ac:dyDescent="0.25">
      <c r="A1501" t="s">
        <v>55</v>
      </c>
      <c r="B1501" s="175">
        <v>43554</v>
      </c>
      <c r="C1501">
        <v>49</v>
      </c>
      <c r="D1501" t="s">
        <v>411</v>
      </c>
      <c r="E1501">
        <v>5478935.8700000001</v>
      </c>
    </row>
    <row r="1502" spans="1:5" x14ac:dyDescent="0.25">
      <c r="A1502" t="s">
        <v>55</v>
      </c>
      <c r="B1502" s="175">
        <v>43554</v>
      </c>
      <c r="C1502">
        <v>49</v>
      </c>
      <c r="D1502" t="s">
        <v>412</v>
      </c>
      <c r="E1502">
        <v>7250632.9000000004</v>
      </c>
    </row>
    <row r="1503" spans="1:5" x14ac:dyDescent="0.25">
      <c r="A1503" t="s">
        <v>55</v>
      </c>
      <c r="B1503" s="175">
        <v>43554</v>
      </c>
      <c r="C1503">
        <v>49</v>
      </c>
      <c r="D1503" t="s">
        <v>413</v>
      </c>
      <c r="E1503">
        <v>5033692.87</v>
      </c>
    </row>
    <row r="1504" spans="1:5" x14ac:dyDescent="0.25">
      <c r="A1504" t="s">
        <v>55</v>
      </c>
      <c r="B1504" s="175">
        <v>43554</v>
      </c>
      <c r="C1504">
        <v>49</v>
      </c>
      <c r="D1504" t="s">
        <v>414</v>
      </c>
      <c r="E1504">
        <v>83055.820000000007</v>
      </c>
    </row>
    <row r="1505" spans="1:5" x14ac:dyDescent="0.25">
      <c r="A1505" t="s">
        <v>55</v>
      </c>
      <c r="B1505" s="175">
        <v>43582</v>
      </c>
      <c r="C1505">
        <v>49</v>
      </c>
      <c r="D1505" t="s">
        <v>403</v>
      </c>
      <c r="E1505">
        <v>43971577.299999997</v>
      </c>
    </row>
    <row r="1506" spans="1:5" x14ac:dyDescent="0.25">
      <c r="A1506" t="s">
        <v>55</v>
      </c>
      <c r="B1506" s="175">
        <v>43582</v>
      </c>
      <c r="C1506">
        <v>49</v>
      </c>
      <c r="D1506" t="s">
        <v>404</v>
      </c>
      <c r="E1506">
        <v>2714380.5</v>
      </c>
    </row>
    <row r="1507" spans="1:5" x14ac:dyDescent="0.25">
      <c r="A1507" t="s">
        <v>55</v>
      </c>
      <c r="B1507" s="175">
        <v>43582</v>
      </c>
      <c r="C1507">
        <v>49</v>
      </c>
      <c r="D1507" t="s">
        <v>405</v>
      </c>
      <c r="E1507">
        <v>10087618.560000001</v>
      </c>
    </row>
    <row r="1508" spans="1:5" x14ac:dyDescent="0.25">
      <c r="A1508" t="s">
        <v>55</v>
      </c>
      <c r="B1508" s="175">
        <v>43582</v>
      </c>
      <c r="C1508">
        <v>49</v>
      </c>
      <c r="D1508" t="s">
        <v>406</v>
      </c>
      <c r="E1508">
        <v>16624357.73</v>
      </c>
    </row>
    <row r="1509" spans="1:5" x14ac:dyDescent="0.25">
      <c r="A1509" t="s">
        <v>55</v>
      </c>
      <c r="B1509" s="175">
        <v>43582</v>
      </c>
      <c r="C1509">
        <v>49</v>
      </c>
      <c r="D1509" t="s">
        <v>407</v>
      </c>
      <c r="E1509">
        <v>19410992.079999998</v>
      </c>
    </row>
    <row r="1510" spans="1:5" x14ac:dyDescent="0.25">
      <c r="A1510" t="s">
        <v>55</v>
      </c>
      <c r="B1510" s="175">
        <v>43582</v>
      </c>
      <c r="C1510">
        <v>49</v>
      </c>
      <c r="D1510" t="s">
        <v>408</v>
      </c>
      <c r="E1510">
        <v>24644.41</v>
      </c>
    </row>
    <row r="1511" spans="1:5" x14ac:dyDescent="0.25">
      <c r="A1511" t="s">
        <v>55</v>
      </c>
      <c r="B1511" s="175">
        <v>43582</v>
      </c>
      <c r="C1511">
        <v>49</v>
      </c>
      <c r="D1511" t="s">
        <v>409</v>
      </c>
      <c r="E1511">
        <v>32057050.129999999</v>
      </c>
    </row>
    <row r="1512" spans="1:5" x14ac:dyDescent="0.25">
      <c r="A1512" t="s">
        <v>55</v>
      </c>
      <c r="B1512" s="175">
        <v>43582</v>
      </c>
      <c r="C1512">
        <v>49</v>
      </c>
      <c r="D1512" t="s">
        <v>410</v>
      </c>
      <c r="E1512">
        <v>2684382.66</v>
      </c>
    </row>
    <row r="1513" spans="1:5" x14ac:dyDescent="0.25">
      <c r="A1513" t="s">
        <v>55</v>
      </c>
      <c r="B1513" s="175">
        <v>43582</v>
      </c>
      <c r="C1513">
        <v>49</v>
      </c>
      <c r="D1513" t="s">
        <v>411</v>
      </c>
      <c r="E1513">
        <v>4677909.72</v>
      </c>
    </row>
    <row r="1514" spans="1:5" x14ac:dyDescent="0.25">
      <c r="A1514" t="s">
        <v>55</v>
      </c>
      <c r="B1514" s="175">
        <v>43582</v>
      </c>
      <c r="C1514">
        <v>49</v>
      </c>
      <c r="D1514" t="s">
        <v>412</v>
      </c>
      <c r="E1514">
        <v>6679212.4500000002</v>
      </c>
    </row>
    <row r="1515" spans="1:5" x14ac:dyDescent="0.25">
      <c r="A1515" t="s">
        <v>55</v>
      </c>
      <c r="B1515" s="175">
        <v>43582</v>
      </c>
      <c r="C1515">
        <v>49</v>
      </c>
      <c r="D1515" t="s">
        <v>413</v>
      </c>
      <c r="E1515">
        <v>4438890.76</v>
      </c>
    </row>
    <row r="1516" spans="1:5" x14ac:dyDescent="0.25">
      <c r="A1516" t="s">
        <v>55</v>
      </c>
      <c r="B1516" s="175">
        <v>43582</v>
      </c>
      <c r="C1516">
        <v>49</v>
      </c>
      <c r="D1516" t="s">
        <v>414</v>
      </c>
      <c r="E1516">
        <v>151726.63</v>
      </c>
    </row>
    <row r="1517" spans="1:5" x14ac:dyDescent="0.25">
      <c r="A1517" t="s">
        <v>55</v>
      </c>
      <c r="B1517" s="175">
        <v>43610</v>
      </c>
      <c r="C1517">
        <v>49</v>
      </c>
      <c r="D1517" t="s">
        <v>403</v>
      </c>
      <c r="E1517">
        <v>40843850.549999997</v>
      </c>
    </row>
    <row r="1518" spans="1:5" x14ac:dyDescent="0.25">
      <c r="A1518" t="s">
        <v>55</v>
      </c>
      <c r="B1518" s="175">
        <v>43610</v>
      </c>
      <c r="C1518">
        <v>49</v>
      </c>
      <c r="D1518" t="s">
        <v>404</v>
      </c>
      <c r="E1518">
        <v>2925579.98</v>
      </c>
    </row>
    <row r="1519" spans="1:5" x14ac:dyDescent="0.25">
      <c r="A1519" t="s">
        <v>55</v>
      </c>
      <c r="B1519" s="175">
        <v>43610</v>
      </c>
      <c r="C1519">
        <v>49</v>
      </c>
      <c r="D1519" t="s">
        <v>405</v>
      </c>
      <c r="E1519">
        <v>9922477.9600000009</v>
      </c>
    </row>
    <row r="1520" spans="1:5" x14ac:dyDescent="0.25">
      <c r="A1520" t="s">
        <v>55</v>
      </c>
      <c r="B1520" s="175">
        <v>43610</v>
      </c>
      <c r="C1520">
        <v>49</v>
      </c>
      <c r="D1520" t="s">
        <v>406</v>
      </c>
      <c r="E1520">
        <v>17767420.91</v>
      </c>
    </row>
    <row r="1521" spans="1:5" x14ac:dyDescent="0.25">
      <c r="A1521" t="s">
        <v>55</v>
      </c>
      <c r="B1521" s="175">
        <v>43610</v>
      </c>
      <c r="C1521">
        <v>49</v>
      </c>
      <c r="D1521" t="s">
        <v>407</v>
      </c>
      <c r="E1521">
        <v>22608643.219999999</v>
      </c>
    </row>
    <row r="1522" spans="1:5" x14ac:dyDescent="0.25">
      <c r="A1522" t="s">
        <v>55</v>
      </c>
      <c r="B1522" s="175">
        <v>43610</v>
      </c>
      <c r="C1522">
        <v>49</v>
      </c>
      <c r="D1522" t="s">
        <v>409</v>
      </c>
      <c r="E1522">
        <v>23869209.27</v>
      </c>
    </row>
    <row r="1523" spans="1:5" x14ac:dyDescent="0.25">
      <c r="A1523" t="s">
        <v>55</v>
      </c>
      <c r="B1523" s="175">
        <v>43610</v>
      </c>
      <c r="C1523">
        <v>49</v>
      </c>
      <c r="D1523" t="s">
        <v>410</v>
      </c>
      <c r="E1523">
        <v>1487031.09</v>
      </c>
    </row>
    <row r="1524" spans="1:5" x14ac:dyDescent="0.25">
      <c r="A1524" t="s">
        <v>55</v>
      </c>
      <c r="B1524" s="175">
        <v>43610</v>
      </c>
      <c r="C1524">
        <v>49</v>
      </c>
      <c r="D1524" t="s">
        <v>411</v>
      </c>
      <c r="E1524">
        <v>3281357.8</v>
      </c>
    </row>
    <row r="1525" spans="1:5" x14ac:dyDescent="0.25">
      <c r="A1525" t="s">
        <v>55</v>
      </c>
      <c r="B1525" s="175">
        <v>43610</v>
      </c>
      <c r="C1525">
        <v>49</v>
      </c>
      <c r="D1525" t="s">
        <v>412</v>
      </c>
      <c r="E1525">
        <v>5376709.6699999999</v>
      </c>
    </row>
    <row r="1526" spans="1:5" x14ac:dyDescent="0.25">
      <c r="A1526" t="s">
        <v>55</v>
      </c>
      <c r="B1526" s="175">
        <v>43610</v>
      </c>
      <c r="C1526">
        <v>49</v>
      </c>
      <c r="D1526" t="s">
        <v>413</v>
      </c>
      <c r="E1526">
        <v>4351068.5999999996</v>
      </c>
    </row>
    <row r="1527" spans="1:5" x14ac:dyDescent="0.25">
      <c r="A1527" t="s">
        <v>55</v>
      </c>
      <c r="B1527" s="175">
        <v>43610</v>
      </c>
      <c r="C1527">
        <v>49</v>
      </c>
      <c r="D1527" t="s">
        <v>414</v>
      </c>
      <c r="E1527">
        <v>565575.81999999995</v>
      </c>
    </row>
    <row r="1528" spans="1:5" x14ac:dyDescent="0.25">
      <c r="A1528" t="s">
        <v>55</v>
      </c>
      <c r="B1528" s="175">
        <v>43645</v>
      </c>
      <c r="C1528">
        <v>49</v>
      </c>
      <c r="D1528" t="s">
        <v>403</v>
      </c>
      <c r="E1528">
        <v>35193806.82</v>
      </c>
    </row>
    <row r="1529" spans="1:5" x14ac:dyDescent="0.25">
      <c r="A1529" t="s">
        <v>55</v>
      </c>
      <c r="B1529" s="175">
        <v>43645</v>
      </c>
      <c r="C1529">
        <v>49</v>
      </c>
      <c r="D1529" t="s">
        <v>404</v>
      </c>
      <c r="E1529">
        <v>2290566.9700000002</v>
      </c>
    </row>
    <row r="1530" spans="1:5" x14ac:dyDescent="0.25">
      <c r="A1530" t="s">
        <v>55</v>
      </c>
      <c r="B1530" s="175">
        <v>43645</v>
      </c>
      <c r="C1530">
        <v>49</v>
      </c>
      <c r="D1530" t="s">
        <v>405</v>
      </c>
      <c r="E1530">
        <v>7924451.46</v>
      </c>
    </row>
    <row r="1531" spans="1:5" x14ac:dyDescent="0.25">
      <c r="A1531" t="s">
        <v>55</v>
      </c>
      <c r="B1531" s="175">
        <v>43645</v>
      </c>
      <c r="C1531">
        <v>49</v>
      </c>
      <c r="D1531" t="s">
        <v>406</v>
      </c>
      <c r="E1531">
        <v>14074902.4</v>
      </c>
    </row>
    <row r="1532" spans="1:5" x14ac:dyDescent="0.25">
      <c r="A1532" t="s">
        <v>55</v>
      </c>
      <c r="B1532" s="175">
        <v>43645</v>
      </c>
      <c r="C1532">
        <v>49</v>
      </c>
      <c r="D1532" t="s">
        <v>407</v>
      </c>
      <c r="E1532">
        <v>17377232.420000002</v>
      </c>
    </row>
    <row r="1533" spans="1:5" x14ac:dyDescent="0.25">
      <c r="A1533" t="s">
        <v>55</v>
      </c>
      <c r="B1533" s="175">
        <v>43645</v>
      </c>
      <c r="C1533">
        <v>49</v>
      </c>
      <c r="D1533" t="s">
        <v>408</v>
      </c>
      <c r="E1533">
        <v>31925.52</v>
      </c>
    </row>
    <row r="1534" spans="1:5" x14ac:dyDescent="0.25">
      <c r="A1534" t="s">
        <v>55</v>
      </c>
      <c r="B1534" s="175">
        <v>43645</v>
      </c>
      <c r="C1534">
        <v>49</v>
      </c>
      <c r="D1534" t="s">
        <v>409</v>
      </c>
      <c r="E1534">
        <v>15823810.369999999</v>
      </c>
    </row>
    <row r="1535" spans="1:5" x14ac:dyDescent="0.25">
      <c r="A1535" t="s">
        <v>55</v>
      </c>
      <c r="B1535" s="175">
        <v>43645</v>
      </c>
      <c r="C1535">
        <v>49</v>
      </c>
      <c r="D1535" t="s">
        <v>410</v>
      </c>
      <c r="E1535">
        <v>2127939.02</v>
      </c>
    </row>
    <row r="1536" spans="1:5" x14ac:dyDescent="0.25">
      <c r="A1536" t="s">
        <v>55</v>
      </c>
      <c r="B1536" s="175">
        <v>43645</v>
      </c>
      <c r="C1536">
        <v>49</v>
      </c>
      <c r="D1536" t="s">
        <v>411</v>
      </c>
      <c r="E1536">
        <v>1816353.84</v>
      </c>
    </row>
    <row r="1537" spans="1:5" x14ac:dyDescent="0.25">
      <c r="A1537" t="s">
        <v>55</v>
      </c>
      <c r="B1537" s="175">
        <v>43645</v>
      </c>
      <c r="C1537">
        <v>49</v>
      </c>
      <c r="D1537" t="s">
        <v>412</v>
      </c>
      <c r="E1537">
        <v>3311699.8</v>
      </c>
    </row>
    <row r="1538" spans="1:5" x14ac:dyDescent="0.25">
      <c r="A1538" t="s">
        <v>55</v>
      </c>
      <c r="B1538" s="175">
        <v>43645</v>
      </c>
      <c r="C1538">
        <v>49</v>
      </c>
      <c r="D1538" t="s">
        <v>413</v>
      </c>
      <c r="E1538">
        <v>2838548.63</v>
      </c>
    </row>
    <row r="1539" spans="1:5" x14ac:dyDescent="0.25">
      <c r="A1539" t="s">
        <v>55</v>
      </c>
      <c r="B1539" s="175">
        <v>43645</v>
      </c>
      <c r="C1539">
        <v>49</v>
      </c>
      <c r="D1539" t="s">
        <v>414</v>
      </c>
      <c r="E1539">
        <v>282589.09000000003</v>
      </c>
    </row>
    <row r="1540" spans="1:5" x14ac:dyDescent="0.25">
      <c r="A1540" t="s">
        <v>55</v>
      </c>
      <c r="B1540" s="175">
        <v>43673</v>
      </c>
      <c r="C1540">
        <v>49</v>
      </c>
      <c r="D1540" t="s">
        <v>403</v>
      </c>
      <c r="E1540">
        <v>43502946.490000002</v>
      </c>
    </row>
    <row r="1541" spans="1:5" x14ac:dyDescent="0.25">
      <c r="A1541" t="s">
        <v>55</v>
      </c>
      <c r="B1541" s="175">
        <v>43673</v>
      </c>
      <c r="C1541">
        <v>49</v>
      </c>
      <c r="D1541" t="s">
        <v>404</v>
      </c>
      <c r="E1541">
        <v>2534082.44</v>
      </c>
    </row>
    <row r="1542" spans="1:5" x14ac:dyDescent="0.25">
      <c r="A1542" t="s">
        <v>55</v>
      </c>
      <c r="B1542" s="175">
        <v>43673</v>
      </c>
      <c r="C1542">
        <v>49</v>
      </c>
      <c r="D1542" t="s">
        <v>405</v>
      </c>
      <c r="E1542">
        <v>9040374.1999999993</v>
      </c>
    </row>
    <row r="1543" spans="1:5" x14ac:dyDescent="0.25">
      <c r="A1543" t="s">
        <v>55</v>
      </c>
      <c r="B1543" s="175">
        <v>43673</v>
      </c>
      <c r="C1543">
        <v>49</v>
      </c>
      <c r="D1543" t="s">
        <v>406</v>
      </c>
      <c r="E1543">
        <v>15420500.119999999</v>
      </c>
    </row>
    <row r="1544" spans="1:5" x14ac:dyDescent="0.25">
      <c r="A1544" t="s">
        <v>55</v>
      </c>
      <c r="B1544" s="175">
        <v>43673</v>
      </c>
      <c r="C1544">
        <v>49</v>
      </c>
      <c r="D1544" t="s">
        <v>407</v>
      </c>
      <c r="E1544">
        <v>19599598.379999999</v>
      </c>
    </row>
    <row r="1545" spans="1:5" x14ac:dyDescent="0.25">
      <c r="A1545" t="s">
        <v>55</v>
      </c>
      <c r="B1545" s="175">
        <v>43673</v>
      </c>
      <c r="C1545">
        <v>49</v>
      </c>
      <c r="D1545" t="s">
        <v>409</v>
      </c>
      <c r="E1545">
        <v>12853389.76</v>
      </c>
    </row>
    <row r="1546" spans="1:5" x14ac:dyDescent="0.25">
      <c r="A1546" t="s">
        <v>55</v>
      </c>
      <c r="B1546" s="175">
        <v>43673</v>
      </c>
      <c r="C1546">
        <v>49</v>
      </c>
      <c r="D1546" t="s">
        <v>410</v>
      </c>
      <c r="E1546">
        <v>1088858.58</v>
      </c>
    </row>
    <row r="1547" spans="1:5" x14ac:dyDescent="0.25">
      <c r="A1547" t="s">
        <v>55</v>
      </c>
      <c r="B1547" s="175">
        <v>43673</v>
      </c>
      <c r="C1547">
        <v>49</v>
      </c>
      <c r="D1547" t="s">
        <v>411</v>
      </c>
      <c r="E1547">
        <v>1315954.1599999999</v>
      </c>
    </row>
    <row r="1548" spans="1:5" x14ac:dyDescent="0.25">
      <c r="A1548" t="s">
        <v>55</v>
      </c>
      <c r="B1548" s="175">
        <v>43673</v>
      </c>
      <c r="C1548">
        <v>49</v>
      </c>
      <c r="D1548" t="s">
        <v>412</v>
      </c>
      <c r="E1548">
        <v>2619689.5699999998</v>
      </c>
    </row>
    <row r="1549" spans="1:5" x14ac:dyDescent="0.25">
      <c r="A1549" t="s">
        <v>55</v>
      </c>
      <c r="B1549" s="175">
        <v>43673</v>
      </c>
      <c r="C1549">
        <v>49</v>
      </c>
      <c r="D1549" t="s">
        <v>413</v>
      </c>
      <c r="E1549">
        <v>2347740.23</v>
      </c>
    </row>
    <row r="1550" spans="1:5" x14ac:dyDescent="0.25">
      <c r="A1550" t="s">
        <v>55</v>
      </c>
      <c r="B1550" s="175">
        <v>43673</v>
      </c>
      <c r="C1550">
        <v>49</v>
      </c>
      <c r="D1550" t="s">
        <v>414</v>
      </c>
      <c r="E1550">
        <v>572355.21</v>
      </c>
    </row>
    <row r="1551" spans="1:5" x14ac:dyDescent="0.25">
      <c r="A1551" t="s">
        <v>55</v>
      </c>
      <c r="B1551" s="175">
        <v>43708</v>
      </c>
      <c r="C1551">
        <v>49</v>
      </c>
      <c r="D1551" t="s">
        <v>403</v>
      </c>
      <c r="E1551">
        <v>58256133.5</v>
      </c>
    </row>
    <row r="1552" spans="1:5" x14ac:dyDescent="0.25">
      <c r="A1552" t="s">
        <v>55</v>
      </c>
      <c r="B1552" s="175">
        <v>43708</v>
      </c>
      <c r="C1552">
        <v>49</v>
      </c>
      <c r="D1552" t="s">
        <v>404</v>
      </c>
      <c r="E1552">
        <v>2907431.01</v>
      </c>
    </row>
    <row r="1553" spans="1:5" x14ac:dyDescent="0.25">
      <c r="A1553" t="s">
        <v>55</v>
      </c>
      <c r="B1553" s="175">
        <v>43708</v>
      </c>
      <c r="C1553">
        <v>49</v>
      </c>
      <c r="D1553" t="s">
        <v>405</v>
      </c>
      <c r="E1553">
        <v>11218486.48</v>
      </c>
    </row>
    <row r="1554" spans="1:5" x14ac:dyDescent="0.25">
      <c r="A1554" t="s">
        <v>55</v>
      </c>
      <c r="B1554" s="175">
        <v>43708</v>
      </c>
      <c r="C1554">
        <v>49</v>
      </c>
      <c r="D1554" t="s">
        <v>406</v>
      </c>
      <c r="E1554">
        <v>18308658.510000002</v>
      </c>
    </row>
    <row r="1555" spans="1:5" x14ac:dyDescent="0.25">
      <c r="A1555" t="s">
        <v>55</v>
      </c>
      <c r="B1555" s="175">
        <v>43708</v>
      </c>
      <c r="C1555">
        <v>49</v>
      </c>
      <c r="D1555" t="s">
        <v>407</v>
      </c>
      <c r="E1555">
        <v>23879971.949999999</v>
      </c>
    </row>
    <row r="1556" spans="1:5" x14ac:dyDescent="0.25">
      <c r="A1556" t="s">
        <v>55</v>
      </c>
      <c r="B1556" s="175">
        <v>43708</v>
      </c>
      <c r="C1556">
        <v>49</v>
      </c>
      <c r="D1556" t="s">
        <v>408</v>
      </c>
      <c r="E1556">
        <v>21583.21</v>
      </c>
    </row>
    <row r="1557" spans="1:5" x14ac:dyDescent="0.25">
      <c r="A1557" t="s">
        <v>55</v>
      </c>
      <c r="B1557" s="175">
        <v>43708</v>
      </c>
      <c r="C1557">
        <v>49</v>
      </c>
      <c r="D1557" t="s">
        <v>409</v>
      </c>
      <c r="E1557">
        <v>10820953.890000001</v>
      </c>
    </row>
    <row r="1558" spans="1:5" x14ac:dyDescent="0.25">
      <c r="A1558" t="s">
        <v>55</v>
      </c>
      <c r="B1558" s="175">
        <v>43708</v>
      </c>
      <c r="C1558">
        <v>49</v>
      </c>
      <c r="D1558" t="s">
        <v>410</v>
      </c>
      <c r="E1558">
        <v>500832.47</v>
      </c>
    </row>
    <row r="1559" spans="1:5" x14ac:dyDescent="0.25">
      <c r="A1559" t="s">
        <v>55</v>
      </c>
      <c r="B1559" s="175">
        <v>43708</v>
      </c>
      <c r="C1559">
        <v>49</v>
      </c>
      <c r="D1559" t="s">
        <v>411</v>
      </c>
      <c r="E1559">
        <v>1094889.77</v>
      </c>
    </row>
    <row r="1560" spans="1:5" x14ac:dyDescent="0.25">
      <c r="A1560" t="s">
        <v>55</v>
      </c>
      <c r="B1560" s="175">
        <v>43708</v>
      </c>
      <c r="C1560">
        <v>49</v>
      </c>
      <c r="D1560" t="s">
        <v>412</v>
      </c>
      <c r="E1560">
        <v>2347388.83</v>
      </c>
    </row>
    <row r="1561" spans="1:5" x14ac:dyDescent="0.25">
      <c r="A1561" t="s">
        <v>55</v>
      </c>
      <c r="B1561" s="175">
        <v>43708</v>
      </c>
      <c r="C1561">
        <v>49</v>
      </c>
      <c r="D1561" t="s">
        <v>413</v>
      </c>
      <c r="E1561">
        <v>2741400.04</v>
      </c>
    </row>
    <row r="1562" spans="1:5" x14ac:dyDescent="0.25">
      <c r="A1562" t="s">
        <v>55</v>
      </c>
      <c r="B1562" s="175">
        <v>43708</v>
      </c>
      <c r="C1562">
        <v>49</v>
      </c>
      <c r="D1562" t="s">
        <v>414</v>
      </c>
      <c r="E1562">
        <v>334236.14</v>
      </c>
    </row>
    <row r="1563" spans="1:5" x14ac:dyDescent="0.25">
      <c r="A1563" t="s">
        <v>55</v>
      </c>
      <c r="B1563" s="175">
        <v>43736</v>
      </c>
      <c r="C1563">
        <v>49</v>
      </c>
      <c r="D1563" t="s">
        <v>403</v>
      </c>
      <c r="E1563">
        <v>56870494.020000003</v>
      </c>
    </row>
    <row r="1564" spans="1:5" x14ac:dyDescent="0.25">
      <c r="A1564" t="s">
        <v>55</v>
      </c>
      <c r="B1564" s="175">
        <v>43736</v>
      </c>
      <c r="C1564">
        <v>49</v>
      </c>
      <c r="D1564" t="s">
        <v>404</v>
      </c>
      <c r="E1564">
        <v>2876292.32</v>
      </c>
    </row>
    <row r="1565" spans="1:5" x14ac:dyDescent="0.25">
      <c r="A1565" t="s">
        <v>55</v>
      </c>
      <c r="B1565" s="175">
        <v>43736</v>
      </c>
      <c r="C1565">
        <v>49</v>
      </c>
      <c r="D1565" t="s">
        <v>405</v>
      </c>
      <c r="E1565">
        <v>10276528.550000001</v>
      </c>
    </row>
    <row r="1566" spans="1:5" x14ac:dyDescent="0.25">
      <c r="A1566" t="s">
        <v>55</v>
      </c>
      <c r="B1566" s="175">
        <v>43736</v>
      </c>
      <c r="C1566">
        <v>49</v>
      </c>
      <c r="D1566" t="s">
        <v>406</v>
      </c>
      <c r="E1566">
        <v>16519528.470000001</v>
      </c>
    </row>
    <row r="1567" spans="1:5" x14ac:dyDescent="0.25">
      <c r="A1567" t="s">
        <v>55</v>
      </c>
      <c r="B1567" s="175">
        <v>43736</v>
      </c>
      <c r="C1567">
        <v>49</v>
      </c>
      <c r="D1567" t="s">
        <v>407</v>
      </c>
      <c r="E1567">
        <v>19156702.440000001</v>
      </c>
    </row>
    <row r="1568" spans="1:5" x14ac:dyDescent="0.25">
      <c r="A1568" t="s">
        <v>55</v>
      </c>
      <c r="B1568" s="175">
        <v>43736</v>
      </c>
      <c r="C1568">
        <v>49</v>
      </c>
      <c r="D1568" t="s">
        <v>408</v>
      </c>
      <c r="E1568">
        <v>140039.44</v>
      </c>
    </row>
    <row r="1569" spans="1:5" x14ac:dyDescent="0.25">
      <c r="A1569" t="s">
        <v>55</v>
      </c>
      <c r="B1569" s="175">
        <v>43736</v>
      </c>
      <c r="C1569">
        <v>49</v>
      </c>
      <c r="D1569" t="s">
        <v>409</v>
      </c>
      <c r="E1569">
        <v>10070266.32</v>
      </c>
    </row>
    <row r="1570" spans="1:5" x14ac:dyDescent="0.25">
      <c r="A1570" t="s">
        <v>55</v>
      </c>
      <c r="B1570" s="175">
        <v>43736</v>
      </c>
      <c r="C1570">
        <v>49</v>
      </c>
      <c r="D1570" t="s">
        <v>410</v>
      </c>
      <c r="E1570">
        <v>477199.2</v>
      </c>
    </row>
    <row r="1571" spans="1:5" x14ac:dyDescent="0.25">
      <c r="A1571" t="s">
        <v>55</v>
      </c>
      <c r="B1571" s="175">
        <v>43736</v>
      </c>
      <c r="C1571">
        <v>49</v>
      </c>
      <c r="D1571" t="s">
        <v>411</v>
      </c>
      <c r="E1571">
        <v>965720.14</v>
      </c>
    </row>
    <row r="1572" spans="1:5" x14ac:dyDescent="0.25">
      <c r="A1572" t="s">
        <v>55</v>
      </c>
      <c r="B1572" s="175">
        <v>43736</v>
      </c>
      <c r="C1572">
        <v>49</v>
      </c>
      <c r="D1572" t="s">
        <v>412</v>
      </c>
      <c r="E1572">
        <v>1988217.92</v>
      </c>
    </row>
    <row r="1573" spans="1:5" x14ac:dyDescent="0.25">
      <c r="A1573" t="s">
        <v>55</v>
      </c>
      <c r="B1573" s="175">
        <v>43736</v>
      </c>
      <c r="C1573">
        <v>49</v>
      </c>
      <c r="D1573" t="s">
        <v>413</v>
      </c>
      <c r="E1573">
        <v>1832766.26</v>
      </c>
    </row>
    <row r="1574" spans="1:5" x14ac:dyDescent="0.25">
      <c r="A1574" t="s">
        <v>55</v>
      </c>
      <c r="B1574" s="175">
        <v>43736</v>
      </c>
      <c r="C1574">
        <v>49</v>
      </c>
      <c r="D1574" t="s">
        <v>414</v>
      </c>
      <c r="E1574">
        <v>377069.79</v>
      </c>
    </row>
    <row r="1575" spans="1:5" x14ac:dyDescent="0.25">
      <c r="A1575" t="s">
        <v>55</v>
      </c>
      <c r="B1575" s="175">
        <v>43764</v>
      </c>
      <c r="C1575">
        <v>49</v>
      </c>
      <c r="D1575" t="s">
        <v>403</v>
      </c>
      <c r="E1575">
        <v>49996840.850000001</v>
      </c>
    </row>
    <row r="1576" spans="1:5" x14ac:dyDescent="0.25">
      <c r="A1576" t="s">
        <v>55</v>
      </c>
      <c r="B1576" s="175">
        <v>43764</v>
      </c>
      <c r="C1576">
        <v>49</v>
      </c>
      <c r="D1576" t="s">
        <v>404</v>
      </c>
      <c r="E1576">
        <v>2718307.3</v>
      </c>
    </row>
    <row r="1577" spans="1:5" x14ac:dyDescent="0.25">
      <c r="A1577" t="s">
        <v>55</v>
      </c>
      <c r="B1577" s="175">
        <v>43764</v>
      </c>
      <c r="C1577">
        <v>49</v>
      </c>
      <c r="D1577" t="s">
        <v>405</v>
      </c>
      <c r="E1577">
        <v>10577447.119999999</v>
      </c>
    </row>
    <row r="1578" spans="1:5" x14ac:dyDescent="0.25">
      <c r="A1578" t="s">
        <v>55</v>
      </c>
      <c r="B1578" s="175">
        <v>43764</v>
      </c>
      <c r="C1578">
        <v>49</v>
      </c>
      <c r="D1578" t="s">
        <v>406</v>
      </c>
      <c r="E1578">
        <v>17413226.91</v>
      </c>
    </row>
    <row r="1579" spans="1:5" x14ac:dyDescent="0.25">
      <c r="A1579" t="s">
        <v>55</v>
      </c>
      <c r="B1579" s="175">
        <v>43764</v>
      </c>
      <c r="C1579">
        <v>49</v>
      </c>
      <c r="D1579" t="s">
        <v>407</v>
      </c>
      <c r="E1579">
        <v>21628898.920000002</v>
      </c>
    </row>
    <row r="1580" spans="1:5" x14ac:dyDescent="0.25">
      <c r="A1580" t="s">
        <v>55</v>
      </c>
      <c r="B1580" s="175">
        <v>43764</v>
      </c>
      <c r="C1580">
        <v>49</v>
      </c>
      <c r="D1580" t="s">
        <v>408</v>
      </c>
      <c r="E1580">
        <v>32764.02</v>
      </c>
    </row>
    <row r="1581" spans="1:5" x14ac:dyDescent="0.25">
      <c r="A1581" t="s">
        <v>55</v>
      </c>
      <c r="B1581" s="175">
        <v>43764</v>
      </c>
      <c r="C1581">
        <v>49</v>
      </c>
      <c r="D1581" t="s">
        <v>409</v>
      </c>
      <c r="E1581">
        <v>11290062.07</v>
      </c>
    </row>
    <row r="1582" spans="1:5" x14ac:dyDescent="0.25">
      <c r="A1582" t="s">
        <v>55</v>
      </c>
      <c r="B1582" s="175">
        <v>43764</v>
      </c>
      <c r="C1582">
        <v>49</v>
      </c>
      <c r="D1582" t="s">
        <v>410</v>
      </c>
      <c r="E1582">
        <v>553952.81999999995</v>
      </c>
    </row>
    <row r="1583" spans="1:5" x14ac:dyDescent="0.25">
      <c r="A1583" t="s">
        <v>55</v>
      </c>
      <c r="B1583" s="175">
        <v>43764</v>
      </c>
      <c r="C1583">
        <v>49</v>
      </c>
      <c r="D1583" t="s">
        <v>411</v>
      </c>
      <c r="E1583">
        <v>1084195.71</v>
      </c>
    </row>
    <row r="1584" spans="1:5" x14ac:dyDescent="0.25">
      <c r="A1584" t="s">
        <v>55</v>
      </c>
      <c r="B1584" s="175">
        <v>43764</v>
      </c>
      <c r="C1584">
        <v>49</v>
      </c>
      <c r="D1584" t="s">
        <v>412</v>
      </c>
      <c r="E1584">
        <v>2434945.7400000002</v>
      </c>
    </row>
    <row r="1585" spans="1:5" x14ac:dyDescent="0.25">
      <c r="A1585" t="s">
        <v>55</v>
      </c>
      <c r="B1585" s="175">
        <v>43764</v>
      </c>
      <c r="C1585">
        <v>49</v>
      </c>
      <c r="D1585" t="s">
        <v>413</v>
      </c>
      <c r="E1585">
        <v>2841882</v>
      </c>
    </row>
    <row r="1586" spans="1:5" x14ac:dyDescent="0.25">
      <c r="A1586" t="s">
        <v>55</v>
      </c>
      <c r="B1586" s="175">
        <v>43764</v>
      </c>
      <c r="C1586">
        <v>49</v>
      </c>
      <c r="D1586" t="s">
        <v>414</v>
      </c>
      <c r="E1586">
        <v>233201.92000000001</v>
      </c>
    </row>
    <row r="1587" spans="1:5" x14ac:dyDescent="0.25">
      <c r="A1587" t="s">
        <v>55</v>
      </c>
      <c r="B1587" s="175">
        <v>43799</v>
      </c>
      <c r="C1587">
        <v>49</v>
      </c>
      <c r="D1587" t="s">
        <v>403</v>
      </c>
      <c r="E1587">
        <v>37735672.700000003</v>
      </c>
    </row>
    <row r="1588" spans="1:5" x14ac:dyDescent="0.25">
      <c r="A1588" t="s">
        <v>55</v>
      </c>
      <c r="B1588" s="175">
        <v>43799</v>
      </c>
      <c r="C1588">
        <v>49</v>
      </c>
      <c r="D1588" t="s">
        <v>404</v>
      </c>
      <c r="E1588">
        <v>2019485.16</v>
      </c>
    </row>
    <row r="1589" spans="1:5" x14ac:dyDescent="0.25">
      <c r="A1589" t="s">
        <v>55</v>
      </c>
      <c r="B1589" s="175">
        <v>43799</v>
      </c>
      <c r="C1589">
        <v>49</v>
      </c>
      <c r="D1589" t="s">
        <v>405</v>
      </c>
      <c r="E1589">
        <v>7968494.6299999999</v>
      </c>
    </row>
    <row r="1590" spans="1:5" x14ac:dyDescent="0.25">
      <c r="A1590" t="s">
        <v>55</v>
      </c>
      <c r="B1590" s="175">
        <v>43799</v>
      </c>
      <c r="C1590">
        <v>49</v>
      </c>
      <c r="D1590" t="s">
        <v>406</v>
      </c>
      <c r="E1590">
        <v>13080665.720000001</v>
      </c>
    </row>
    <row r="1591" spans="1:5" x14ac:dyDescent="0.25">
      <c r="A1591" t="s">
        <v>55</v>
      </c>
      <c r="B1591" s="175">
        <v>43799</v>
      </c>
      <c r="C1591">
        <v>49</v>
      </c>
      <c r="D1591" t="s">
        <v>407</v>
      </c>
      <c r="E1591">
        <v>18542621.420000002</v>
      </c>
    </row>
    <row r="1592" spans="1:5" x14ac:dyDescent="0.25">
      <c r="A1592" t="s">
        <v>55</v>
      </c>
      <c r="B1592" s="175">
        <v>43799</v>
      </c>
      <c r="C1592">
        <v>49</v>
      </c>
      <c r="D1592" t="s">
        <v>408</v>
      </c>
      <c r="E1592">
        <v>23402.880000000001</v>
      </c>
    </row>
    <row r="1593" spans="1:5" x14ac:dyDescent="0.25">
      <c r="A1593" t="s">
        <v>55</v>
      </c>
      <c r="B1593" s="175">
        <v>43799</v>
      </c>
      <c r="C1593">
        <v>49</v>
      </c>
      <c r="D1593" t="s">
        <v>409</v>
      </c>
      <c r="E1593">
        <v>12353209.26</v>
      </c>
    </row>
    <row r="1594" spans="1:5" x14ac:dyDescent="0.25">
      <c r="A1594" t="s">
        <v>55</v>
      </c>
      <c r="B1594" s="175">
        <v>43799</v>
      </c>
      <c r="C1594">
        <v>49</v>
      </c>
      <c r="D1594" t="s">
        <v>410</v>
      </c>
      <c r="E1594">
        <v>453458.14</v>
      </c>
    </row>
    <row r="1595" spans="1:5" x14ac:dyDescent="0.25">
      <c r="A1595" t="s">
        <v>55</v>
      </c>
      <c r="B1595" s="175">
        <v>43799</v>
      </c>
      <c r="C1595">
        <v>49</v>
      </c>
      <c r="D1595" t="s">
        <v>411</v>
      </c>
      <c r="E1595">
        <v>1198135.97</v>
      </c>
    </row>
    <row r="1596" spans="1:5" x14ac:dyDescent="0.25">
      <c r="A1596" t="s">
        <v>55</v>
      </c>
      <c r="B1596" s="175">
        <v>43799</v>
      </c>
      <c r="C1596">
        <v>49</v>
      </c>
      <c r="D1596" t="s">
        <v>412</v>
      </c>
      <c r="E1596">
        <v>2361970.15</v>
      </c>
    </row>
    <row r="1597" spans="1:5" x14ac:dyDescent="0.25">
      <c r="A1597" t="s">
        <v>55</v>
      </c>
      <c r="B1597" s="175">
        <v>43799</v>
      </c>
      <c r="C1597">
        <v>49</v>
      </c>
      <c r="D1597" t="s">
        <v>413</v>
      </c>
      <c r="E1597">
        <v>1984507.15</v>
      </c>
    </row>
    <row r="1598" spans="1:5" x14ac:dyDescent="0.25">
      <c r="A1598" t="s">
        <v>55</v>
      </c>
      <c r="B1598" s="175">
        <v>43799</v>
      </c>
      <c r="C1598">
        <v>49</v>
      </c>
      <c r="D1598" t="s">
        <v>414</v>
      </c>
      <c r="E1598">
        <v>85042.06</v>
      </c>
    </row>
    <row r="1599" spans="1:5" x14ac:dyDescent="0.25">
      <c r="A1599" t="s">
        <v>55</v>
      </c>
      <c r="B1599" s="175">
        <v>43820</v>
      </c>
      <c r="C1599">
        <v>49</v>
      </c>
      <c r="D1599" t="s">
        <v>403</v>
      </c>
      <c r="E1599">
        <v>44101852.109999999</v>
      </c>
    </row>
    <row r="1600" spans="1:5" x14ac:dyDescent="0.25">
      <c r="A1600" t="s">
        <v>55</v>
      </c>
      <c r="B1600" s="175">
        <v>43820</v>
      </c>
      <c r="C1600">
        <v>49</v>
      </c>
      <c r="D1600" t="s">
        <v>404</v>
      </c>
      <c r="E1600">
        <v>2239310.5699999998</v>
      </c>
    </row>
    <row r="1601" spans="1:5" x14ac:dyDescent="0.25">
      <c r="A1601" t="s">
        <v>55</v>
      </c>
      <c r="B1601" s="175">
        <v>43820</v>
      </c>
      <c r="C1601">
        <v>49</v>
      </c>
      <c r="D1601" t="s">
        <v>405</v>
      </c>
      <c r="E1601">
        <v>9099144.6600000001</v>
      </c>
    </row>
    <row r="1602" spans="1:5" x14ac:dyDescent="0.25">
      <c r="A1602" t="s">
        <v>55</v>
      </c>
      <c r="B1602" s="175">
        <v>43820</v>
      </c>
      <c r="C1602">
        <v>49</v>
      </c>
      <c r="D1602" t="s">
        <v>406</v>
      </c>
      <c r="E1602">
        <v>14628611.99</v>
      </c>
    </row>
    <row r="1603" spans="1:5" x14ac:dyDescent="0.25">
      <c r="A1603" t="s">
        <v>55</v>
      </c>
      <c r="B1603" s="175">
        <v>43820</v>
      </c>
      <c r="C1603">
        <v>49</v>
      </c>
      <c r="D1603" t="s">
        <v>407</v>
      </c>
      <c r="E1603">
        <v>18344493.09</v>
      </c>
    </row>
    <row r="1604" spans="1:5" x14ac:dyDescent="0.25">
      <c r="A1604" t="s">
        <v>55</v>
      </c>
      <c r="B1604" s="175">
        <v>43820</v>
      </c>
      <c r="C1604">
        <v>49</v>
      </c>
      <c r="D1604" t="s">
        <v>408</v>
      </c>
      <c r="E1604">
        <v>25762.16</v>
      </c>
    </row>
    <row r="1605" spans="1:5" x14ac:dyDescent="0.25">
      <c r="A1605" t="s">
        <v>55</v>
      </c>
      <c r="B1605" s="175">
        <v>43820</v>
      </c>
      <c r="C1605">
        <v>49</v>
      </c>
      <c r="D1605" t="s">
        <v>409</v>
      </c>
      <c r="E1605">
        <v>22396494.809999999</v>
      </c>
    </row>
    <row r="1606" spans="1:5" x14ac:dyDescent="0.25">
      <c r="A1606" t="s">
        <v>55</v>
      </c>
      <c r="B1606" s="175">
        <v>43820</v>
      </c>
      <c r="C1606">
        <v>49</v>
      </c>
      <c r="D1606" t="s">
        <v>410</v>
      </c>
      <c r="E1606">
        <v>724433.6</v>
      </c>
    </row>
    <row r="1607" spans="1:5" x14ac:dyDescent="0.25">
      <c r="A1607" t="s">
        <v>55</v>
      </c>
      <c r="B1607" s="175">
        <v>43820</v>
      </c>
      <c r="C1607">
        <v>49</v>
      </c>
      <c r="D1607" t="s">
        <v>411</v>
      </c>
      <c r="E1607">
        <v>2647049.7200000002</v>
      </c>
    </row>
    <row r="1608" spans="1:5" x14ac:dyDescent="0.25">
      <c r="A1608" t="s">
        <v>55</v>
      </c>
      <c r="B1608" s="175">
        <v>43820</v>
      </c>
      <c r="C1608">
        <v>49</v>
      </c>
      <c r="D1608" t="s">
        <v>412</v>
      </c>
      <c r="E1608">
        <v>4233004.59</v>
      </c>
    </row>
    <row r="1609" spans="1:5" x14ac:dyDescent="0.25">
      <c r="A1609" t="s">
        <v>55</v>
      </c>
      <c r="B1609" s="175">
        <v>43820</v>
      </c>
      <c r="C1609">
        <v>49</v>
      </c>
      <c r="D1609" t="s">
        <v>413</v>
      </c>
      <c r="E1609">
        <v>3803116.56</v>
      </c>
    </row>
    <row r="1610" spans="1:5" x14ac:dyDescent="0.25">
      <c r="A1610" t="s">
        <v>55</v>
      </c>
      <c r="B1610" s="175">
        <v>43820</v>
      </c>
      <c r="C1610">
        <v>49</v>
      </c>
      <c r="D1610" t="s">
        <v>414</v>
      </c>
      <c r="E1610">
        <v>354738.28</v>
      </c>
    </row>
    <row r="1611" spans="1:5" x14ac:dyDescent="0.25">
      <c r="A1611" t="s">
        <v>55</v>
      </c>
      <c r="B1611" s="175">
        <v>43855</v>
      </c>
      <c r="C1611">
        <v>49</v>
      </c>
      <c r="D1611" t="s">
        <v>403</v>
      </c>
      <c r="E1611">
        <v>52171134.390000001</v>
      </c>
    </row>
    <row r="1612" spans="1:5" x14ac:dyDescent="0.25">
      <c r="A1612" t="s">
        <v>55</v>
      </c>
      <c r="B1612" s="175">
        <v>43855</v>
      </c>
      <c r="C1612">
        <v>49</v>
      </c>
      <c r="D1612" t="s">
        <v>404</v>
      </c>
      <c r="E1612">
        <v>2814781.83</v>
      </c>
    </row>
    <row r="1613" spans="1:5" x14ac:dyDescent="0.25">
      <c r="A1613" t="s">
        <v>55</v>
      </c>
      <c r="B1613" s="175">
        <v>43855</v>
      </c>
      <c r="C1613">
        <v>49</v>
      </c>
      <c r="D1613" t="s">
        <v>405</v>
      </c>
      <c r="E1613">
        <v>11136759.369999999</v>
      </c>
    </row>
    <row r="1614" spans="1:5" x14ac:dyDescent="0.25">
      <c r="A1614" t="s">
        <v>55</v>
      </c>
      <c r="B1614" s="175">
        <v>43855</v>
      </c>
      <c r="C1614">
        <v>49</v>
      </c>
      <c r="D1614" t="s">
        <v>406</v>
      </c>
      <c r="E1614">
        <v>17937039.059999999</v>
      </c>
    </row>
    <row r="1615" spans="1:5" x14ac:dyDescent="0.25">
      <c r="A1615" t="s">
        <v>55</v>
      </c>
      <c r="B1615" s="175">
        <v>43855</v>
      </c>
      <c r="C1615">
        <v>49</v>
      </c>
      <c r="D1615" t="s">
        <v>407</v>
      </c>
      <c r="E1615">
        <v>21057974.359999999</v>
      </c>
    </row>
    <row r="1616" spans="1:5" x14ac:dyDescent="0.25">
      <c r="A1616" t="s">
        <v>55</v>
      </c>
      <c r="B1616" s="175">
        <v>43855</v>
      </c>
      <c r="C1616">
        <v>49</v>
      </c>
      <c r="D1616" t="s">
        <v>408</v>
      </c>
      <c r="E1616">
        <v>46565.84</v>
      </c>
    </row>
    <row r="1617" spans="1:5" x14ac:dyDescent="0.25">
      <c r="A1617" t="s">
        <v>55</v>
      </c>
      <c r="B1617" s="175">
        <v>43855</v>
      </c>
      <c r="C1617">
        <v>49</v>
      </c>
      <c r="D1617" t="s">
        <v>409</v>
      </c>
      <c r="E1617">
        <v>32303135.98</v>
      </c>
    </row>
    <row r="1618" spans="1:5" x14ac:dyDescent="0.25">
      <c r="A1618" t="s">
        <v>55</v>
      </c>
      <c r="B1618" s="175">
        <v>43855</v>
      </c>
      <c r="C1618">
        <v>49</v>
      </c>
      <c r="D1618" t="s">
        <v>410</v>
      </c>
      <c r="E1618">
        <v>1354511.6</v>
      </c>
    </row>
    <row r="1619" spans="1:5" x14ac:dyDescent="0.25">
      <c r="A1619" t="s">
        <v>55</v>
      </c>
      <c r="B1619" s="175">
        <v>43855</v>
      </c>
      <c r="C1619">
        <v>49</v>
      </c>
      <c r="D1619" t="s">
        <v>411</v>
      </c>
      <c r="E1619">
        <v>4724915.26</v>
      </c>
    </row>
    <row r="1620" spans="1:5" x14ac:dyDescent="0.25">
      <c r="A1620" t="s">
        <v>55</v>
      </c>
      <c r="B1620" s="175">
        <v>43855</v>
      </c>
      <c r="C1620">
        <v>49</v>
      </c>
      <c r="D1620" t="s">
        <v>412</v>
      </c>
      <c r="E1620">
        <v>6358230.6500000004</v>
      </c>
    </row>
    <row r="1621" spans="1:5" x14ac:dyDescent="0.25">
      <c r="A1621" t="s">
        <v>55</v>
      </c>
      <c r="B1621" s="175">
        <v>43855</v>
      </c>
      <c r="C1621">
        <v>49</v>
      </c>
      <c r="D1621" t="s">
        <v>413</v>
      </c>
      <c r="E1621">
        <v>4943783.0599999996</v>
      </c>
    </row>
    <row r="1622" spans="1:5" x14ac:dyDescent="0.25">
      <c r="A1622" t="s">
        <v>55</v>
      </c>
      <c r="B1622" s="175">
        <v>43855</v>
      </c>
      <c r="C1622">
        <v>49</v>
      </c>
      <c r="D1622" t="s">
        <v>414</v>
      </c>
      <c r="E1622">
        <v>7264.74</v>
      </c>
    </row>
    <row r="1623" spans="1:5" x14ac:dyDescent="0.25">
      <c r="A1623" t="s">
        <v>55</v>
      </c>
      <c r="B1623" s="175">
        <v>43890</v>
      </c>
      <c r="C1623">
        <v>49</v>
      </c>
      <c r="D1623" t="s">
        <v>403</v>
      </c>
      <c r="E1623">
        <v>48303048.93</v>
      </c>
    </row>
    <row r="1624" spans="1:5" x14ac:dyDescent="0.25">
      <c r="A1624" t="s">
        <v>55</v>
      </c>
      <c r="B1624" s="175">
        <v>43890</v>
      </c>
      <c r="C1624">
        <v>49</v>
      </c>
      <c r="D1624" t="s">
        <v>404</v>
      </c>
      <c r="E1624">
        <v>2844296.18</v>
      </c>
    </row>
    <row r="1625" spans="1:5" x14ac:dyDescent="0.25">
      <c r="A1625" t="s">
        <v>55</v>
      </c>
      <c r="B1625" s="175">
        <v>43890</v>
      </c>
      <c r="C1625">
        <v>49</v>
      </c>
      <c r="D1625" t="s">
        <v>405</v>
      </c>
      <c r="E1625">
        <v>10244498.060000001</v>
      </c>
    </row>
    <row r="1626" spans="1:5" x14ac:dyDescent="0.25">
      <c r="A1626" t="s">
        <v>55</v>
      </c>
      <c r="B1626" s="175">
        <v>43890</v>
      </c>
      <c r="C1626">
        <v>49</v>
      </c>
      <c r="D1626" t="s">
        <v>406</v>
      </c>
      <c r="E1626">
        <v>16502164.74</v>
      </c>
    </row>
    <row r="1627" spans="1:5" x14ac:dyDescent="0.25">
      <c r="A1627" t="s">
        <v>55</v>
      </c>
      <c r="B1627" s="175">
        <v>43890</v>
      </c>
      <c r="C1627">
        <v>49</v>
      </c>
      <c r="D1627" t="s">
        <v>407</v>
      </c>
      <c r="E1627">
        <v>19740121.870000001</v>
      </c>
    </row>
    <row r="1628" spans="1:5" x14ac:dyDescent="0.25">
      <c r="A1628" t="s">
        <v>55</v>
      </c>
      <c r="B1628" s="175">
        <v>43890</v>
      </c>
      <c r="C1628">
        <v>49</v>
      </c>
      <c r="D1628" t="s">
        <v>408</v>
      </c>
      <c r="E1628">
        <v>30127.18</v>
      </c>
    </row>
    <row r="1629" spans="1:5" x14ac:dyDescent="0.25">
      <c r="A1629" t="s">
        <v>55</v>
      </c>
      <c r="B1629" s="175">
        <v>43890</v>
      </c>
      <c r="C1629">
        <v>49</v>
      </c>
      <c r="D1629" t="s">
        <v>409</v>
      </c>
      <c r="E1629">
        <v>31488029.489999998</v>
      </c>
    </row>
    <row r="1630" spans="1:5" x14ac:dyDescent="0.25">
      <c r="A1630" t="s">
        <v>55</v>
      </c>
      <c r="B1630" s="175">
        <v>43890</v>
      </c>
      <c r="C1630">
        <v>49</v>
      </c>
      <c r="D1630" t="s">
        <v>410</v>
      </c>
      <c r="E1630">
        <v>2931678</v>
      </c>
    </row>
    <row r="1631" spans="1:5" x14ac:dyDescent="0.25">
      <c r="A1631" t="s">
        <v>55</v>
      </c>
      <c r="B1631" s="175">
        <v>43890</v>
      </c>
      <c r="C1631">
        <v>49</v>
      </c>
      <c r="D1631" t="s">
        <v>411</v>
      </c>
      <c r="E1631">
        <v>4495689.4000000004</v>
      </c>
    </row>
    <row r="1632" spans="1:5" x14ac:dyDescent="0.25">
      <c r="A1632" t="s">
        <v>55</v>
      </c>
      <c r="B1632" s="175">
        <v>43890</v>
      </c>
      <c r="C1632">
        <v>49</v>
      </c>
      <c r="D1632" t="s">
        <v>412</v>
      </c>
      <c r="E1632">
        <v>5867967.5599999996</v>
      </c>
    </row>
    <row r="1633" spans="1:5" x14ac:dyDescent="0.25">
      <c r="A1633" t="s">
        <v>55</v>
      </c>
      <c r="B1633" s="175">
        <v>43890</v>
      </c>
      <c r="C1633">
        <v>49</v>
      </c>
      <c r="D1633" t="s">
        <v>413</v>
      </c>
      <c r="E1633">
        <v>5258266</v>
      </c>
    </row>
    <row r="1634" spans="1:5" x14ac:dyDescent="0.25">
      <c r="A1634" t="s">
        <v>55</v>
      </c>
      <c r="B1634" s="175">
        <v>43890</v>
      </c>
      <c r="C1634">
        <v>49</v>
      </c>
      <c r="D1634" t="s">
        <v>414</v>
      </c>
      <c r="E1634">
        <v>13490.73</v>
      </c>
    </row>
    <row r="1635" spans="1:5" x14ac:dyDescent="0.25">
      <c r="A1635" t="s">
        <v>55</v>
      </c>
      <c r="B1635" s="175">
        <v>43918</v>
      </c>
      <c r="C1635">
        <v>49</v>
      </c>
      <c r="D1635" t="s">
        <v>403</v>
      </c>
      <c r="E1635">
        <v>48845205.200000003</v>
      </c>
    </row>
    <row r="1636" spans="1:5" x14ac:dyDescent="0.25">
      <c r="A1636" t="s">
        <v>55</v>
      </c>
      <c r="B1636" s="175">
        <v>43918</v>
      </c>
      <c r="C1636">
        <v>49</v>
      </c>
      <c r="D1636" t="s">
        <v>404</v>
      </c>
      <c r="E1636">
        <v>2376054.3199999998</v>
      </c>
    </row>
    <row r="1637" spans="1:5" x14ac:dyDescent="0.25">
      <c r="A1637" t="s">
        <v>55</v>
      </c>
      <c r="B1637" s="175">
        <v>43918</v>
      </c>
      <c r="C1637">
        <v>49</v>
      </c>
      <c r="D1637" t="s">
        <v>405</v>
      </c>
      <c r="E1637">
        <v>9905041.0800000001</v>
      </c>
    </row>
    <row r="1638" spans="1:5" x14ac:dyDescent="0.25">
      <c r="A1638" t="s">
        <v>55</v>
      </c>
      <c r="B1638" s="175">
        <v>43918</v>
      </c>
      <c r="C1638">
        <v>49</v>
      </c>
      <c r="D1638" t="s">
        <v>406</v>
      </c>
      <c r="E1638">
        <v>16748783.42</v>
      </c>
    </row>
    <row r="1639" spans="1:5" x14ac:dyDescent="0.25">
      <c r="A1639" t="s">
        <v>55</v>
      </c>
      <c r="B1639" s="175">
        <v>43918</v>
      </c>
      <c r="C1639">
        <v>49</v>
      </c>
      <c r="D1639" t="s">
        <v>407</v>
      </c>
      <c r="E1639">
        <v>19260255.57</v>
      </c>
    </row>
    <row r="1640" spans="1:5" x14ac:dyDescent="0.25">
      <c r="A1640" t="s">
        <v>55</v>
      </c>
      <c r="B1640" s="175">
        <v>43918</v>
      </c>
      <c r="C1640">
        <v>49</v>
      </c>
      <c r="D1640" t="s">
        <v>408</v>
      </c>
      <c r="E1640">
        <v>39953.129999999997</v>
      </c>
    </row>
    <row r="1641" spans="1:5" x14ac:dyDescent="0.25">
      <c r="A1641" t="s">
        <v>55</v>
      </c>
      <c r="B1641" s="175">
        <v>43918</v>
      </c>
      <c r="C1641">
        <v>49</v>
      </c>
      <c r="D1641" t="s">
        <v>409</v>
      </c>
      <c r="E1641">
        <v>32809496.09</v>
      </c>
    </row>
    <row r="1642" spans="1:5" x14ac:dyDescent="0.25">
      <c r="A1642" t="s">
        <v>55</v>
      </c>
      <c r="B1642" s="175">
        <v>43918</v>
      </c>
      <c r="C1642">
        <v>49</v>
      </c>
      <c r="D1642" t="s">
        <v>410</v>
      </c>
      <c r="E1642">
        <v>1078180.97</v>
      </c>
    </row>
    <row r="1643" spans="1:5" x14ac:dyDescent="0.25">
      <c r="A1643" t="s">
        <v>55</v>
      </c>
      <c r="B1643" s="175">
        <v>43918</v>
      </c>
      <c r="C1643">
        <v>49</v>
      </c>
      <c r="D1643" t="s">
        <v>411</v>
      </c>
      <c r="E1643">
        <v>4676193.21</v>
      </c>
    </row>
    <row r="1644" spans="1:5" x14ac:dyDescent="0.25">
      <c r="A1644" t="s">
        <v>55</v>
      </c>
      <c r="B1644" s="175">
        <v>43918</v>
      </c>
      <c r="C1644">
        <v>49</v>
      </c>
      <c r="D1644" t="s">
        <v>412</v>
      </c>
      <c r="E1644">
        <v>6152802.6200000001</v>
      </c>
    </row>
    <row r="1645" spans="1:5" x14ac:dyDescent="0.25">
      <c r="A1645" t="s">
        <v>55</v>
      </c>
      <c r="B1645" s="175">
        <v>43918</v>
      </c>
      <c r="C1645">
        <v>49</v>
      </c>
      <c r="D1645" t="s">
        <v>413</v>
      </c>
      <c r="E1645">
        <v>4693410.74</v>
      </c>
    </row>
    <row r="1646" spans="1:5" x14ac:dyDescent="0.25">
      <c r="A1646" t="s">
        <v>55</v>
      </c>
      <c r="B1646" s="175">
        <v>43918</v>
      </c>
      <c r="C1646">
        <v>49</v>
      </c>
      <c r="D1646" t="s">
        <v>414</v>
      </c>
      <c r="E1646">
        <v>30788.26</v>
      </c>
    </row>
    <row r="1647" spans="1:5" x14ac:dyDescent="0.25">
      <c r="A1647" t="s">
        <v>56</v>
      </c>
      <c r="B1647" s="175">
        <v>43554</v>
      </c>
      <c r="C1647">
        <v>49</v>
      </c>
      <c r="D1647" t="s">
        <v>403</v>
      </c>
      <c r="E1647">
        <v>338578</v>
      </c>
    </row>
    <row r="1648" spans="1:5" x14ac:dyDescent="0.25">
      <c r="A1648" t="s">
        <v>56</v>
      </c>
      <c r="B1648" s="175">
        <v>43554</v>
      </c>
      <c r="C1648">
        <v>49</v>
      </c>
      <c r="D1648" t="s">
        <v>404</v>
      </c>
      <c r="E1648">
        <v>27240</v>
      </c>
    </row>
    <row r="1649" spans="1:5" x14ac:dyDescent="0.25">
      <c r="A1649" t="s">
        <v>56</v>
      </c>
      <c r="B1649" s="175">
        <v>43554</v>
      </c>
      <c r="C1649">
        <v>49</v>
      </c>
      <c r="D1649" t="s">
        <v>405</v>
      </c>
      <c r="E1649">
        <v>48307</v>
      </c>
    </row>
    <row r="1650" spans="1:5" x14ac:dyDescent="0.25">
      <c r="A1650" t="s">
        <v>56</v>
      </c>
      <c r="B1650" s="175">
        <v>43554</v>
      </c>
      <c r="C1650">
        <v>49</v>
      </c>
      <c r="D1650" t="s">
        <v>406</v>
      </c>
      <c r="E1650">
        <v>8506</v>
      </c>
    </row>
    <row r="1651" spans="1:5" x14ac:dyDescent="0.25">
      <c r="A1651" t="s">
        <v>56</v>
      </c>
      <c r="B1651" s="175">
        <v>43554</v>
      </c>
      <c r="C1651">
        <v>49</v>
      </c>
      <c r="D1651" t="s">
        <v>407</v>
      </c>
      <c r="E1651">
        <v>1328</v>
      </c>
    </row>
    <row r="1652" spans="1:5" x14ac:dyDescent="0.25">
      <c r="A1652" t="s">
        <v>56</v>
      </c>
      <c r="B1652" s="175">
        <v>43554</v>
      </c>
      <c r="C1652">
        <v>49</v>
      </c>
      <c r="D1652" t="s">
        <v>408</v>
      </c>
      <c r="E1652">
        <v>4</v>
      </c>
    </row>
    <row r="1653" spans="1:5" x14ac:dyDescent="0.25">
      <c r="A1653" t="s">
        <v>56</v>
      </c>
      <c r="B1653" s="175">
        <v>43554</v>
      </c>
      <c r="C1653">
        <v>49</v>
      </c>
      <c r="D1653" t="s">
        <v>409</v>
      </c>
      <c r="E1653">
        <v>185198</v>
      </c>
    </row>
    <row r="1654" spans="1:5" x14ac:dyDescent="0.25">
      <c r="A1654" t="s">
        <v>56</v>
      </c>
      <c r="B1654" s="175">
        <v>43554</v>
      </c>
      <c r="C1654">
        <v>49</v>
      </c>
      <c r="D1654" t="s">
        <v>410</v>
      </c>
      <c r="E1654">
        <v>15994</v>
      </c>
    </row>
    <row r="1655" spans="1:5" x14ac:dyDescent="0.25">
      <c r="A1655" t="s">
        <v>56</v>
      </c>
      <c r="B1655" s="175">
        <v>43554</v>
      </c>
      <c r="C1655">
        <v>49</v>
      </c>
      <c r="D1655" t="s">
        <v>411</v>
      </c>
      <c r="E1655">
        <v>16683</v>
      </c>
    </row>
    <row r="1656" spans="1:5" x14ac:dyDescent="0.25">
      <c r="A1656" t="s">
        <v>56</v>
      </c>
      <c r="B1656" s="175">
        <v>43554</v>
      </c>
      <c r="C1656">
        <v>49</v>
      </c>
      <c r="D1656" t="s">
        <v>412</v>
      </c>
      <c r="E1656">
        <v>5123</v>
      </c>
    </row>
    <row r="1657" spans="1:5" x14ac:dyDescent="0.25">
      <c r="A1657" t="s">
        <v>56</v>
      </c>
      <c r="B1657" s="175">
        <v>43554</v>
      </c>
      <c r="C1657">
        <v>49</v>
      </c>
      <c r="D1657" t="s">
        <v>413</v>
      </c>
      <c r="E1657">
        <v>791</v>
      </c>
    </row>
    <row r="1658" spans="1:5" x14ac:dyDescent="0.25">
      <c r="A1658" t="s">
        <v>56</v>
      </c>
      <c r="B1658" s="175">
        <v>43554</v>
      </c>
      <c r="C1658">
        <v>49</v>
      </c>
      <c r="D1658" t="s">
        <v>414</v>
      </c>
      <c r="E1658">
        <v>53</v>
      </c>
    </row>
    <row r="1659" spans="1:5" x14ac:dyDescent="0.25">
      <c r="A1659" t="s">
        <v>56</v>
      </c>
      <c r="B1659" s="175">
        <v>43582</v>
      </c>
      <c r="C1659">
        <v>49</v>
      </c>
      <c r="D1659" t="s">
        <v>403</v>
      </c>
      <c r="E1659">
        <v>339770</v>
      </c>
    </row>
    <row r="1660" spans="1:5" x14ac:dyDescent="0.25">
      <c r="A1660" t="s">
        <v>56</v>
      </c>
      <c r="B1660" s="175">
        <v>43582</v>
      </c>
      <c r="C1660">
        <v>49</v>
      </c>
      <c r="D1660" t="s">
        <v>404</v>
      </c>
      <c r="E1660">
        <v>28400</v>
      </c>
    </row>
    <row r="1661" spans="1:5" x14ac:dyDescent="0.25">
      <c r="A1661" t="s">
        <v>56</v>
      </c>
      <c r="B1661" s="175">
        <v>43582</v>
      </c>
      <c r="C1661">
        <v>49</v>
      </c>
      <c r="D1661" t="s">
        <v>405</v>
      </c>
      <c r="E1661">
        <v>46945</v>
      </c>
    </row>
    <row r="1662" spans="1:5" x14ac:dyDescent="0.25">
      <c r="A1662" t="s">
        <v>56</v>
      </c>
      <c r="B1662" s="175">
        <v>43582</v>
      </c>
      <c r="C1662">
        <v>49</v>
      </c>
      <c r="D1662" t="s">
        <v>406</v>
      </c>
      <c r="E1662">
        <v>8665</v>
      </c>
    </row>
    <row r="1663" spans="1:5" x14ac:dyDescent="0.25">
      <c r="A1663" t="s">
        <v>56</v>
      </c>
      <c r="B1663" s="175">
        <v>43582</v>
      </c>
      <c r="C1663">
        <v>49</v>
      </c>
      <c r="D1663" t="s">
        <v>407</v>
      </c>
      <c r="E1663">
        <v>1298</v>
      </c>
    </row>
    <row r="1664" spans="1:5" x14ac:dyDescent="0.25">
      <c r="A1664" t="s">
        <v>56</v>
      </c>
      <c r="B1664" s="175">
        <v>43582</v>
      </c>
      <c r="C1664">
        <v>49</v>
      </c>
      <c r="D1664" t="s">
        <v>408</v>
      </c>
      <c r="E1664">
        <v>3</v>
      </c>
    </row>
    <row r="1665" spans="1:5" x14ac:dyDescent="0.25">
      <c r="A1665" t="s">
        <v>56</v>
      </c>
      <c r="B1665" s="175">
        <v>43582</v>
      </c>
      <c r="C1665">
        <v>49</v>
      </c>
      <c r="D1665" t="s">
        <v>409</v>
      </c>
      <c r="E1665">
        <v>185039</v>
      </c>
    </row>
    <row r="1666" spans="1:5" x14ac:dyDescent="0.25">
      <c r="A1666" t="s">
        <v>56</v>
      </c>
      <c r="B1666" s="175">
        <v>43582</v>
      </c>
      <c r="C1666">
        <v>49</v>
      </c>
      <c r="D1666" t="s">
        <v>410</v>
      </c>
      <c r="E1666">
        <v>22455</v>
      </c>
    </row>
    <row r="1667" spans="1:5" x14ac:dyDescent="0.25">
      <c r="A1667" t="s">
        <v>56</v>
      </c>
      <c r="B1667" s="175">
        <v>43582</v>
      </c>
      <c r="C1667">
        <v>49</v>
      </c>
      <c r="D1667" t="s">
        <v>411</v>
      </c>
      <c r="E1667">
        <v>16589</v>
      </c>
    </row>
    <row r="1668" spans="1:5" x14ac:dyDescent="0.25">
      <c r="A1668" t="s">
        <v>56</v>
      </c>
      <c r="B1668" s="175">
        <v>43582</v>
      </c>
      <c r="C1668">
        <v>49</v>
      </c>
      <c r="D1668" t="s">
        <v>412</v>
      </c>
      <c r="E1668">
        <v>5031</v>
      </c>
    </row>
    <row r="1669" spans="1:5" x14ac:dyDescent="0.25">
      <c r="A1669" t="s">
        <v>56</v>
      </c>
      <c r="B1669" s="175">
        <v>43582</v>
      </c>
      <c r="C1669">
        <v>49</v>
      </c>
      <c r="D1669" t="s">
        <v>413</v>
      </c>
      <c r="E1669">
        <v>801</v>
      </c>
    </row>
    <row r="1670" spans="1:5" x14ac:dyDescent="0.25">
      <c r="A1670" t="s">
        <v>56</v>
      </c>
      <c r="B1670" s="175">
        <v>43582</v>
      </c>
      <c r="C1670">
        <v>49</v>
      </c>
      <c r="D1670" t="s">
        <v>414</v>
      </c>
      <c r="E1670">
        <v>28</v>
      </c>
    </row>
    <row r="1671" spans="1:5" x14ac:dyDescent="0.25">
      <c r="A1671" t="s">
        <v>56</v>
      </c>
      <c r="B1671" s="175">
        <v>43610</v>
      </c>
      <c r="C1671">
        <v>49</v>
      </c>
      <c r="D1671" t="s">
        <v>403</v>
      </c>
      <c r="E1671">
        <v>350659</v>
      </c>
    </row>
    <row r="1672" spans="1:5" x14ac:dyDescent="0.25">
      <c r="A1672" t="s">
        <v>56</v>
      </c>
      <c r="B1672" s="175">
        <v>43610</v>
      </c>
      <c r="C1672">
        <v>49</v>
      </c>
      <c r="D1672" t="s">
        <v>404</v>
      </c>
      <c r="E1672">
        <v>30993</v>
      </c>
    </row>
    <row r="1673" spans="1:5" x14ac:dyDescent="0.25">
      <c r="A1673" t="s">
        <v>56</v>
      </c>
      <c r="B1673" s="175">
        <v>43610</v>
      </c>
      <c r="C1673">
        <v>49</v>
      </c>
      <c r="D1673" t="s">
        <v>405</v>
      </c>
      <c r="E1673">
        <v>50675</v>
      </c>
    </row>
    <row r="1674" spans="1:5" x14ac:dyDescent="0.25">
      <c r="A1674" t="s">
        <v>56</v>
      </c>
      <c r="B1674" s="175">
        <v>43610</v>
      </c>
      <c r="C1674">
        <v>49</v>
      </c>
      <c r="D1674" t="s">
        <v>406</v>
      </c>
      <c r="E1674">
        <v>9449</v>
      </c>
    </row>
    <row r="1675" spans="1:5" x14ac:dyDescent="0.25">
      <c r="A1675" t="s">
        <v>56</v>
      </c>
      <c r="B1675" s="175">
        <v>43610</v>
      </c>
      <c r="C1675">
        <v>49</v>
      </c>
      <c r="D1675" t="s">
        <v>407</v>
      </c>
      <c r="E1675">
        <v>1415</v>
      </c>
    </row>
    <row r="1676" spans="1:5" x14ac:dyDescent="0.25">
      <c r="A1676" t="s">
        <v>56</v>
      </c>
      <c r="B1676" s="175">
        <v>43610</v>
      </c>
      <c r="C1676">
        <v>49</v>
      </c>
      <c r="D1676" t="s">
        <v>409</v>
      </c>
      <c r="E1676">
        <v>189379</v>
      </c>
    </row>
    <row r="1677" spans="1:5" x14ac:dyDescent="0.25">
      <c r="A1677" t="s">
        <v>56</v>
      </c>
      <c r="B1677" s="175">
        <v>43610</v>
      </c>
      <c r="C1677">
        <v>49</v>
      </c>
      <c r="D1677" t="s">
        <v>410</v>
      </c>
      <c r="E1677">
        <v>18968</v>
      </c>
    </row>
    <row r="1678" spans="1:5" x14ac:dyDescent="0.25">
      <c r="A1678" t="s">
        <v>56</v>
      </c>
      <c r="B1678" s="175">
        <v>43610</v>
      </c>
      <c r="C1678">
        <v>49</v>
      </c>
      <c r="D1678" t="s">
        <v>411</v>
      </c>
      <c r="E1678">
        <v>18041</v>
      </c>
    </row>
    <row r="1679" spans="1:5" x14ac:dyDescent="0.25">
      <c r="A1679" t="s">
        <v>56</v>
      </c>
      <c r="B1679" s="175">
        <v>43610</v>
      </c>
      <c r="C1679">
        <v>49</v>
      </c>
      <c r="D1679" t="s">
        <v>412</v>
      </c>
      <c r="E1679">
        <v>5639</v>
      </c>
    </row>
    <row r="1680" spans="1:5" x14ac:dyDescent="0.25">
      <c r="A1680" t="s">
        <v>56</v>
      </c>
      <c r="B1680" s="175">
        <v>43610</v>
      </c>
      <c r="C1680">
        <v>49</v>
      </c>
      <c r="D1680" t="s">
        <v>413</v>
      </c>
      <c r="E1680">
        <v>915</v>
      </c>
    </row>
    <row r="1681" spans="1:5" x14ac:dyDescent="0.25">
      <c r="A1681" t="s">
        <v>56</v>
      </c>
      <c r="B1681" s="175">
        <v>43610</v>
      </c>
      <c r="C1681">
        <v>49</v>
      </c>
      <c r="D1681" t="s">
        <v>414</v>
      </c>
      <c r="E1681">
        <v>42</v>
      </c>
    </row>
    <row r="1682" spans="1:5" x14ac:dyDescent="0.25">
      <c r="A1682" t="s">
        <v>56</v>
      </c>
      <c r="B1682" s="175">
        <v>43645</v>
      </c>
      <c r="C1682">
        <v>49</v>
      </c>
      <c r="D1682" t="s">
        <v>403</v>
      </c>
      <c r="E1682">
        <v>317451</v>
      </c>
    </row>
    <row r="1683" spans="1:5" x14ac:dyDescent="0.25">
      <c r="A1683" t="s">
        <v>56</v>
      </c>
      <c r="B1683" s="175">
        <v>43645</v>
      </c>
      <c r="C1683">
        <v>49</v>
      </c>
      <c r="D1683" t="s">
        <v>404</v>
      </c>
      <c r="E1683">
        <v>27410</v>
      </c>
    </row>
    <row r="1684" spans="1:5" x14ac:dyDescent="0.25">
      <c r="A1684" t="s">
        <v>56</v>
      </c>
      <c r="B1684" s="175">
        <v>43645</v>
      </c>
      <c r="C1684">
        <v>49</v>
      </c>
      <c r="D1684" t="s">
        <v>405</v>
      </c>
      <c r="E1684">
        <v>44399</v>
      </c>
    </row>
    <row r="1685" spans="1:5" x14ac:dyDescent="0.25">
      <c r="A1685" t="s">
        <v>56</v>
      </c>
      <c r="B1685" s="175">
        <v>43645</v>
      </c>
      <c r="C1685">
        <v>49</v>
      </c>
      <c r="D1685" t="s">
        <v>406</v>
      </c>
      <c r="E1685">
        <v>7990</v>
      </c>
    </row>
    <row r="1686" spans="1:5" x14ac:dyDescent="0.25">
      <c r="A1686" t="s">
        <v>56</v>
      </c>
      <c r="B1686" s="175">
        <v>43645</v>
      </c>
      <c r="C1686">
        <v>49</v>
      </c>
      <c r="D1686" t="s">
        <v>407</v>
      </c>
      <c r="E1686">
        <v>1290</v>
      </c>
    </row>
    <row r="1687" spans="1:5" x14ac:dyDescent="0.25">
      <c r="A1687" t="s">
        <v>56</v>
      </c>
      <c r="B1687" s="175">
        <v>43645</v>
      </c>
      <c r="C1687">
        <v>49</v>
      </c>
      <c r="D1687" t="s">
        <v>408</v>
      </c>
      <c r="E1687">
        <v>4</v>
      </c>
    </row>
    <row r="1688" spans="1:5" x14ac:dyDescent="0.25">
      <c r="A1688" t="s">
        <v>56</v>
      </c>
      <c r="B1688" s="175">
        <v>43645</v>
      </c>
      <c r="C1688">
        <v>49</v>
      </c>
      <c r="D1688" t="s">
        <v>409</v>
      </c>
      <c r="E1688">
        <v>171162</v>
      </c>
    </row>
    <row r="1689" spans="1:5" x14ac:dyDescent="0.25">
      <c r="A1689" t="s">
        <v>56</v>
      </c>
      <c r="B1689" s="175">
        <v>43645</v>
      </c>
      <c r="C1689">
        <v>49</v>
      </c>
      <c r="D1689" t="s">
        <v>410</v>
      </c>
      <c r="E1689">
        <v>23829</v>
      </c>
    </row>
    <row r="1690" spans="1:5" x14ac:dyDescent="0.25">
      <c r="A1690" t="s">
        <v>56</v>
      </c>
      <c r="B1690" s="175">
        <v>43645</v>
      </c>
      <c r="C1690">
        <v>49</v>
      </c>
      <c r="D1690" t="s">
        <v>411</v>
      </c>
      <c r="E1690">
        <v>15542</v>
      </c>
    </row>
    <row r="1691" spans="1:5" x14ac:dyDescent="0.25">
      <c r="A1691" t="s">
        <v>56</v>
      </c>
      <c r="B1691" s="175">
        <v>43645</v>
      </c>
      <c r="C1691">
        <v>49</v>
      </c>
      <c r="D1691" t="s">
        <v>412</v>
      </c>
      <c r="E1691">
        <v>4740</v>
      </c>
    </row>
    <row r="1692" spans="1:5" x14ac:dyDescent="0.25">
      <c r="A1692" t="s">
        <v>56</v>
      </c>
      <c r="B1692" s="175">
        <v>43645</v>
      </c>
      <c r="C1692">
        <v>49</v>
      </c>
      <c r="D1692" t="s">
        <v>413</v>
      </c>
      <c r="E1692">
        <v>825</v>
      </c>
    </row>
    <row r="1693" spans="1:5" x14ac:dyDescent="0.25">
      <c r="A1693" t="s">
        <v>56</v>
      </c>
      <c r="B1693" s="175">
        <v>43645</v>
      </c>
      <c r="C1693">
        <v>49</v>
      </c>
      <c r="D1693" t="s">
        <v>414</v>
      </c>
      <c r="E1693">
        <v>15</v>
      </c>
    </row>
    <row r="1694" spans="1:5" x14ac:dyDescent="0.25">
      <c r="A1694" t="s">
        <v>56</v>
      </c>
      <c r="B1694" s="175">
        <v>43673</v>
      </c>
      <c r="C1694">
        <v>49</v>
      </c>
      <c r="D1694" t="s">
        <v>403</v>
      </c>
      <c r="E1694">
        <v>367116</v>
      </c>
    </row>
    <row r="1695" spans="1:5" x14ac:dyDescent="0.25">
      <c r="A1695" t="s">
        <v>56</v>
      </c>
      <c r="B1695" s="175">
        <v>43673</v>
      </c>
      <c r="C1695">
        <v>49</v>
      </c>
      <c r="D1695" t="s">
        <v>404</v>
      </c>
      <c r="E1695">
        <v>31329</v>
      </c>
    </row>
    <row r="1696" spans="1:5" x14ac:dyDescent="0.25">
      <c r="A1696" t="s">
        <v>56</v>
      </c>
      <c r="B1696" s="175">
        <v>43673</v>
      </c>
      <c r="C1696">
        <v>49</v>
      </c>
      <c r="D1696" t="s">
        <v>405</v>
      </c>
      <c r="E1696">
        <v>48585</v>
      </c>
    </row>
    <row r="1697" spans="1:5" x14ac:dyDescent="0.25">
      <c r="A1697" t="s">
        <v>56</v>
      </c>
      <c r="B1697" s="175">
        <v>43673</v>
      </c>
      <c r="C1697">
        <v>49</v>
      </c>
      <c r="D1697" t="s">
        <v>406</v>
      </c>
      <c r="E1697">
        <v>8854</v>
      </c>
    </row>
    <row r="1698" spans="1:5" x14ac:dyDescent="0.25">
      <c r="A1698" t="s">
        <v>56</v>
      </c>
      <c r="B1698" s="175">
        <v>43673</v>
      </c>
      <c r="C1698">
        <v>49</v>
      </c>
      <c r="D1698" t="s">
        <v>407</v>
      </c>
      <c r="E1698">
        <v>1270</v>
      </c>
    </row>
    <row r="1699" spans="1:5" x14ac:dyDescent="0.25">
      <c r="A1699" t="s">
        <v>56</v>
      </c>
      <c r="B1699" s="175">
        <v>43673</v>
      </c>
      <c r="C1699">
        <v>49</v>
      </c>
      <c r="D1699" t="s">
        <v>408</v>
      </c>
      <c r="E1699">
        <v>3</v>
      </c>
    </row>
    <row r="1700" spans="1:5" x14ac:dyDescent="0.25">
      <c r="A1700" t="s">
        <v>56</v>
      </c>
      <c r="B1700" s="175">
        <v>43673</v>
      </c>
      <c r="C1700">
        <v>49</v>
      </c>
      <c r="D1700" t="s">
        <v>409</v>
      </c>
      <c r="E1700">
        <v>194813</v>
      </c>
    </row>
    <row r="1701" spans="1:5" x14ac:dyDescent="0.25">
      <c r="A1701" t="s">
        <v>56</v>
      </c>
      <c r="B1701" s="175">
        <v>43673</v>
      </c>
      <c r="C1701">
        <v>49</v>
      </c>
      <c r="D1701" t="s">
        <v>410</v>
      </c>
      <c r="E1701">
        <v>20927</v>
      </c>
    </row>
    <row r="1702" spans="1:5" x14ac:dyDescent="0.25">
      <c r="A1702" t="s">
        <v>56</v>
      </c>
      <c r="B1702" s="175">
        <v>43673</v>
      </c>
      <c r="C1702">
        <v>49</v>
      </c>
      <c r="D1702" t="s">
        <v>411</v>
      </c>
      <c r="E1702">
        <v>17534</v>
      </c>
    </row>
    <row r="1703" spans="1:5" x14ac:dyDescent="0.25">
      <c r="A1703" t="s">
        <v>56</v>
      </c>
      <c r="B1703" s="175">
        <v>43673</v>
      </c>
      <c r="C1703">
        <v>49</v>
      </c>
      <c r="D1703" t="s">
        <v>412</v>
      </c>
      <c r="E1703">
        <v>5503</v>
      </c>
    </row>
    <row r="1704" spans="1:5" x14ac:dyDescent="0.25">
      <c r="A1704" t="s">
        <v>56</v>
      </c>
      <c r="B1704" s="175">
        <v>43673</v>
      </c>
      <c r="C1704">
        <v>49</v>
      </c>
      <c r="D1704" t="s">
        <v>413</v>
      </c>
      <c r="E1704">
        <v>856</v>
      </c>
    </row>
    <row r="1705" spans="1:5" x14ac:dyDescent="0.25">
      <c r="A1705" t="s">
        <v>56</v>
      </c>
      <c r="B1705" s="175">
        <v>43673</v>
      </c>
      <c r="C1705">
        <v>49</v>
      </c>
      <c r="D1705" t="s">
        <v>414</v>
      </c>
      <c r="E1705">
        <v>55</v>
      </c>
    </row>
    <row r="1706" spans="1:5" x14ac:dyDescent="0.25">
      <c r="A1706" t="s">
        <v>56</v>
      </c>
      <c r="B1706" s="175">
        <v>43708</v>
      </c>
      <c r="C1706">
        <v>49</v>
      </c>
      <c r="D1706" t="s">
        <v>403</v>
      </c>
      <c r="E1706">
        <v>356160</v>
      </c>
    </row>
    <row r="1707" spans="1:5" x14ac:dyDescent="0.25">
      <c r="A1707" t="s">
        <v>56</v>
      </c>
      <c r="B1707" s="175">
        <v>43708</v>
      </c>
      <c r="C1707">
        <v>49</v>
      </c>
      <c r="D1707" t="s">
        <v>404</v>
      </c>
      <c r="E1707">
        <v>29539</v>
      </c>
    </row>
    <row r="1708" spans="1:5" x14ac:dyDescent="0.25">
      <c r="A1708" t="s">
        <v>56</v>
      </c>
      <c r="B1708" s="175">
        <v>43708</v>
      </c>
      <c r="C1708">
        <v>49</v>
      </c>
      <c r="D1708" t="s">
        <v>405</v>
      </c>
      <c r="E1708">
        <v>50772</v>
      </c>
    </row>
    <row r="1709" spans="1:5" x14ac:dyDescent="0.25">
      <c r="A1709" t="s">
        <v>56</v>
      </c>
      <c r="B1709" s="175">
        <v>43708</v>
      </c>
      <c r="C1709">
        <v>49</v>
      </c>
      <c r="D1709" t="s">
        <v>406</v>
      </c>
      <c r="E1709">
        <v>9024</v>
      </c>
    </row>
    <row r="1710" spans="1:5" x14ac:dyDescent="0.25">
      <c r="A1710" t="s">
        <v>56</v>
      </c>
      <c r="B1710" s="175">
        <v>43708</v>
      </c>
      <c r="C1710">
        <v>49</v>
      </c>
      <c r="D1710" t="s">
        <v>407</v>
      </c>
      <c r="E1710">
        <v>1348</v>
      </c>
    </row>
    <row r="1711" spans="1:5" x14ac:dyDescent="0.25">
      <c r="A1711" t="s">
        <v>56</v>
      </c>
      <c r="B1711" s="175">
        <v>43708</v>
      </c>
      <c r="C1711">
        <v>49</v>
      </c>
      <c r="D1711" t="s">
        <v>408</v>
      </c>
      <c r="E1711">
        <v>3</v>
      </c>
    </row>
    <row r="1712" spans="1:5" x14ac:dyDescent="0.25">
      <c r="A1712" t="s">
        <v>56</v>
      </c>
      <c r="B1712" s="175">
        <v>43708</v>
      </c>
      <c r="C1712">
        <v>49</v>
      </c>
      <c r="D1712" t="s">
        <v>409</v>
      </c>
      <c r="E1712">
        <v>188339</v>
      </c>
    </row>
    <row r="1713" spans="1:5" x14ac:dyDescent="0.25">
      <c r="A1713" t="s">
        <v>56</v>
      </c>
      <c r="B1713" s="175">
        <v>43708</v>
      </c>
      <c r="C1713">
        <v>49</v>
      </c>
      <c r="D1713" t="s">
        <v>410</v>
      </c>
      <c r="E1713">
        <v>17772</v>
      </c>
    </row>
    <row r="1714" spans="1:5" x14ac:dyDescent="0.25">
      <c r="A1714" t="s">
        <v>56</v>
      </c>
      <c r="B1714" s="175">
        <v>43708</v>
      </c>
      <c r="C1714">
        <v>49</v>
      </c>
      <c r="D1714" t="s">
        <v>411</v>
      </c>
      <c r="E1714">
        <v>17422</v>
      </c>
    </row>
    <row r="1715" spans="1:5" x14ac:dyDescent="0.25">
      <c r="A1715" t="s">
        <v>56</v>
      </c>
      <c r="B1715" s="175">
        <v>43708</v>
      </c>
      <c r="C1715">
        <v>49</v>
      </c>
      <c r="D1715" t="s">
        <v>412</v>
      </c>
      <c r="E1715">
        <v>5439</v>
      </c>
    </row>
    <row r="1716" spans="1:5" x14ac:dyDescent="0.25">
      <c r="A1716" t="s">
        <v>56</v>
      </c>
      <c r="B1716" s="175">
        <v>43708</v>
      </c>
      <c r="C1716">
        <v>49</v>
      </c>
      <c r="D1716" t="s">
        <v>413</v>
      </c>
      <c r="E1716">
        <v>890</v>
      </c>
    </row>
    <row r="1717" spans="1:5" x14ac:dyDescent="0.25">
      <c r="A1717" t="s">
        <v>56</v>
      </c>
      <c r="B1717" s="175">
        <v>43708</v>
      </c>
      <c r="C1717">
        <v>49</v>
      </c>
      <c r="D1717" t="s">
        <v>414</v>
      </c>
      <c r="E1717">
        <v>32</v>
      </c>
    </row>
    <row r="1718" spans="1:5" x14ac:dyDescent="0.25">
      <c r="A1718" t="s">
        <v>56</v>
      </c>
      <c r="B1718" s="175">
        <v>43736</v>
      </c>
      <c r="C1718">
        <v>49</v>
      </c>
      <c r="D1718" t="s">
        <v>403</v>
      </c>
      <c r="E1718">
        <v>350025</v>
      </c>
    </row>
    <row r="1719" spans="1:5" x14ac:dyDescent="0.25">
      <c r="A1719" t="s">
        <v>56</v>
      </c>
      <c r="B1719" s="175">
        <v>43736</v>
      </c>
      <c r="C1719">
        <v>49</v>
      </c>
      <c r="D1719" t="s">
        <v>404</v>
      </c>
      <c r="E1719">
        <v>28707</v>
      </c>
    </row>
    <row r="1720" spans="1:5" x14ac:dyDescent="0.25">
      <c r="A1720" t="s">
        <v>56</v>
      </c>
      <c r="B1720" s="175">
        <v>43736</v>
      </c>
      <c r="C1720">
        <v>49</v>
      </c>
      <c r="D1720" t="s">
        <v>405</v>
      </c>
      <c r="E1720">
        <v>44809</v>
      </c>
    </row>
    <row r="1721" spans="1:5" x14ac:dyDescent="0.25">
      <c r="A1721" t="s">
        <v>56</v>
      </c>
      <c r="B1721" s="175">
        <v>43736</v>
      </c>
      <c r="C1721">
        <v>49</v>
      </c>
      <c r="D1721" t="s">
        <v>406</v>
      </c>
      <c r="E1721">
        <v>8163</v>
      </c>
    </row>
    <row r="1722" spans="1:5" x14ac:dyDescent="0.25">
      <c r="A1722" t="s">
        <v>56</v>
      </c>
      <c r="B1722" s="175">
        <v>43736</v>
      </c>
      <c r="C1722">
        <v>49</v>
      </c>
      <c r="D1722" t="s">
        <v>407</v>
      </c>
      <c r="E1722">
        <v>1154</v>
      </c>
    </row>
    <row r="1723" spans="1:5" x14ac:dyDescent="0.25">
      <c r="A1723" t="s">
        <v>56</v>
      </c>
      <c r="B1723" s="175">
        <v>43736</v>
      </c>
      <c r="C1723">
        <v>49</v>
      </c>
      <c r="D1723" t="s">
        <v>408</v>
      </c>
      <c r="E1723">
        <v>3</v>
      </c>
    </row>
    <row r="1724" spans="1:5" x14ac:dyDescent="0.25">
      <c r="A1724" t="s">
        <v>56</v>
      </c>
      <c r="B1724" s="175">
        <v>43736</v>
      </c>
      <c r="C1724">
        <v>49</v>
      </c>
      <c r="D1724" t="s">
        <v>409</v>
      </c>
      <c r="E1724">
        <v>183726</v>
      </c>
    </row>
    <row r="1725" spans="1:5" x14ac:dyDescent="0.25">
      <c r="A1725" t="s">
        <v>56</v>
      </c>
      <c r="B1725" s="175">
        <v>43736</v>
      </c>
      <c r="C1725">
        <v>49</v>
      </c>
      <c r="D1725" t="s">
        <v>410</v>
      </c>
      <c r="E1725">
        <v>17573</v>
      </c>
    </row>
    <row r="1726" spans="1:5" x14ac:dyDescent="0.25">
      <c r="A1726" t="s">
        <v>56</v>
      </c>
      <c r="B1726" s="175">
        <v>43736</v>
      </c>
      <c r="C1726">
        <v>49</v>
      </c>
      <c r="D1726" t="s">
        <v>411</v>
      </c>
      <c r="E1726">
        <v>16048</v>
      </c>
    </row>
    <row r="1727" spans="1:5" x14ac:dyDescent="0.25">
      <c r="A1727" t="s">
        <v>56</v>
      </c>
      <c r="B1727" s="175">
        <v>43736</v>
      </c>
      <c r="C1727">
        <v>49</v>
      </c>
      <c r="D1727" t="s">
        <v>412</v>
      </c>
      <c r="E1727">
        <v>4789</v>
      </c>
    </row>
    <row r="1728" spans="1:5" x14ac:dyDescent="0.25">
      <c r="A1728" t="s">
        <v>56</v>
      </c>
      <c r="B1728" s="175">
        <v>43736</v>
      </c>
      <c r="C1728">
        <v>49</v>
      </c>
      <c r="D1728" t="s">
        <v>413</v>
      </c>
      <c r="E1728">
        <v>771</v>
      </c>
    </row>
    <row r="1729" spans="1:5" x14ac:dyDescent="0.25">
      <c r="A1729" t="s">
        <v>56</v>
      </c>
      <c r="B1729" s="175">
        <v>43736</v>
      </c>
      <c r="C1729">
        <v>49</v>
      </c>
      <c r="D1729" t="s">
        <v>414</v>
      </c>
      <c r="E1729">
        <v>33</v>
      </c>
    </row>
    <row r="1730" spans="1:5" x14ac:dyDescent="0.25">
      <c r="A1730" t="s">
        <v>56</v>
      </c>
      <c r="B1730" s="175">
        <v>43764</v>
      </c>
      <c r="C1730">
        <v>49</v>
      </c>
      <c r="D1730" t="s">
        <v>403</v>
      </c>
      <c r="E1730">
        <v>393786</v>
      </c>
    </row>
    <row r="1731" spans="1:5" x14ac:dyDescent="0.25">
      <c r="A1731" t="s">
        <v>56</v>
      </c>
      <c r="B1731" s="175">
        <v>43764</v>
      </c>
      <c r="C1731">
        <v>49</v>
      </c>
      <c r="D1731" t="s">
        <v>404</v>
      </c>
      <c r="E1731">
        <v>31522</v>
      </c>
    </row>
    <row r="1732" spans="1:5" x14ac:dyDescent="0.25">
      <c r="A1732" t="s">
        <v>56</v>
      </c>
      <c r="B1732" s="175">
        <v>43764</v>
      </c>
      <c r="C1732">
        <v>49</v>
      </c>
      <c r="D1732" t="s">
        <v>405</v>
      </c>
      <c r="E1732">
        <v>54256</v>
      </c>
    </row>
    <row r="1733" spans="1:5" x14ac:dyDescent="0.25">
      <c r="A1733" t="s">
        <v>56</v>
      </c>
      <c r="B1733" s="175">
        <v>43764</v>
      </c>
      <c r="C1733">
        <v>49</v>
      </c>
      <c r="D1733" t="s">
        <v>406</v>
      </c>
      <c r="E1733">
        <v>9959</v>
      </c>
    </row>
    <row r="1734" spans="1:5" x14ac:dyDescent="0.25">
      <c r="A1734" t="s">
        <v>56</v>
      </c>
      <c r="B1734" s="175">
        <v>43764</v>
      </c>
      <c r="C1734">
        <v>49</v>
      </c>
      <c r="D1734" t="s">
        <v>407</v>
      </c>
      <c r="E1734">
        <v>1330</v>
      </c>
    </row>
    <row r="1735" spans="1:5" x14ac:dyDescent="0.25">
      <c r="A1735" t="s">
        <v>56</v>
      </c>
      <c r="B1735" s="175">
        <v>43764</v>
      </c>
      <c r="C1735">
        <v>49</v>
      </c>
      <c r="D1735" t="s">
        <v>408</v>
      </c>
      <c r="E1735">
        <v>4</v>
      </c>
    </row>
    <row r="1736" spans="1:5" x14ac:dyDescent="0.25">
      <c r="A1736" t="s">
        <v>56</v>
      </c>
      <c r="B1736" s="175">
        <v>43764</v>
      </c>
      <c r="C1736">
        <v>49</v>
      </c>
      <c r="D1736" t="s">
        <v>409</v>
      </c>
      <c r="E1736">
        <v>205501</v>
      </c>
    </row>
    <row r="1737" spans="1:5" x14ac:dyDescent="0.25">
      <c r="A1737" t="s">
        <v>56</v>
      </c>
      <c r="B1737" s="175">
        <v>43764</v>
      </c>
      <c r="C1737">
        <v>49</v>
      </c>
      <c r="D1737" t="s">
        <v>410</v>
      </c>
      <c r="E1737">
        <v>18774</v>
      </c>
    </row>
    <row r="1738" spans="1:5" x14ac:dyDescent="0.25">
      <c r="A1738" t="s">
        <v>56</v>
      </c>
      <c r="B1738" s="175">
        <v>43764</v>
      </c>
      <c r="C1738">
        <v>49</v>
      </c>
      <c r="D1738" t="s">
        <v>411</v>
      </c>
      <c r="E1738">
        <v>18739</v>
      </c>
    </row>
    <row r="1739" spans="1:5" x14ac:dyDescent="0.25">
      <c r="A1739" t="s">
        <v>56</v>
      </c>
      <c r="B1739" s="175">
        <v>43764</v>
      </c>
      <c r="C1739">
        <v>49</v>
      </c>
      <c r="D1739" t="s">
        <v>412</v>
      </c>
      <c r="E1739">
        <v>6099</v>
      </c>
    </row>
    <row r="1740" spans="1:5" x14ac:dyDescent="0.25">
      <c r="A1740" t="s">
        <v>56</v>
      </c>
      <c r="B1740" s="175">
        <v>43764</v>
      </c>
      <c r="C1740">
        <v>49</v>
      </c>
      <c r="D1740" t="s">
        <v>413</v>
      </c>
      <c r="E1740">
        <v>961</v>
      </c>
    </row>
    <row r="1741" spans="1:5" x14ac:dyDescent="0.25">
      <c r="A1741" t="s">
        <v>56</v>
      </c>
      <c r="B1741" s="175">
        <v>43764</v>
      </c>
      <c r="C1741">
        <v>49</v>
      </c>
      <c r="D1741" t="s">
        <v>414</v>
      </c>
      <c r="E1741">
        <v>32</v>
      </c>
    </row>
    <row r="1742" spans="1:5" x14ac:dyDescent="0.25">
      <c r="A1742" t="s">
        <v>56</v>
      </c>
      <c r="B1742" s="175">
        <v>43799</v>
      </c>
      <c r="C1742">
        <v>49</v>
      </c>
      <c r="D1742" t="s">
        <v>403</v>
      </c>
      <c r="E1742">
        <v>341936</v>
      </c>
    </row>
    <row r="1743" spans="1:5" x14ac:dyDescent="0.25">
      <c r="A1743" t="s">
        <v>56</v>
      </c>
      <c r="B1743" s="175">
        <v>43799</v>
      </c>
      <c r="C1743">
        <v>49</v>
      </c>
      <c r="D1743" t="s">
        <v>404</v>
      </c>
      <c r="E1743">
        <v>26474</v>
      </c>
    </row>
    <row r="1744" spans="1:5" x14ac:dyDescent="0.25">
      <c r="A1744" t="s">
        <v>56</v>
      </c>
      <c r="B1744" s="175">
        <v>43799</v>
      </c>
      <c r="C1744">
        <v>49</v>
      </c>
      <c r="D1744" t="s">
        <v>405</v>
      </c>
      <c r="E1744">
        <v>46108</v>
      </c>
    </row>
    <row r="1745" spans="1:5" x14ac:dyDescent="0.25">
      <c r="A1745" t="s">
        <v>56</v>
      </c>
      <c r="B1745" s="175">
        <v>43799</v>
      </c>
      <c r="C1745">
        <v>49</v>
      </c>
      <c r="D1745" t="s">
        <v>406</v>
      </c>
      <c r="E1745">
        <v>7847</v>
      </c>
    </row>
    <row r="1746" spans="1:5" x14ac:dyDescent="0.25">
      <c r="A1746" t="s">
        <v>56</v>
      </c>
      <c r="B1746" s="175">
        <v>43799</v>
      </c>
      <c r="C1746">
        <v>49</v>
      </c>
      <c r="D1746" t="s">
        <v>407</v>
      </c>
      <c r="E1746">
        <v>1167</v>
      </c>
    </row>
    <row r="1747" spans="1:5" x14ac:dyDescent="0.25">
      <c r="A1747" t="s">
        <v>56</v>
      </c>
      <c r="B1747" s="175">
        <v>43799</v>
      </c>
      <c r="C1747">
        <v>49</v>
      </c>
      <c r="D1747" t="s">
        <v>408</v>
      </c>
      <c r="E1747">
        <v>3</v>
      </c>
    </row>
    <row r="1748" spans="1:5" x14ac:dyDescent="0.25">
      <c r="A1748" t="s">
        <v>56</v>
      </c>
      <c r="B1748" s="175">
        <v>43799</v>
      </c>
      <c r="C1748">
        <v>49</v>
      </c>
      <c r="D1748" t="s">
        <v>409</v>
      </c>
      <c r="E1748">
        <v>183651</v>
      </c>
    </row>
    <row r="1749" spans="1:5" x14ac:dyDescent="0.25">
      <c r="A1749" t="s">
        <v>56</v>
      </c>
      <c r="B1749" s="175">
        <v>43799</v>
      </c>
      <c r="C1749">
        <v>49</v>
      </c>
      <c r="D1749" t="s">
        <v>410</v>
      </c>
      <c r="E1749">
        <v>16967</v>
      </c>
    </row>
    <row r="1750" spans="1:5" x14ac:dyDescent="0.25">
      <c r="A1750" t="s">
        <v>56</v>
      </c>
      <c r="B1750" s="175">
        <v>43799</v>
      </c>
      <c r="C1750">
        <v>49</v>
      </c>
      <c r="D1750" t="s">
        <v>411</v>
      </c>
      <c r="E1750">
        <v>15825</v>
      </c>
    </row>
    <row r="1751" spans="1:5" x14ac:dyDescent="0.25">
      <c r="A1751" t="s">
        <v>56</v>
      </c>
      <c r="B1751" s="175">
        <v>43799</v>
      </c>
      <c r="C1751">
        <v>49</v>
      </c>
      <c r="D1751" t="s">
        <v>412</v>
      </c>
      <c r="E1751">
        <v>4633</v>
      </c>
    </row>
    <row r="1752" spans="1:5" x14ac:dyDescent="0.25">
      <c r="A1752" t="s">
        <v>56</v>
      </c>
      <c r="B1752" s="175">
        <v>43799</v>
      </c>
      <c r="C1752">
        <v>49</v>
      </c>
      <c r="D1752" t="s">
        <v>413</v>
      </c>
      <c r="E1752">
        <v>654</v>
      </c>
    </row>
    <row r="1753" spans="1:5" x14ac:dyDescent="0.25">
      <c r="A1753" t="s">
        <v>56</v>
      </c>
      <c r="B1753" s="175">
        <v>43799</v>
      </c>
      <c r="C1753">
        <v>49</v>
      </c>
      <c r="D1753" t="s">
        <v>414</v>
      </c>
      <c r="E1753">
        <v>33</v>
      </c>
    </row>
    <row r="1754" spans="1:5" x14ac:dyDescent="0.25">
      <c r="A1754" t="s">
        <v>56</v>
      </c>
      <c r="B1754" s="175">
        <v>43820</v>
      </c>
      <c r="C1754">
        <v>49</v>
      </c>
      <c r="D1754" t="s">
        <v>403</v>
      </c>
      <c r="E1754">
        <v>378203</v>
      </c>
    </row>
    <row r="1755" spans="1:5" x14ac:dyDescent="0.25">
      <c r="A1755" t="s">
        <v>56</v>
      </c>
      <c r="B1755" s="175">
        <v>43820</v>
      </c>
      <c r="C1755">
        <v>49</v>
      </c>
      <c r="D1755" t="s">
        <v>404</v>
      </c>
      <c r="E1755">
        <v>28722</v>
      </c>
    </row>
    <row r="1756" spans="1:5" x14ac:dyDescent="0.25">
      <c r="A1756" t="s">
        <v>56</v>
      </c>
      <c r="B1756" s="175">
        <v>43820</v>
      </c>
      <c r="C1756">
        <v>49</v>
      </c>
      <c r="D1756" t="s">
        <v>405</v>
      </c>
      <c r="E1756">
        <v>49682</v>
      </c>
    </row>
    <row r="1757" spans="1:5" x14ac:dyDescent="0.25">
      <c r="A1757" t="s">
        <v>56</v>
      </c>
      <c r="B1757" s="175">
        <v>43820</v>
      </c>
      <c r="C1757">
        <v>49</v>
      </c>
      <c r="D1757" t="s">
        <v>406</v>
      </c>
      <c r="E1757">
        <v>8945</v>
      </c>
    </row>
    <row r="1758" spans="1:5" x14ac:dyDescent="0.25">
      <c r="A1758" t="s">
        <v>56</v>
      </c>
      <c r="B1758" s="175">
        <v>43820</v>
      </c>
      <c r="C1758">
        <v>49</v>
      </c>
      <c r="D1758" t="s">
        <v>407</v>
      </c>
      <c r="E1758">
        <v>1201</v>
      </c>
    </row>
    <row r="1759" spans="1:5" x14ac:dyDescent="0.25">
      <c r="A1759" t="s">
        <v>56</v>
      </c>
      <c r="B1759" s="175">
        <v>43820</v>
      </c>
      <c r="C1759">
        <v>49</v>
      </c>
      <c r="D1759" t="s">
        <v>408</v>
      </c>
      <c r="E1759">
        <v>2</v>
      </c>
    </row>
    <row r="1760" spans="1:5" x14ac:dyDescent="0.25">
      <c r="A1760" t="s">
        <v>56</v>
      </c>
      <c r="B1760" s="175">
        <v>43820</v>
      </c>
      <c r="C1760">
        <v>49</v>
      </c>
      <c r="D1760" t="s">
        <v>409</v>
      </c>
      <c r="E1760">
        <v>206003</v>
      </c>
    </row>
    <row r="1761" spans="1:5" x14ac:dyDescent="0.25">
      <c r="A1761" t="s">
        <v>56</v>
      </c>
      <c r="B1761" s="175">
        <v>43820</v>
      </c>
      <c r="C1761">
        <v>49</v>
      </c>
      <c r="D1761" t="s">
        <v>410</v>
      </c>
      <c r="E1761">
        <v>18889</v>
      </c>
    </row>
    <row r="1762" spans="1:5" x14ac:dyDescent="0.25">
      <c r="A1762" t="s">
        <v>56</v>
      </c>
      <c r="B1762" s="175">
        <v>43820</v>
      </c>
      <c r="C1762">
        <v>49</v>
      </c>
      <c r="D1762" t="s">
        <v>411</v>
      </c>
      <c r="E1762">
        <v>18222</v>
      </c>
    </row>
    <row r="1763" spans="1:5" x14ac:dyDescent="0.25">
      <c r="A1763" t="s">
        <v>56</v>
      </c>
      <c r="B1763" s="175">
        <v>43820</v>
      </c>
      <c r="C1763">
        <v>49</v>
      </c>
      <c r="D1763" t="s">
        <v>412</v>
      </c>
      <c r="E1763">
        <v>5677</v>
      </c>
    </row>
    <row r="1764" spans="1:5" x14ac:dyDescent="0.25">
      <c r="A1764" t="s">
        <v>56</v>
      </c>
      <c r="B1764" s="175">
        <v>43820</v>
      </c>
      <c r="C1764">
        <v>49</v>
      </c>
      <c r="D1764" t="s">
        <v>413</v>
      </c>
      <c r="E1764">
        <v>941</v>
      </c>
    </row>
    <row r="1765" spans="1:5" x14ac:dyDescent="0.25">
      <c r="A1765" t="s">
        <v>56</v>
      </c>
      <c r="B1765" s="175">
        <v>43820</v>
      </c>
      <c r="C1765">
        <v>49</v>
      </c>
      <c r="D1765" t="s">
        <v>414</v>
      </c>
      <c r="E1765">
        <v>21</v>
      </c>
    </row>
    <row r="1766" spans="1:5" x14ac:dyDescent="0.25">
      <c r="A1766" t="s">
        <v>56</v>
      </c>
      <c r="B1766" s="175">
        <v>43855</v>
      </c>
      <c r="C1766">
        <v>49</v>
      </c>
      <c r="D1766" t="s">
        <v>403</v>
      </c>
      <c r="E1766">
        <v>388053</v>
      </c>
    </row>
    <row r="1767" spans="1:5" x14ac:dyDescent="0.25">
      <c r="A1767" t="s">
        <v>56</v>
      </c>
      <c r="B1767" s="175">
        <v>43855</v>
      </c>
      <c r="C1767">
        <v>49</v>
      </c>
      <c r="D1767" t="s">
        <v>404</v>
      </c>
      <c r="E1767">
        <v>30944</v>
      </c>
    </row>
    <row r="1768" spans="1:5" x14ac:dyDescent="0.25">
      <c r="A1768" t="s">
        <v>56</v>
      </c>
      <c r="B1768" s="175">
        <v>43855</v>
      </c>
      <c r="C1768">
        <v>49</v>
      </c>
      <c r="D1768" t="s">
        <v>405</v>
      </c>
      <c r="E1768">
        <v>64890</v>
      </c>
    </row>
    <row r="1769" spans="1:5" x14ac:dyDescent="0.25">
      <c r="A1769" t="s">
        <v>56</v>
      </c>
      <c r="B1769" s="175">
        <v>43855</v>
      </c>
      <c r="C1769">
        <v>49</v>
      </c>
      <c r="D1769" t="s">
        <v>406</v>
      </c>
      <c r="E1769">
        <v>12231</v>
      </c>
    </row>
    <row r="1770" spans="1:5" x14ac:dyDescent="0.25">
      <c r="A1770" t="s">
        <v>56</v>
      </c>
      <c r="B1770" s="175">
        <v>43855</v>
      </c>
      <c r="C1770">
        <v>49</v>
      </c>
      <c r="D1770" t="s">
        <v>407</v>
      </c>
      <c r="E1770">
        <v>2229</v>
      </c>
    </row>
    <row r="1771" spans="1:5" x14ac:dyDescent="0.25">
      <c r="A1771" t="s">
        <v>56</v>
      </c>
      <c r="B1771" s="175">
        <v>43855</v>
      </c>
      <c r="C1771">
        <v>49</v>
      </c>
      <c r="D1771" t="s">
        <v>408</v>
      </c>
      <c r="E1771">
        <v>35</v>
      </c>
    </row>
    <row r="1772" spans="1:5" x14ac:dyDescent="0.25">
      <c r="A1772" t="s">
        <v>56</v>
      </c>
      <c r="B1772" s="175">
        <v>43855</v>
      </c>
      <c r="C1772">
        <v>49</v>
      </c>
      <c r="D1772" t="s">
        <v>409</v>
      </c>
      <c r="E1772">
        <v>210961</v>
      </c>
    </row>
    <row r="1773" spans="1:5" x14ac:dyDescent="0.25">
      <c r="A1773" t="s">
        <v>56</v>
      </c>
      <c r="B1773" s="175">
        <v>43855</v>
      </c>
      <c r="C1773">
        <v>49</v>
      </c>
      <c r="D1773" t="s">
        <v>410</v>
      </c>
      <c r="E1773">
        <v>21791</v>
      </c>
    </row>
    <row r="1774" spans="1:5" x14ac:dyDescent="0.25">
      <c r="A1774" t="s">
        <v>56</v>
      </c>
      <c r="B1774" s="175">
        <v>43855</v>
      </c>
      <c r="C1774">
        <v>49</v>
      </c>
      <c r="D1774" t="s">
        <v>411</v>
      </c>
      <c r="E1774">
        <v>24689</v>
      </c>
    </row>
    <row r="1775" spans="1:5" x14ac:dyDescent="0.25">
      <c r="A1775" t="s">
        <v>56</v>
      </c>
      <c r="B1775" s="175">
        <v>43855</v>
      </c>
      <c r="C1775">
        <v>49</v>
      </c>
      <c r="D1775" t="s">
        <v>412</v>
      </c>
      <c r="E1775">
        <v>7328</v>
      </c>
    </row>
    <row r="1776" spans="1:5" x14ac:dyDescent="0.25">
      <c r="A1776" t="s">
        <v>56</v>
      </c>
      <c r="B1776" s="175">
        <v>43855</v>
      </c>
      <c r="C1776">
        <v>49</v>
      </c>
      <c r="D1776" t="s">
        <v>413</v>
      </c>
      <c r="E1776">
        <v>1020</v>
      </c>
    </row>
    <row r="1777" spans="1:5" x14ac:dyDescent="0.25">
      <c r="A1777" t="s">
        <v>56</v>
      </c>
      <c r="B1777" s="175">
        <v>43855</v>
      </c>
      <c r="C1777">
        <v>49</v>
      </c>
      <c r="D1777" t="s">
        <v>414</v>
      </c>
      <c r="E1777">
        <v>50</v>
      </c>
    </row>
    <row r="1778" spans="1:5" x14ac:dyDescent="0.25">
      <c r="A1778" t="s">
        <v>56</v>
      </c>
      <c r="B1778" s="175">
        <v>43890</v>
      </c>
      <c r="C1778">
        <v>49</v>
      </c>
      <c r="D1778" t="s">
        <v>403</v>
      </c>
      <c r="E1778">
        <v>357291</v>
      </c>
    </row>
    <row r="1779" spans="1:5" x14ac:dyDescent="0.25">
      <c r="A1779" t="s">
        <v>56</v>
      </c>
      <c r="B1779" s="175">
        <v>43890</v>
      </c>
      <c r="C1779">
        <v>49</v>
      </c>
      <c r="D1779" t="s">
        <v>404</v>
      </c>
      <c r="E1779">
        <v>31322</v>
      </c>
    </row>
    <row r="1780" spans="1:5" x14ac:dyDescent="0.25">
      <c r="A1780" t="s">
        <v>56</v>
      </c>
      <c r="B1780" s="175">
        <v>43890</v>
      </c>
      <c r="C1780">
        <v>49</v>
      </c>
      <c r="D1780" t="s">
        <v>405</v>
      </c>
      <c r="E1780">
        <v>51917</v>
      </c>
    </row>
    <row r="1781" spans="1:5" x14ac:dyDescent="0.25">
      <c r="A1781" t="s">
        <v>56</v>
      </c>
      <c r="B1781" s="175">
        <v>43890</v>
      </c>
      <c r="C1781">
        <v>49</v>
      </c>
      <c r="D1781" t="s">
        <v>406</v>
      </c>
      <c r="E1781">
        <v>8946</v>
      </c>
    </row>
    <row r="1782" spans="1:5" x14ac:dyDescent="0.25">
      <c r="A1782" t="s">
        <v>56</v>
      </c>
      <c r="B1782" s="175">
        <v>43890</v>
      </c>
      <c r="C1782">
        <v>49</v>
      </c>
      <c r="D1782" t="s">
        <v>407</v>
      </c>
      <c r="E1782">
        <v>1586</v>
      </c>
    </row>
    <row r="1783" spans="1:5" x14ac:dyDescent="0.25">
      <c r="A1783" t="s">
        <v>56</v>
      </c>
      <c r="B1783" s="175">
        <v>43890</v>
      </c>
      <c r="C1783">
        <v>49</v>
      </c>
      <c r="D1783" t="s">
        <v>408</v>
      </c>
      <c r="E1783">
        <v>15</v>
      </c>
    </row>
    <row r="1784" spans="1:5" x14ac:dyDescent="0.25">
      <c r="A1784" t="s">
        <v>56</v>
      </c>
      <c r="B1784" s="175">
        <v>43890</v>
      </c>
      <c r="C1784">
        <v>49</v>
      </c>
      <c r="D1784" t="s">
        <v>409</v>
      </c>
      <c r="E1784">
        <v>195069</v>
      </c>
    </row>
    <row r="1785" spans="1:5" x14ac:dyDescent="0.25">
      <c r="A1785" t="s">
        <v>56</v>
      </c>
      <c r="B1785" s="175">
        <v>43890</v>
      </c>
      <c r="C1785">
        <v>49</v>
      </c>
      <c r="D1785" t="s">
        <v>410</v>
      </c>
      <c r="E1785">
        <v>34516</v>
      </c>
    </row>
    <row r="1786" spans="1:5" x14ac:dyDescent="0.25">
      <c r="A1786" t="s">
        <v>56</v>
      </c>
      <c r="B1786" s="175">
        <v>43890</v>
      </c>
      <c r="C1786">
        <v>49</v>
      </c>
      <c r="D1786" t="s">
        <v>411</v>
      </c>
      <c r="E1786">
        <v>17758</v>
      </c>
    </row>
    <row r="1787" spans="1:5" x14ac:dyDescent="0.25">
      <c r="A1787" t="s">
        <v>56</v>
      </c>
      <c r="B1787" s="175">
        <v>43890</v>
      </c>
      <c r="C1787">
        <v>49</v>
      </c>
      <c r="D1787" t="s">
        <v>412</v>
      </c>
      <c r="E1787">
        <v>5151</v>
      </c>
    </row>
    <row r="1788" spans="1:5" x14ac:dyDescent="0.25">
      <c r="A1788" t="s">
        <v>56</v>
      </c>
      <c r="B1788" s="175">
        <v>43890</v>
      </c>
      <c r="C1788">
        <v>49</v>
      </c>
      <c r="D1788" t="s">
        <v>413</v>
      </c>
      <c r="E1788">
        <v>829</v>
      </c>
    </row>
    <row r="1789" spans="1:5" x14ac:dyDescent="0.25">
      <c r="A1789" t="s">
        <v>56</v>
      </c>
      <c r="B1789" s="175">
        <v>43890</v>
      </c>
      <c r="C1789">
        <v>49</v>
      </c>
      <c r="D1789" t="s">
        <v>414</v>
      </c>
      <c r="E1789">
        <v>32</v>
      </c>
    </row>
    <row r="1790" spans="1:5" x14ac:dyDescent="0.25">
      <c r="A1790" t="s">
        <v>56</v>
      </c>
      <c r="B1790" s="175">
        <v>43918</v>
      </c>
      <c r="C1790">
        <v>49</v>
      </c>
      <c r="D1790" t="s">
        <v>403</v>
      </c>
      <c r="E1790">
        <v>386604</v>
      </c>
    </row>
    <row r="1791" spans="1:5" x14ac:dyDescent="0.25">
      <c r="A1791" t="s">
        <v>56</v>
      </c>
      <c r="B1791" s="175">
        <v>43918</v>
      </c>
      <c r="C1791">
        <v>49</v>
      </c>
      <c r="D1791" t="s">
        <v>404</v>
      </c>
      <c r="E1791">
        <v>29995</v>
      </c>
    </row>
    <row r="1792" spans="1:5" x14ac:dyDescent="0.25">
      <c r="A1792" t="s">
        <v>56</v>
      </c>
      <c r="B1792" s="175">
        <v>43918</v>
      </c>
      <c r="C1792">
        <v>49</v>
      </c>
      <c r="D1792" t="s">
        <v>405</v>
      </c>
      <c r="E1792">
        <v>50005</v>
      </c>
    </row>
    <row r="1793" spans="1:5" x14ac:dyDescent="0.25">
      <c r="A1793" t="s">
        <v>56</v>
      </c>
      <c r="B1793" s="175">
        <v>43918</v>
      </c>
      <c r="C1793">
        <v>49</v>
      </c>
      <c r="D1793" t="s">
        <v>406</v>
      </c>
      <c r="E1793">
        <v>9118</v>
      </c>
    </row>
    <row r="1794" spans="1:5" x14ac:dyDescent="0.25">
      <c r="A1794" t="s">
        <v>56</v>
      </c>
      <c r="B1794" s="175">
        <v>43918</v>
      </c>
      <c r="C1794">
        <v>49</v>
      </c>
      <c r="D1794" t="s">
        <v>407</v>
      </c>
      <c r="E1794">
        <v>1387</v>
      </c>
    </row>
    <row r="1795" spans="1:5" x14ac:dyDescent="0.25">
      <c r="A1795" t="s">
        <v>56</v>
      </c>
      <c r="B1795" s="175">
        <v>43918</v>
      </c>
      <c r="C1795">
        <v>49</v>
      </c>
      <c r="D1795" t="s">
        <v>408</v>
      </c>
      <c r="E1795">
        <v>3</v>
      </c>
    </row>
    <row r="1796" spans="1:5" x14ac:dyDescent="0.25">
      <c r="A1796" t="s">
        <v>56</v>
      </c>
      <c r="B1796" s="175">
        <v>43918</v>
      </c>
      <c r="C1796">
        <v>49</v>
      </c>
      <c r="D1796" t="s">
        <v>409</v>
      </c>
      <c r="E1796">
        <v>209156</v>
      </c>
    </row>
    <row r="1797" spans="1:5" x14ac:dyDescent="0.25">
      <c r="A1797" t="s">
        <v>56</v>
      </c>
      <c r="B1797" s="175">
        <v>43918</v>
      </c>
      <c r="C1797">
        <v>49</v>
      </c>
      <c r="D1797" t="s">
        <v>410</v>
      </c>
      <c r="E1797">
        <v>23605</v>
      </c>
    </row>
    <row r="1798" spans="1:5" x14ac:dyDescent="0.25">
      <c r="A1798" t="s">
        <v>56</v>
      </c>
      <c r="B1798" s="175">
        <v>43918</v>
      </c>
      <c r="C1798">
        <v>49</v>
      </c>
      <c r="D1798" t="s">
        <v>411</v>
      </c>
      <c r="E1798">
        <v>18240</v>
      </c>
    </row>
    <row r="1799" spans="1:5" x14ac:dyDescent="0.25">
      <c r="A1799" t="s">
        <v>56</v>
      </c>
      <c r="B1799" s="175">
        <v>43918</v>
      </c>
      <c r="C1799">
        <v>49</v>
      </c>
      <c r="D1799" t="s">
        <v>412</v>
      </c>
      <c r="E1799">
        <v>5422</v>
      </c>
    </row>
    <row r="1800" spans="1:5" x14ac:dyDescent="0.25">
      <c r="A1800" t="s">
        <v>56</v>
      </c>
      <c r="B1800" s="175">
        <v>43918</v>
      </c>
      <c r="C1800">
        <v>49</v>
      </c>
      <c r="D1800" t="s">
        <v>413</v>
      </c>
      <c r="E1800">
        <v>849</v>
      </c>
    </row>
    <row r="1801" spans="1:5" x14ac:dyDescent="0.25">
      <c r="A1801" t="s">
        <v>56</v>
      </c>
      <c r="B1801" s="175">
        <v>43918</v>
      </c>
      <c r="C1801">
        <v>49</v>
      </c>
      <c r="D1801" t="s">
        <v>414</v>
      </c>
      <c r="E1801">
        <v>30</v>
      </c>
    </row>
    <row r="1802" spans="1:5" x14ac:dyDescent="0.25">
      <c r="A1802" t="s">
        <v>62</v>
      </c>
      <c r="B1802" s="175">
        <v>43554</v>
      </c>
      <c r="C1802">
        <v>49</v>
      </c>
      <c r="D1802" t="s">
        <v>405</v>
      </c>
      <c r="E1802">
        <v>20</v>
      </c>
    </row>
    <row r="1803" spans="1:5" x14ac:dyDescent="0.25">
      <c r="A1803" t="s">
        <v>62</v>
      </c>
      <c r="B1803" s="175">
        <v>43554</v>
      </c>
      <c r="C1803">
        <v>49</v>
      </c>
      <c r="D1803" t="s">
        <v>406</v>
      </c>
      <c r="E1803">
        <v>1</v>
      </c>
    </row>
    <row r="1804" spans="1:5" x14ac:dyDescent="0.25">
      <c r="A1804" t="s">
        <v>62</v>
      </c>
      <c r="B1804" s="175">
        <v>43554</v>
      </c>
      <c r="C1804">
        <v>49</v>
      </c>
      <c r="D1804" t="s">
        <v>409</v>
      </c>
      <c r="E1804">
        <v>1</v>
      </c>
    </row>
    <row r="1805" spans="1:5" x14ac:dyDescent="0.25">
      <c r="A1805" t="s">
        <v>62</v>
      </c>
      <c r="B1805" s="175">
        <v>43554</v>
      </c>
      <c r="C1805">
        <v>49</v>
      </c>
      <c r="D1805" t="s">
        <v>410</v>
      </c>
      <c r="E1805">
        <v>3</v>
      </c>
    </row>
    <row r="1806" spans="1:5" x14ac:dyDescent="0.25">
      <c r="A1806" t="s">
        <v>62</v>
      </c>
      <c r="B1806" s="175">
        <v>43554</v>
      </c>
      <c r="C1806">
        <v>49</v>
      </c>
      <c r="D1806" t="s">
        <v>411</v>
      </c>
      <c r="E1806">
        <v>19</v>
      </c>
    </row>
    <row r="1807" spans="1:5" x14ac:dyDescent="0.25">
      <c r="A1807" t="s">
        <v>62</v>
      </c>
      <c r="B1807" s="175">
        <v>43554</v>
      </c>
      <c r="C1807">
        <v>49</v>
      </c>
      <c r="D1807" t="s">
        <v>412</v>
      </c>
      <c r="E1807">
        <v>4</v>
      </c>
    </row>
    <row r="1808" spans="1:5" x14ac:dyDescent="0.25">
      <c r="A1808" t="s">
        <v>62</v>
      </c>
      <c r="B1808" s="175">
        <v>43582</v>
      </c>
      <c r="C1808">
        <v>49</v>
      </c>
      <c r="D1808" t="s">
        <v>403</v>
      </c>
      <c r="E1808">
        <v>184</v>
      </c>
    </row>
    <row r="1809" spans="1:5" x14ac:dyDescent="0.25">
      <c r="A1809" t="s">
        <v>62</v>
      </c>
      <c r="B1809" s="175">
        <v>43582</v>
      </c>
      <c r="C1809">
        <v>49</v>
      </c>
      <c r="D1809" t="s">
        <v>404</v>
      </c>
      <c r="E1809">
        <v>25</v>
      </c>
    </row>
    <row r="1810" spans="1:5" x14ac:dyDescent="0.25">
      <c r="A1810" t="s">
        <v>62</v>
      </c>
      <c r="B1810" s="175">
        <v>43582</v>
      </c>
      <c r="C1810">
        <v>49</v>
      </c>
      <c r="D1810" t="s">
        <v>405</v>
      </c>
      <c r="E1810">
        <v>47</v>
      </c>
    </row>
    <row r="1811" spans="1:5" x14ac:dyDescent="0.25">
      <c r="A1811" t="s">
        <v>62</v>
      </c>
      <c r="B1811" s="175">
        <v>43582</v>
      </c>
      <c r="C1811">
        <v>49</v>
      </c>
      <c r="D1811" t="s">
        <v>406</v>
      </c>
      <c r="E1811">
        <v>5</v>
      </c>
    </row>
    <row r="1812" spans="1:5" x14ac:dyDescent="0.25">
      <c r="A1812" t="s">
        <v>62</v>
      </c>
      <c r="B1812" s="175">
        <v>43582</v>
      </c>
      <c r="C1812">
        <v>49</v>
      </c>
      <c r="D1812" t="s">
        <v>409</v>
      </c>
      <c r="E1812">
        <v>50</v>
      </c>
    </row>
    <row r="1813" spans="1:5" x14ac:dyDescent="0.25">
      <c r="A1813" t="s">
        <v>62</v>
      </c>
      <c r="B1813" s="175">
        <v>43582</v>
      </c>
      <c r="C1813">
        <v>49</v>
      </c>
      <c r="D1813" t="s">
        <v>410</v>
      </c>
      <c r="E1813">
        <v>13</v>
      </c>
    </row>
    <row r="1814" spans="1:5" x14ac:dyDescent="0.25">
      <c r="A1814" t="s">
        <v>62</v>
      </c>
      <c r="B1814" s="175">
        <v>43582</v>
      </c>
      <c r="C1814">
        <v>49</v>
      </c>
      <c r="D1814" t="s">
        <v>411</v>
      </c>
      <c r="E1814">
        <v>10</v>
      </c>
    </row>
    <row r="1815" spans="1:5" x14ac:dyDescent="0.25">
      <c r="A1815" t="s">
        <v>62</v>
      </c>
      <c r="B1815" s="175">
        <v>43582</v>
      </c>
      <c r="C1815">
        <v>49</v>
      </c>
      <c r="D1815" t="s">
        <v>412</v>
      </c>
      <c r="E1815">
        <v>3</v>
      </c>
    </row>
    <row r="1816" spans="1:5" x14ac:dyDescent="0.25">
      <c r="A1816" t="s">
        <v>62</v>
      </c>
      <c r="B1816" s="175">
        <v>43610</v>
      </c>
      <c r="C1816">
        <v>49</v>
      </c>
      <c r="D1816" t="s">
        <v>403</v>
      </c>
      <c r="E1816">
        <v>838</v>
      </c>
    </row>
    <row r="1817" spans="1:5" x14ac:dyDescent="0.25">
      <c r="A1817" t="s">
        <v>62</v>
      </c>
      <c r="B1817" s="175">
        <v>43610</v>
      </c>
      <c r="C1817">
        <v>49</v>
      </c>
      <c r="D1817" t="s">
        <v>404</v>
      </c>
      <c r="E1817">
        <v>274</v>
      </c>
    </row>
    <row r="1818" spans="1:5" x14ac:dyDescent="0.25">
      <c r="A1818" t="s">
        <v>62</v>
      </c>
      <c r="B1818" s="175">
        <v>43610</v>
      </c>
      <c r="C1818">
        <v>49</v>
      </c>
      <c r="D1818" t="s">
        <v>405</v>
      </c>
      <c r="E1818">
        <v>25</v>
      </c>
    </row>
    <row r="1819" spans="1:5" x14ac:dyDescent="0.25">
      <c r="A1819" t="s">
        <v>62</v>
      </c>
      <c r="B1819" s="175">
        <v>43610</v>
      </c>
      <c r="C1819">
        <v>49</v>
      </c>
      <c r="D1819" t="s">
        <v>406</v>
      </c>
      <c r="E1819">
        <v>3</v>
      </c>
    </row>
    <row r="1820" spans="1:5" x14ac:dyDescent="0.25">
      <c r="A1820" t="s">
        <v>62</v>
      </c>
      <c r="B1820" s="175">
        <v>43610</v>
      </c>
      <c r="C1820">
        <v>49</v>
      </c>
      <c r="D1820" t="s">
        <v>409</v>
      </c>
      <c r="E1820">
        <v>36</v>
      </c>
    </row>
    <row r="1821" spans="1:5" x14ac:dyDescent="0.25">
      <c r="A1821" t="s">
        <v>62</v>
      </c>
      <c r="B1821" s="175">
        <v>43610</v>
      </c>
      <c r="C1821">
        <v>49</v>
      </c>
      <c r="D1821" t="s">
        <v>410</v>
      </c>
      <c r="E1821">
        <v>14</v>
      </c>
    </row>
    <row r="1822" spans="1:5" x14ac:dyDescent="0.25">
      <c r="A1822" t="s">
        <v>62</v>
      </c>
      <c r="B1822" s="175">
        <v>43610</v>
      </c>
      <c r="C1822">
        <v>49</v>
      </c>
      <c r="D1822" t="s">
        <v>411</v>
      </c>
      <c r="E1822">
        <v>1</v>
      </c>
    </row>
    <row r="1823" spans="1:5" x14ac:dyDescent="0.25">
      <c r="A1823" t="s">
        <v>62</v>
      </c>
      <c r="B1823" s="175">
        <v>43610</v>
      </c>
      <c r="C1823">
        <v>49</v>
      </c>
      <c r="D1823" t="s">
        <v>412</v>
      </c>
      <c r="E1823">
        <v>1</v>
      </c>
    </row>
    <row r="1824" spans="1:5" x14ac:dyDescent="0.25">
      <c r="A1824" t="s">
        <v>62</v>
      </c>
      <c r="B1824" s="175">
        <v>43645</v>
      </c>
      <c r="C1824">
        <v>49</v>
      </c>
      <c r="D1824" t="s">
        <v>403</v>
      </c>
      <c r="E1824">
        <v>1119</v>
      </c>
    </row>
    <row r="1825" spans="1:5" x14ac:dyDescent="0.25">
      <c r="A1825" t="s">
        <v>62</v>
      </c>
      <c r="B1825" s="175">
        <v>43645</v>
      </c>
      <c r="C1825">
        <v>49</v>
      </c>
      <c r="D1825" t="s">
        <v>404</v>
      </c>
      <c r="E1825">
        <v>349</v>
      </c>
    </row>
    <row r="1826" spans="1:5" x14ac:dyDescent="0.25">
      <c r="A1826" t="s">
        <v>62</v>
      </c>
      <c r="B1826" s="175">
        <v>43645</v>
      </c>
      <c r="C1826">
        <v>49</v>
      </c>
      <c r="D1826" t="s">
        <v>405</v>
      </c>
      <c r="E1826">
        <v>36</v>
      </c>
    </row>
    <row r="1827" spans="1:5" x14ac:dyDescent="0.25">
      <c r="A1827" t="s">
        <v>62</v>
      </c>
      <c r="B1827" s="175">
        <v>43645</v>
      </c>
      <c r="C1827">
        <v>49</v>
      </c>
      <c r="D1827" t="s">
        <v>406</v>
      </c>
      <c r="E1827">
        <v>4</v>
      </c>
    </row>
    <row r="1828" spans="1:5" x14ac:dyDescent="0.25">
      <c r="A1828" t="s">
        <v>62</v>
      </c>
      <c r="B1828" s="175">
        <v>43645</v>
      </c>
      <c r="C1828">
        <v>49</v>
      </c>
      <c r="D1828" t="s">
        <v>409</v>
      </c>
      <c r="E1828">
        <v>134</v>
      </c>
    </row>
    <row r="1829" spans="1:5" x14ac:dyDescent="0.25">
      <c r="A1829" t="s">
        <v>62</v>
      </c>
      <c r="B1829" s="175">
        <v>43645</v>
      </c>
      <c r="C1829">
        <v>49</v>
      </c>
      <c r="D1829" t="s">
        <v>410</v>
      </c>
      <c r="E1829">
        <v>32</v>
      </c>
    </row>
    <row r="1830" spans="1:5" x14ac:dyDescent="0.25">
      <c r="A1830" t="s">
        <v>62</v>
      </c>
      <c r="B1830" s="175">
        <v>43645</v>
      </c>
      <c r="C1830">
        <v>49</v>
      </c>
      <c r="D1830" t="s">
        <v>411</v>
      </c>
      <c r="E1830">
        <v>6</v>
      </c>
    </row>
    <row r="1831" spans="1:5" x14ac:dyDescent="0.25">
      <c r="A1831" t="s">
        <v>62</v>
      </c>
      <c r="B1831" s="175">
        <v>43673</v>
      </c>
      <c r="C1831">
        <v>49</v>
      </c>
      <c r="D1831" t="s">
        <v>403</v>
      </c>
      <c r="E1831">
        <v>714</v>
      </c>
    </row>
    <row r="1832" spans="1:5" x14ac:dyDescent="0.25">
      <c r="A1832" t="s">
        <v>62</v>
      </c>
      <c r="B1832" s="175">
        <v>43673</v>
      </c>
      <c r="C1832">
        <v>49</v>
      </c>
      <c r="D1832" t="s">
        <v>404</v>
      </c>
      <c r="E1832">
        <v>205</v>
      </c>
    </row>
    <row r="1833" spans="1:5" x14ac:dyDescent="0.25">
      <c r="A1833" t="s">
        <v>62</v>
      </c>
      <c r="B1833" s="175">
        <v>43673</v>
      </c>
      <c r="C1833">
        <v>49</v>
      </c>
      <c r="D1833" t="s">
        <v>405</v>
      </c>
      <c r="E1833">
        <v>23</v>
      </c>
    </row>
    <row r="1834" spans="1:5" x14ac:dyDescent="0.25">
      <c r="A1834" t="s">
        <v>62</v>
      </c>
      <c r="B1834" s="175">
        <v>43673</v>
      </c>
      <c r="C1834">
        <v>49</v>
      </c>
      <c r="D1834" t="s">
        <v>406</v>
      </c>
      <c r="E1834">
        <v>4</v>
      </c>
    </row>
    <row r="1835" spans="1:5" x14ac:dyDescent="0.25">
      <c r="A1835" t="s">
        <v>62</v>
      </c>
      <c r="B1835" s="175">
        <v>43673</v>
      </c>
      <c r="C1835">
        <v>49</v>
      </c>
      <c r="D1835" t="s">
        <v>409</v>
      </c>
      <c r="E1835">
        <v>62</v>
      </c>
    </row>
    <row r="1836" spans="1:5" x14ac:dyDescent="0.25">
      <c r="A1836" t="s">
        <v>62</v>
      </c>
      <c r="B1836" s="175">
        <v>43673</v>
      </c>
      <c r="C1836">
        <v>49</v>
      </c>
      <c r="D1836" t="s">
        <v>410</v>
      </c>
      <c r="E1836">
        <v>13</v>
      </c>
    </row>
    <row r="1837" spans="1:5" x14ac:dyDescent="0.25">
      <c r="A1837" t="s">
        <v>62</v>
      </c>
      <c r="B1837" s="175">
        <v>43673</v>
      </c>
      <c r="C1837">
        <v>49</v>
      </c>
      <c r="D1837" t="s">
        <v>411</v>
      </c>
      <c r="E1837">
        <v>3</v>
      </c>
    </row>
    <row r="1838" spans="1:5" x14ac:dyDescent="0.25">
      <c r="A1838" t="s">
        <v>62</v>
      </c>
      <c r="B1838" s="175">
        <v>43673</v>
      </c>
      <c r="C1838">
        <v>49</v>
      </c>
      <c r="D1838" t="s">
        <v>413</v>
      </c>
      <c r="E1838">
        <v>1</v>
      </c>
    </row>
    <row r="1839" spans="1:5" x14ac:dyDescent="0.25">
      <c r="A1839" t="s">
        <v>62</v>
      </c>
      <c r="B1839" s="175">
        <v>43708</v>
      </c>
      <c r="C1839">
        <v>49</v>
      </c>
      <c r="D1839" t="s">
        <v>403</v>
      </c>
      <c r="E1839">
        <v>1174</v>
      </c>
    </row>
    <row r="1840" spans="1:5" x14ac:dyDescent="0.25">
      <c r="A1840" t="s">
        <v>62</v>
      </c>
      <c r="B1840" s="175">
        <v>43708</v>
      </c>
      <c r="C1840">
        <v>49</v>
      </c>
      <c r="D1840" t="s">
        <v>404</v>
      </c>
      <c r="E1840">
        <v>344</v>
      </c>
    </row>
    <row r="1841" spans="1:5" x14ac:dyDescent="0.25">
      <c r="A1841" t="s">
        <v>62</v>
      </c>
      <c r="B1841" s="175">
        <v>43708</v>
      </c>
      <c r="C1841">
        <v>49</v>
      </c>
      <c r="D1841" t="s">
        <v>405</v>
      </c>
      <c r="E1841">
        <v>29</v>
      </c>
    </row>
    <row r="1842" spans="1:5" x14ac:dyDescent="0.25">
      <c r="A1842" t="s">
        <v>62</v>
      </c>
      <c r="B1842" s="175">
        <v>43708</v>
      </c>
      <c r="C1842">
        <v>49</v>
      </c>
      <c r="D1842" t="s">
        <v>406</v>
      </c>
      <c r="E1842">
        <v>4</v>
      </c>
    </row>
    <row r="1843" spans="1:5" x14ac:dyDescent="0.25">
      <c r="A1843" t="s">
        <v>62</v>
      </c>
      <c r="B1843" s="175">
        <v>43708</v>
      </c>
      <c r="C1843">
        <v>49</v>
      </c>
      <c r="D1843" t="s">
        <v>409</v>
      </c>
      <c r="E1843">
        <v>120</v>
      </c>
    </row>
    <row r="1844" spans="1:5" x14ac:dyDescent="0.25">
      <c r="A1844" t="s">
        <v>62</v>
      </c>
      <c r="B1844" s="175">
        <v>43708</v>
      </c>
      <c r="C1844">
        <v>49</v>
      </c>
      <c r="D1844" t="s">
        <v>410</v>
      </c>
      <c r="E1844">
        <v>37</v>
      </c>
    </row>
    <row r="1845" spans="1:5" x14ac:dyDescent="0.25">
      <c r="A1845" t="s">
        <v>62</v>
      </c>
      <c r="B1845" s="175">
        <v>43708</v>
      </c>
      <c r="C1845">
        <v>49</v>
      </c>
      <c r="D1845" t="s">
        <v>411</v>
      </c>
      <c r="E1845">
        <v>5</v>
      </c>
    </row>
    <row r="1846" spans="1:5" x14ac:dyDescent="0.25">
      <c r="A1846" t="s">
        <v>62</v>
      </c>
      <c r="B1846" s="175">
        <v>43708</v>
      </c>
      <c r="C1846">
        <v>49</v>
      </c>
      <c r="D1846" t="s">
        <v>412</v>
      </c>
      <c r="E1846">
        <v>1</v>
      </c>
    </row>
    <row r="1847" spans="1:5" x14ac:dyDescent="0.25">
      <c r="A1847" t="s">
        <v>62</v>
      </c>
      <c r="B1847" s="175">
        <v>43736</v>
      </c>
      <c r="C1847">
        <v>49</v>
      </c>
      <c r="D1847" t="s">
        <v>403</v>
      </c>
      <c r="E1847">
        <v>1230</v>
      </c>
    </row>
    <row r="1848" spans="1:5" x14ac:dyDescent="0.25">
      <c r="A1848" t="s">
        <v>62</v>
      </c>
      <c r="B1848" s="175">
        <v>43736</v>
      </c>
      <c r="C1848">
        <v>49</v>
      </c>
      <c r="D1848" t="s">
        <v>404</v>
      </c>
      <c r="E1848">
        <v>244</v>
      </c>
    </row>
    <row r="1849" spans="1:5" x14ac:dyDescent="0.25">
      <c r="A1849" t="s">
        <v>62</v>
      </c>
      <c r="B1849" s="175">
        <v>43736</v>
      </c>
      <c r="C1849">
        <v>49</v>
      </c>
      <c r="D1849" t="s">
        <v>405</v>
      </c>
      <c r="E1849">
        <v>29</v>
      </c>
    </row>
    <row r="1850" spans="1:5" x14ac:dyDescent="0.25">
      <c r="A1850" t="s">
        <v>62</v>
      </c>
      <c r="B1850" s="175">
        <v>43736</v>
      </c>
      <c r="C1850">
        <v>49</v>
      </c>
      <c r="D1850" t="s">
        <v>406</v>
      </c>
      <c r="E1850">
        <v>2</v>
      </c>
    </row>
    <row r="1851" spans="1:5" x14ac:dyDescent="0.25">
      <c r="A1851" t="s">
        <v>62</v>
      </c>
      <c r="B1851" s="175">
        <v>43736</v>
      </c>
      <c r="C1851">
        <v>49</v>
      </c>
      <c r="D1851" t="s">
        <v>409</v>
      </c>
      <c r="E1851">
        <v>153</v>
      </c>
    </row>
    <row r="1852" spans="1:5" x14ac:dyDescent="0.25">
      <c r="A1852" t="s">
        <v>62</v>
      </c>
      <c r="B1852" s="175">
        <v>43736</v>
      </c>
      <c r="C1852">
        <v>49</v>
      </c>
      <c r="D1852" t="s">
        <v>410</v>
      </c>
      <c r="E1852">
        <v>38</v>
      </c>
    </row>
    <row r="1853" spans="1:5" x14ac:dyDescent="0.25">
      <c r="A1853" t="s">
        <v>62</v>
      </c>
      <c r="B1853" s="175">
        <v>43736</v>
      </c>
      <c r="C1853">
        <v>49</v>
      </c>
      <c r="D1853" t="s">
        <v>411</v>
      </c>
      <c r="E1853">
        <v>2</v>
      </c>
    </row>
    <row r="1854" spans="1:5" x14ac:dyDescent="0.25">
      <c r="A1854" t="s">
        <v>62</v>
      </c>
      <c r="B1854" s="175">
        <v>43764</v>
      </c>
      <c r="C1854">
        <v>49</v>
      </c>
      <c r="D1854" t="s">
        <v>403</v>
      </c>
      <c r="E1854">
        <v>666</v>
      </c>
    </row>
    <row r="1855" spans="1:5" x14ac:dyDescent="0.25">
      <c r="A1855" t="s">
        <v>62</v>
      </c>
      <c r="B1855" s="175">
        <v>43764</v>
      </c>
      <c r="C1855">
        <v>49</v>
      </c>
      <c r="D1855" t="s">
        <v>404</v>
      </c>
      <c r="E1855">
        <v>196</v>
      </c>
    </row>
    <row r="1856" spans="1:5" x14ac:dyDescent="0.25">
      <c r="A1856" t="s">
        <v>62</v>
      </c>
      <c r="B1856" s="175">
        <v>43764</v>
      </c>
      <c r="C1856">
        <v>49</v>
      </c>
      <c r="D1856" t="s">
        <v>405</v>
      </c>
      <c r="E1856">
        <v>14</v>
      </c>
    </row>
    <row r="1857" spans="1:5" x14ac:dyDescent="0.25">
      <c r="A1857" t="s">
        <v>62</v>
      </c>
      <c r="B1857" s="175">
        <v>43764</v>
      </c>
      <c r="C1857">
        <v>49</v>
      </c>
      <c r="D1857" t="s">
        <v>406</v>
      </c>
      <c r="E1857">
        <v>5</v>
      </c>
    </row>
    <row r="1858" spans="1:5" x14ac:dyDescent="0.25">
      <c r="A1858" t="s">
        <v>62</v>
      </c>
      <c r="B1858" s="175">
        <v>43764</v>
      </c>
      <c r="C1858">
        <v>49</v>
      </c>
      <c r="D1858" t="s">
        <v>409</v>
      </c>
      <c r="E1858">
        <v>60</v>
      </c>
    </row>
    <row r="1859" spans="1:5" x14ac:dyDescent="0.25">
      <c r="A1859" t="s">
        <v>62</v>
      </c>
      <c r="B1859" s="175">
        <v>43764</v>
      </c>
      <c r="C1859">
        <v>49</v>
      </c>
      <c r="D1859" t="s">
        <v>410</v>
      </c>
      <c r="E1859">
        <v>35</v>
      </c>
    </row>
    <row r="1860" spans="1:5" x14ac:dyDescent="0.25">
      <c r="A1860" t="s">
        <v>62</v>
      </c>
      <c r="B1860" s="175">
        <v>43764</v>
      </c>
      <c r="C1860">
        <v>49</v>
      </c>
      <c r="D1860" t="s">
        <v>411</v>
      </c>
      <c r="E1860">
        <v>3</v>
      </c>
    </row>
    <row r="1861" spans="1:5" x14ac:dyDescent="0.25">
      <c r="A1861" t="s">
        <v>62</v>
      </c>
      <c r="B1861" s="175">
        <v>43799</v>
      </c>
      <c r="C1861">
        <v>49</v>
      </c>
      <c r="D1861" t="s">
        <v>403</v>
      </c>
      <c r="E1861">
        <v>1</v>
      </c>
    </row>
    <row r="1862" spans="1:5" x14ac:dyDescent="0.25">
      <c r="A1862" t="s">
        <v>62</v>
      </c>
      <c r="B1862" s="175">
        <v>43799</v>
      </c>
      <c r="C1862">
        <v>49</v>
      </c>
      <c r="D1862" t="s">
        <v>405</v>
      </c>
      <c r="E1862">
        <v>48</v>
      </c>
    </row>
    <row r="1863" spans="1:5" x14ac:dyDescent="0.25">
      <c r="A1863" t="s">
        <v>62</v>
      </c>
      <c r="B1863" s="175">
        <v>43799</v>
      </c>
      <c r="C1863">
        <v>49</v>
      </c>
      <c r="D1863" t="s">
        <v>406</v>
      </c>
      <c r="E1863">
        <v>2</v>
      </c>
    </row>
    <row r="1864" spans="1:5" x14ac:dyDescent="0.25">
      <c r="A1864" t="s">
        <v>62</v>
      </c>
      <c r="B1864" s="175">
        <v>43799</v>
      </c>
      <c r="C1864">
        <v>49</v>
      </c>
      <c r="D1864" t="s">
        <v>409</v>
      </c>
      <c r="E1864">
        <v>1</v>
      </c>
    </row>
    <row r="1865" spans="1:5" x14ac:dyDescent="0.25">
      <c r="A1865" t="s">
        <v>62</v>
      </c>
      <c r="B1865" s="175">
        <v>43799</v>
      </c>
      <c r="C1865">
        <v>49</v>
      </c>
      <c r="D1865" t="s">
        <v>411</v>
      </c>
      <c r="E1865">
        <v>10</v>
      </c>
    </row>
    <row r="1866" spans="1:5" x14ac:dyDescent="0.25">
      <c r="A1866" t="s">
        <v>62</v>
      </c>
      <c r="B1866" s="175">
        <v>43820</v>
      </c>
      <c r="C1866">
        <v>49</v>
      </c>
      <c r="D1866" t="s">
        <v>403</v>
      </c>
      <c r="E1866">
        <v>1</v>
      </c>
    </row>
    <row r="1867" spans="1:5" x14ac:dyDescent="0.25">
      <c r="A1867" t="s">
        <v>62</v>
      </c>
      <c r="B1867" s="175">
        <v>43820</v>
      </c>
      <c r="C1867">
        <v>49</v>
      </c>
      <c r="D1867" t="s">
        <v>405</v>
      </c>
      <c r="E1867">
        <v>28</v>
      </c>
    </row>
    <row r="1868" spans="1:5" x14ac:dyDescent="0.25">
      <c r="A1868" t="s">
        <v>62</v>
      </c>
      <c r="B1868" s="175">
        <v>43820</v>
      </c>
      <c r="C1868">
        <v>49</v>
      </c>
      <c r="D1868" t="s">
        <v>406</v>
      </c>
      <c r="E1868">
        <v>2</v>
      </c>
    </row>
    <row r="1869" spans="1:5" x14ac:dyDescent="0.25">
      <c r="A1869" t="s">
        <v>62</v>
      </c>
      <c r="B1869" s="175">
        <v>43820</v>
      </c>
      <c r="C1869">
        <v>49</v>
      </c>
      <c r="D1869" t="s">
        <v>411</v>
      </c>
      <c r="E1869">
        <v>4</v>
      </c>
    </row>
    <row r="1870" spans="1:5" x14ac:dyDescent="0.25">
      <c r="A1870" t="s">
        <v>62</v>
      </c>
      <c r="B1870" s="175">
        <v>43820</v>
      </c>
      <c r="C1870">
        <v>49</v>
      </c>
      <c r="D1870" t="s">
        <v>412</v>
      </c>
      <c r="E1870">
        <v>2</v>
      </c>
    </row>
    <row r="1871" spans="1:5" x14ac:dyDescent="0.25">
      <c r="A1871" t="s">
        <v>62</v>
      </c>
      <c r="B1871" s="175">
        <v>43855</v>
      </c>
      <c r="C1871">
        <v>49</v>
      </c>
      <c r="D1871" t="s">
        <v>405</v>
      </c>
      <c r="E1871">
        <v>18</v>
      </c>
    </row>
    <row r="1872" spans="1:5" x14ac:dyDescent="0.25">
      <c r="A1872" t="s">
        <v>62</v>
      </c>
      <c r="B1872" s="175">
        <v>43855</v>
      </c>
      <c r="C1872">
        <v>49</v>
      </c>
      <c r="D1872" t="s">
        <v>406</v>
      </c>
      <c r="E1872">
        <v>1</v>
      </c>
    </row>
    <row r="1873" spans="1:5" x14ac:dyDescent="0.25">
      <c r="A1873" t="s">
        <v>62</v>
      </c>
      <c r="B1873" s="175">
        <v>43855</v>
      </c>
      <c r="C1873">
        <v>49</v>
      </c>
      <c r="D1873" t="s">
        <v>411</v>
      </c>
      <c r="E1873">
        <v>6</v>
      </c>
    </row>
    <row r="1874" spans="1:5" x14ac:dyDescent="0.25">
      <c r="A1874" t="s">
        <v>62</v>
      </c>
      <c r="B1874" s="175">
        <v>43890</v>
      </c>
      <c r="C1874">
        <v>49</v>
      </c>
      <c r="D1874" t="s">
        <v>403</v>
      </c>
      <c r="E1874">
        <v>6</v>
      </c>
    </row>
    <row r="1875" spans="1:5" x14ac:dyDescent="0.25">
      <c r="A1875" t="s">
        <v>62</v>
      </c>
      <c r="B1875" s="175">
        <v>43890</v>
      </c>
      <c r="C1875">
        <v>49</v>
      </c>
      <c r="D1875" t="s">
        <v>404</v>
      </c>
      <c r="E1875">
        <v>2</v>
      </c>
    </row>
    <row r="1876" spans="1:5" x14ac:dyDescent="0.25">
      <c r="A1876" t="s">
        <v>62</v>
      </c>
      <c r="B1876" s="175">
        <v>43890</v>
      </c>
      <c r="C1876">
        <v>49</v>
      </c>
      <c r="D1876" t="s">
        <v>405</v>
      </c>
      <c r="E1876">
        <v>15</v>
      </c>
    </row>
    <row r="1877" spans="1:5" x14ac:dyDescent="0.25">
      <c r="A1877" t="s">
        <v>62</v>
      </c>
      <c r="B1877" s="175">
        <v>43890</v>
      </c>
      <c r="C1877">
        <v>49</v>
      </c>
      <c r="D1877" t="s">
        <v>406</v>
      </c>
      <c r="E1877">
        <v>2</v>
      </c>
    </row>
    <row r="1878" spans="1:5" x14ac:dyDescent="0.25">
      <c r="A1878" t="s">
        <v>62</v>
      </c>
      <c r="B1878" s="175">
        <v>43890</v>
      </c>
      <c r="C1878">
        <v>49</v>
      </c>
      <c r="D1878" t="s">
        <v>409</v>
      </c>
      <c r="E1878">
        <v>17</v>
      </c>
    </row>
    <row r="1879" spans="1:5" x14ac:dyDescent="0.25">
      <c r="A1879" t="s">
        <v>62</v>
      </c>
      <c r="B1879" s="175">
        <v>43890</v>
      </c>
      <c r="C1879">
        <v>49</v>
      </c>
      <c r="D1879" t="s">
        <v>410</v>
      </c>
      <c r="E1879">
        <v>3</v>
      </c>
    </row>
    <row r="1880" spans="1:5" x14ac:dyDescent="0.25">
      <c r="A1880" t="s">
        <v>62</v>
      </c>
      <c r="B1880" s="175">
        <v>43890</v>
      </c>
      <c r="C1880">
        <v>49</v>
      </c>
      <c r="D1880" t="s">
        <v>411</v>
      </c>
      <c r="E1880">
        <v>10</v>
      </c>
    </row>
    <row r="1881" spans="1:5" x14ac:dyDescent="0.25">
      <c r="A1881" t="s">
        <v>62</v>
      </c>
      <c r="B1881" s="175">
        <v>43890</v>
      </c>
      <c r="C1881">
        <v>49</v>
      </c>
      <c r="D1881" t="s">
        <v>412</v>
      </c>
      <c r="E1881">
        <v>3</v>
      </c>
    </row>
    <row r="1882" spans="1:5" x14ac:dyDescent="0.25">
      <c r="A1882" t="s">
        <v>62</v>
      </c>
      <c r="B1882" s="175">
        <v>43890</v>
      </c>
      <c r="C1882">
        <v>49</v>
      </c>
      <c r="D1882" t="s">
        <v>413</v>
      </c>
      <c r="E1882">
        <v>1</v>
      </c>
    </row>
    <row r="1883" spans="1:5" x14ac:dyDescent="0.25">
      <c r="A1883" t="s">
        <v>62</v>
      </c>
      <c r="B1883" s="175">
        <v>43918</v>
      </c>
      <c r="C1883">
        <v>49</v>
      </c>
      <c r="D1883" t="s">
        <v>403</v>
      </c>
      <c r="E1883">
        <v>6</v>
      </c>
    </row>
    <row r="1884" spans="1:5" x14ac:dyDescent="0.25">
      <c r="A1884" t="s">
        <v>62</v>
      </c>
      <c r="B1884" s="175">
        <v>43918</v>
      </c>
      <c r="C1884">
        <v>49</v>
      </c>
      <c r="D1884" t="s">
        <v>404</v>
      </c>
      <c r="E1884">
        <v>1</v>
      </c>
    </row>
    <row r="1885" spans="1:5" x14ac:dyDescent="0.25">
      <c r="A1885" t="s">
        <v>62</v>
      </c>
      <c r="B1885" s="175">
        <v>43918</v>
      </c>
      <c r="C1885">
        <v>49</v>
      </c>
      <c r="D1885" t="s">
        <v>405</v>
      </c>
      <c r="E1885">
        <v>4</v>
      </c>
    </row>
    <row r="1886" spans="1:5" x14ac:dyDescent="0.25">
      <c r="A1886" t="s">
        <v>62</v>
      </c>
      <c r="B1886" s="175">
        <v>43918</v>
      </c>
      <c r="C1886">
        <v>49</v>
      </c>
      <c r="D1886" t="s">
        <v>406</v>
      </c>
      <c r="E1886">
        <v>3</v>
      </c>
    </row>
    <row r="1887" spans="1:5" x14ac:dyDescent="0.25">
      <c r="A1887" t="s">
        <v>62</v>
      </c>
      <c r="B1887" s="175">
        <v>43918</v>
      </c>
      <c r="C1887">
        <v>49</v>
      </c>
      <c r="D1887" t="s">
        <v>409</v>
      </c>
      <c r="E1887">
        <v>15</v>
      </c>
    </row>
    <row r="1888" spans="1:5" x14ac:dyDescent="0.25">
      <c r="A1888" t="s">
        <v>62</v>
      </c>
      <c r="B1888" s="175">
        <v>43918</v>
      </c>
      <c r="C1888">
        <v>49</v>
      </c>
      <c r="D1888" t="s">
        <v>410</v>
      </c>
      <c r="E1888">
        <v>2</v>
      </c>
    </row>
    <row r="1889" spans="1:5" x14ac:dyDescent="0.25">
      <c r="A1889" t="s">
        <v>62</v>
      </c>
      <c r="B1889" s="175">
        <v>43918</v>
      </c>
      <c r="C1889">
        <v>49</v>
      </c>
      <c r="D1889" t="s">
        <v>411</v>
      </c>
      <c r="E1889">
        <v>4</v>
      </c>
    </row>
    <row r="1890" spans="1:5" x14ac:dyDescent="0.25">
      <c r="A1890" t="s">
        <v>61</v>
      </c>
      <c r="B1890" s="175">
        <v>43554</v>
      </c>
      <c r="C1890">
        <v>49</v>
      </c>
      <c r="D1890" t="s">
        <v>403</v>
      </c>
      <c r="E1890">
        <v>421</v>
      </c>
    </row>
    <row r="1891" spans="1:5" x14ac:dyDescent="0.25">
      <c r="A1891" t="s">
        <v>61</v>
      </c>
      <c r="B1891" s="175">
        <v>43554</v>
      </c>
      <c r="C1891">
        <v>49</v>
      </c>
      <c r="D1891" t="s">
        <v>404</v>
      </c>
      <c r="E1891">
        <v>1204</v>
      </c>
    </row>
    <row r="1892" spans="1:5" x14ac:dyDescent="0.25">
      <c r="A1892" t="s">
        <v>61</v>
      </c>
      <c r="B1892" s="175">
        <v>43554</v>
      </c>
      <c r="C1892">
        <v>49</v>
      </c>
      <c r="D1892" t="s">
        <v>409</v>
      </c>
      <c r="E1892">
        <v>261</v>
      </c>
    </row>
    <row r="1893" spans="1:5" x14ac:dyDescent="0.25">
      <c r="A1893" t="s">
        <v>61</v>
      </c>
      <c r="B1893" s="175">
        <v>43554</v>
      </c>
      <c r="C1893">
        <v>49</v>
      </c>
      <c r="D1893" t="s">
        <v>410</v>
      </c>
      <c r="E1893">
        <v>653</v>
      </c>
    </row>
    <row r="1894" spans="1:5" x14ac:dyDescent="0.25">
      <c r="A1894" t="s">
        <v>61</v>
      </c>
      <c r="B1894" s="175">
        <v>43582</v>
      </c>
      <c r="C1894">
        <v>49</v>
      </c>
      <c r="D1894" t="s">
        <v>403</v>
      </c>
      <c r="E1894">
        <v>429</v>
      </c>
    </row>
    <row r="1895" spans="1:5" x14ac:dyDescent="0.25">
      <c r="A1895" t="s">
        <v>61</v>
      </c>
      <c r="B1895" s="175">
        <v>43582</v>
      </c>
      <c r="C1895">
        <v>49</v>
      </c>
      <c r="D1895" t="s">
        <v>404</v>
      </c>
      <c r="E1895">
        <v>1316</v>
      </c>
    </row>
    <row r="1896" spans="1:5" x14ac:dyDescent="0.25">
      <c r="A1896" t="s">
        <v>61</v>
      </c>
      <c r="B1896" s="175">
        <v>43582</v>
      </c>
      <c r="C1896">
        <v>49</v>
      </c>
      <c r="D1896" t="s">
        <v>409</v>
      </c>
      <c r="E1896">
        <v>282</v>
      </c>
    </row>
    <row r="1897" spans="1:5" x14ac:dyDescent="0.25">
      <c r="A1897" t="s">
        <v>61</v>
      </c>
      <c r="B1897" s="175">
        <v>43582</v>
      </c>
      <c r="C1897">
        <v>49</v>
      </c>
      <c r="D1897" t="s">
        <v>410</v>
      </c>
      <c r="E1897">
        <v>758</v>
      </c>
    </row>
    <row r="1898" spans="1:5" x14ac:dyDescent="0.25">
      <c r="A1898" t="s">
        <v>61</v>
      </c>
      <c r="B1898" s="175">
        <v>43610</v>
      </c>
      <c r="C1898">
        <v>49</v>
      </c>
      <c r="D1898" t="s">
        <v>403</v>
      </c>
      <c r="E1898">
        <v>445</v>
      </c>
    </row>
    <row r="1899" spans="1:5" x14ac:dyDescent="0.25">
      <c r="A1899" t="s">
        <v>61</v>
      </c>
      <c r="B1899" s="175">
        <v>43610</v>
      </c>
      <c r="C1899">
        <v>49</v>
      </c>
      <c r="D1899" t="s">
        <v>404</v>
      </c>
      <c r="E1899">
        <v>1632</v>
      </c>
    </row>
    <row r="1900" spans="1:5" x14ac:dyDescent="0.25">
      <c r="A1900" t="s">
        <v>61</v>
      </c>
      <c r="B1900" s="175">
        <v>43610</v>
      </c>
      <c r="C1900">
        <v>49</v>
      </c>
      <c r="D1900" t="s">
        <v>409</v>
      </c>
      <c r="E1900">
        <v>321</v>
      </c>
    </row>
    <row r="1901" spans="1:5" x14ac:dyDescent="0.25">
      <c r="A1901" t="s">
        <v>61</v>
      </c>
      <c r="B1901" s="175">
        <v>43610</v>
      </c>
      <c r="C1901">
        <v>49</v>
      </c>
      <c r="D1901" t="s">
        <v>410</v>
      </c>
      <c r="E1901">
        <v>1013</v>
      </c>
    </row>
    <row r="1902" spans="1:5" x14ac:dyDescent="0.25">
      <c r="A1902" t="s">
        <v>61</v>
      </c>
      <c r="B1902" s="175">
        <v>43645</v>
      </c>
      <c r="C1902">
        <v>49</v>
      </c>
      <c r="D1902" t="s">
        <v>403</v>
      </c>
      <c r="E1902">
        <v>419</v>
      </c>
    </row>
    <row r="1903" spans="1:5" x14ac:dyDescent="0.25">
      <c r="A1903" t="s">
        <v>61</v>
      </c>
      <c r="B1903" s="175">
        <v>43645</v>
      </c>
      <c r="C1903">
        <v>49</v>
      </c>
      <c r="D1903" t="s">
        <v>404</v>
      </c>
      <c r="E1903">
        <v>1816</v>
      </c>
    </row>
    <row r="1904" spans="1:5" x14ac:dyDescent="0.25">
      <c r="A1904" t="s">
        <v>61</v>
      </c>
      <c r="B1904" s="175">
        <v>43645</v>
      </c>
      <c r="C1904">
        <v>49</v>
      </c>
      <c r="D1904" t="s">
        <v>409</v>
      </c>
      <c r="E1904">
        <v>312</v>
      </c>
    </row>
    <row r="1905" spans="1:5" x14ac:dyDescent="0.25">
      <c r="A1905" t="s">
        <v>61</v>
      </c>
      <c r="B1905" s="175">
        <v>43645</v>
      </c>
      <c r="C1905">
        <v>49</v>
      </c>
      <c r="D1905" t="s">
        <v>410</v>
      </c>
      <c r="E1905">
        <v>1149</v>
      </c>
    </row>
    <row r="1906" spans="1:5" x14ac:dyDescent="0.25">
      <c r="A1906" t="s">
        <v>61</v>
      </c>
      <c r="B1906" s="175">
        <v>43673</v>
      </c>
      <c r="C1906">
        <v>49</v>
      </c>
      <c r="D1906" t="s">
        <v>403</v>
      </c>
      <c r="E1906">
        <v>407</v>
      </c>
    </row>
    <row r="1907" spans="1:5" x14ac:dyDescent="0.25">
      <c r="A1907" t="s">
        <v>61</v>
      </c>
      <c r="B1907" s="175">
        <v>43673</v>
      </c>
      <c r="C1907">
        <v>49</v>
      </c>
      <c r="D1907" t="s">
        <v>404</v>
      </c>
      <c r="E1907">
        <v>1887</v>
      </c>
    </row>
    <row r="1908" spans="1:5" x14ac:dyDescent="0.25">
      <c r="A1908" t="s">
        <v>61</v>
      </c>
      <c r="B1908" s="175">
        <v>43673</v>
      </c>
      <c r="C1908">
        <v>49</v>
      </c>
      <c r="D1908" t="s">
        <v>409</v>
      </c>
      <c r="E1908">
        <v>304</v>
      </c>
    </row>
    <row r="1909" spans="1:5" x14ac:dyDescent="0.25">
      <c r="A1909" t="s">
        <v>61</v>
      </c>
      <c r="B1909" s="175">
        <v>43673</v>
      </c>
      <c r="C1909">
        <v>49</v>
      </c>
      <c r="D1909" t="s">
        <v>410</v>
      </c>
      <c r="E1909">
        <v>1159</v>
      </c>
    </row>
    <row r="1910" spans="1:5" x14ac:dyDescent="0.25">
      <c r="A1910" t="s">
        <v>61</v>
      </c>
      <c r="B1910" s="175">
        <v>43708</v>
      </c>
      <c r="C1910">
        <v>49</v>
      </c>
      <c r="D1910" t="s">
        <v>403</v>
      </c>
      <c r="E1910">
        <v>407</v>
      </c>
    </row>
    <row r="1911" spans="1:5" x14ac:dyDescent="0.25">
      <c r="A1911" t="s">
        <v>61</v>
      </c>
      <c r="B1911" s="175">
        <v>43708</v>
      </c>
      <c r="C1911">
        <v>49</v>
      </c>
      <c r="D1911" t="s">
        <v>404</v>
      </c>
      <c r="E1911">
        <v>1989</v>
      </c>
    </row>
    <row r="1912" spans="1:5" x14ac:dyDescent="0.25">
      <c r="A1912" t="s">
        <v>61</v>
      </c>
      <c r="B1912" s="175">
        <v>43708</v>
      </c>
      <c r="C1912">
        <v>49</v>
      </c>
      <c r="D1912" t="s">
        <v>409</v>
      </c>
      <c r="E1912">
        <v>313</v>
      </c>
    </row>
    <row r="1913" spans="1:5" x14ac:dyDescent="0.25">
      <c r="A1913" t="s">
        <v>61</v>
      </c>
      <c r="B1913" s="175">
        <v>43708</v>
      </c>
      <c r="C1913">
        <v>49</v>
      </c>
      <c r="D1913" t="s">
        <v>410</v>
      </c>
      <c r="E1913">
        <v>1172</v>
      </c>
    </row>
    <row r="1914" spans="1:5" x14ac:dyDescent="0.25">
      <c r="A1914" t="s">
        <v>61</v>
      </c>
      <c r="B1914" s="175">
        <v>43736</v>
      </c>
      <c r="C1914">
        <v>49</v>
      </c>
      <c r="D1914" t="s">
        <v>403</v>
      </c>
      <c r="E1914">
        <v>395</v>
      </c>
    </row>
    <row r="1915" spans="1:5" x14ac:dyDescent="0.25">
      <c r="A1915" t="s">
        <v>61</v>
      </c>
      <c r="B1915" s="175">
        <v>43736</v>
      </c>
      <c r="C1915">
        <v>49</v>
      </c>
      <c r="D1915" t="s">
        <v>404</v>
      </c>
      <c r="E1915">
        <v>2010</v>
      </c>
    </row>
    <row r="1916" spans="1:5" x14ac:dyDescent="0.25">
      <c r="A1916" t="s">
        <v>61</v>
      </c>
      <c r="B1916" s="175">
        <v>43736</v>
      </c>
      <c r="C1916">
        <v>49</v>
      </c>
      <c r="D1916" t="s">
        <v>409</v>
      </c>
      <c r="E1916">
        <v>292</v>
      </c>
    </row>
    <row r="1917" spans="1:5" x14ac:dyDescent="0.25">
      <c r="A1917" t="s">
        <v>61</v>
      </c>
      <c r="B1917" s="175">
        <v>43736</v>
      </c>
      <c r="C1917">
        <v>49</v>
      </c>
      <c r="D1917" t="s">
        <v>410</v>
      </c>
      <c r="E1917">
        <v>1108</v>
      </c>
    </row>
    <row r="1918" spans="1:5" x14ac:dyDescent="0.25">
      <c r="A1918" t="s">
        <v>61</v>
      </c>
      <c r="B1918" s="175">
        <v>43764</v>
      </c>
      <c r="C1918">
        <v>49</v>
      </c>
      <c r="D1918" t="s">
        <v>403</v>
      </c>
      <c r="E1918">
        <v>369</v>
      </c>
    </row>
    <row r="1919" spans="1:5" x14ac:dyDescent="0.25">
      <c r="A1919" t="s">
        <v>61</v>
      </c>
      <c r="B1919" s="175">
        <v>43764</v>
      </c>
      <c r="C1919">
        <v>49</v>
      </c>
      <c r="D1919" t="s">
        <v>404</v>
      </c>
      <c r="E1919">
        <v>2002</v>
      </c>
    </row>
    <row r="1920" spans="1:5" x14ac:dyDescent="0.25">
      <c r="A1920" t="s">
        <v>61</v>
      </c>
      <c r="B1920" s="175">
        <v>43764</v>
      </c>
      <c r="C1920">
        <v>49</v>
      </c>
      <c r="D1920" t="s">
        <v>409</v>
      </c>
      <c r="E1920">
        <v>284</v>
      </c>
    </row>
    <row r="1921" spans="1:5" x14ac:dyDescent="0.25">
      <c r="A1921" t="s">
        <v>61</v>
      </c>
      <c r="B1921" s="175">
        <v>43764</v>
      </c>
      <c r="C1921">
        <v>49</v>
      </c>
      <c r="D1921" t="s">
        <v>410</v>
      </c>
      <c r="E1921">
        <v>1054</v>
      </c>
    </row>
    <row r="1922" spans="1:5" x14ac:dyDescent="0.25">
      <c r="A1922" t="s">
        <v>61</v>
      </c>
      <c r="B1922" s="175">
        <v>43799</v>
      </c>
      <c r="C1922">
        <v>49</v>
      </c>
      <c r="D1922" t="s">
        <v>403</v>
      </c>
      <c r="E1922">
        <v>337</v>
      </c>
    </row>
    <row r="1923" spans="1:5" x14ac:dyDescent="0.25">
      <c r="A1923" t="s">
        <v>61</v>
      </c>
      <c r="B1923" s="175">
        <v>43799</v>
      </c>
      <c r="C1923">
        <v>49</v>
      </c>
      <c r="D1923" t="s">
        <v>404</v>
      </c>
      <c r="E1923">
        <v>1915</v>
      </c>
    </row>
    <row r="1924" spans="1:5" x14ac:dyDescent="0.25">
      <c r="A1924" t="s">
        <v>61</v>
      </c>
      <c r="B1924" s="175">
        <v>43799</v>
      </c>
      <c r="C1924">
        <v>49</v>
      </c>
      <c r="D1924" t="s">
        <v>409</v>
      </c>
      <c r="E1924">
        <v>259</v>
      </c>
    </row>
    <row r="1925" spans="1:5" x14ac:dyDescent="0.25">
      <c r="A1925" t="s">
        <v>61</v>
      </c>
      <c r="B1925" s="175">
        <v>43799</v>
      </c>
      <c r="C1925">
        <v>49</v>
      </c>
      <c r="D1925" t="s">
        <v>410</v>
      </c>
      <c r="E1925">
        <v>960</v>
      </c>
    </row>
    <row r="1926" spans="1:5" x14ac:dyDescent="0.25">
      <c r="A1926" t="s">
        <v>61</v>
      </c>
      <c r="B1926" s="175">
        <v>43820</v>
      </c>
      <c r="C1926">
        <v>49</v>
      </c>
      <c r="D1926" t="s">
        <v>403</v>
      </c>
      <c r="E1926">
        <v>304</v>
      </c>
    </row>
    <row r="1927" spans="1:5" x14ac:dyDescent="0.25">
      <c r="A1927" t="s">
        <v>61</v>
      </c>
      <c r="B1927" s="175">
        <v>43820</v>
      </c>
      <c r="C1927">
        <v>49</v>
      </c>
      <c r="D1927" t="s">
        <v>404</v>
      </c>
      <c r="E1927">
        <v>1779</v>
      </c>
    </row>
    <row r="1928" spans="1:5" x14ac:dyDescent="0.25">
      <c r="A1928" t="s">
        <v>61</v>
      </c>
      <c r="B1928" s="175">
        <v>43820</v>
      </c>
      <c r="C1928">
        <v>49</v>
      </c>
      <c r="D1928" t="s">
        <v>409</v>
      </c>
      <c r="E1928">
        <v>235</v>
      </c>
    </row>
    <row r="1929" spans="1:5" x14ac:dyDescent="0.25">
      <c r="A1929" t="s">
        <v>61</v>
      </c>
      <c r="B1929" s="175">
        <v>43820</v>
      </c>
      <c r="C1929">
        <v>49</v>
      </c>
      <c r="D1929" t="s">
        <v>410</v>
      </c>
      <c r="E1929">
        <v>878</v>
      </c>
    </row>
    <row r="1930" spans="1:5" x14ac:dyDescent="0.25">
      <c r="A1930" t="s">
        <v>61</v>
      </c>
      <c r="B1930" s="175">
        <v>43855</v>
      </c>
      <c r="C1930">
        <v>49</v>
      </c>
      <c r="D1930" t="s">
        <v>403</v>
      </c>
      <c r="E1930">
        <v>279</v>
      </c>
    </row>
    <row r="1931" spans="1:5" x14ac:dyDescent="0.25">
      <c r="A1931" t="s">
        <v>61</v>
      </c>
      <c r="B1931" s="175">
        <v>43855</v>
      </c>
      <c r="C1931">
        <v>49</v>
      </c>
      <c r="D1931" t="s">
        <v>404</v>
      </c>
      <c r="E1931">
        <v>1690</v>
      </c>
    </row>
    <row r="1932" spans="1:5" x14ac:dyDescent="0.25">
      <c r="A1932" t="s">
        <v>61</v>
      </c>
      <c r="B1932" s="175">
        <v>43855</v>
      </c>
      <c r="C1932">
        <v>49</v>
      </c>
      <c r="D1932" t="s">
        <v>409</v>
      </c>
      <c r="E1932">
        <v>223</v>
      </c>
    </row>
    <row r="1933" spans="1:5" x14ac:dyDescent="0.25">
      <c r="A1933" t="s">
        <v>61</v>
      </c>
      <c r="B1933" s="175">
        <v>43855</v>
      </c>
      <c r="C1933">
        <v>49</v>
      </c>
      <c r="D1933" t="s">
        <v>410</v>
      </c>
      <c r="E1933">
        <v>826</v>
      </c>
    </row>
    <row r="1934" spans="1:5" x14ac:dyDescent="0.25">
      <c r="A1934" t="s">
        <v>61</v>
      </c>
      <c r="B1934" s="175">
        <v>43890</v>
      </c>
      <c r="C1934">
        <v>49</v>
      </c>
      <c r="D1934" t="s">
        <v>403</v>
      </c>
      <c r="E1934">
        <v>247</v>
      </c>
    </row>
    <row r="1935" spans="1:5" x14ac:dyDescent="0.25">
      <c r="A1935" t="s">
        <v>61</v>
      </c>
      <c r="B1935" s="175">
        <v>43890</v>
      </c>
      <c r="C1935">
        <v>49</v>
      </c>
      <c r="D1935" t="s">
        <v>404</v>
      </c>
      <c r="E1935">
        <v>1617</v>
      </c>
    </row>
    <row r="1936" spans="1:5" x14ac:dyDescent="0.25">
      <c r="A1936" t="s">
        <v>61</v>
      </c>
      <c r="B1936" s="175">
        <v>43890</v>
      </c>
      <c r="C1936">
        <v>49</v>
      </c>
      <c r="D1936" t="s">
        <v>409</v>
      </c>
      <c r="E1936">
        <v>204</v>
      </c>
    </row>
    <row r="1937" spans="1:5" x14ac:dyDescent="0.25">
      <c r="A1937" t="s">
        <v>61</v>
      </c>
      <c r="B1937" s="175">
        <v>43890</v>
      </c>
      <c r="C1937">
        <v>49</v>
      </c>
      <c r="D1937" t="s">
        <v>410</v>
      </c>
      <c r="E1937">
        <v>788</v>
      </c>
    </row>
    <row r="1938" spans="1:5" x14ac:dyDescent="0.25">
      <c r="A1938" t="s">
        <v>61</v>
      </c>
      <c r="B1938" s="175">
        <v>43918</v>
      </c>
      <c r="C1938">
        <v>49</v>
      </c>
      <c r="D1938" t="s">
        <v>403</v>
      </c>
      <c r="E1938">
        <v>247</v>
      </c>
    </row>
    <row r="1939" spans="1:5" x14ac:dyDescent="0.25">
      <c r="A1939" t="s">
        <v>61</v>
      </c>
      <c r="B1939" s="175">
        <v>43918</v>
      </c>
      <c r="C1939">
        <v>49</v>
      </c>
      <c r="D1939" t="s">
        <v>404</v>
      </c>
      <c r="E1939">
        <v>1601</v>
      </c>
    </row>
    <row r="1940" spans="1:5" x14ac:dyDescent="0.25">
      <c r="A1940" t="s">
        <v>61</v>
      </c>
      <c r="B1940" s="175">
        <v>43918</v>
      </c>
      <c r="C1940">
        <v>49</v>
      </c>
      <c r="D1940" t="s">
        <v>409</v>
      </c>
      <c r="E1940">
        <v>195</v>
      </c>
    </row>
    <row r="1941" spans="1:5" x14ac:dyDescent="0.25">
      <c r="A1941" t="s">
        <v>61</v>
      </c>
      <c r="B1941" s="175">
        <v>43918</v>
      </c>
      <c r="C1941">
        <v>49</v>
      </c>
      <c r="D1941" t="s">
        <v>410</v>
      </c>
      <c r="E1941">
        <v>764</v>
      </c>
    </row>
    <row r="1942" spans="1:5" x14ac:dyDescent="0.25">
      <c r="A1942" t="s">
        <v>63</v>
      </c>
      <c r="B1942" s="175">
        <v>43554</v>
      </c>
      <c r="C1942">
        <v>49</v>
      </c>
      <c r="D1942" t="s">
        <v>403</v>
      </c>
      <c r="E1942">
        <v>8238</v>
      </c>
    </row>
    <row r="1943" spans="1:5" x14ac:dyDescent="0.25">
      <c r="A1943" t="s">
        <v>63</v>
      </c>
      <c r="B1943" s="175">
        <v>43554</v>
      </c>
      <c r="C1943">
        <v>49</v>
      </c>
      <c r="D1943" t="s">
        <v>404</v>
      </c>
      <c r="E1943">
        <v>2648</v>
      </c>
    </row>
    <row r="1944" spans="1:5" x14ac:dyDescent="0.25">
      <c r="A1944" t="s">
        <v>63</v>
      </c>
      <c r="B1944" s="175">
        <v>43554</v>
      </c>
      <c r="C1944">
        <v>49</v>
      </c>
      <c r="D1944" t="s">
        <v>405</v>
      </c>
      <c r="E1944">
        <v>136</v>
      </c>
    </row>
    <row r="1945" spans="1:5" x14ac:dyDescent="0.25">
      <c r="A1945" t="s">
        <v>63</v>
      </c>
      <c r="B1945" s="175">
        <v>43554</v>
      </c>
      <c r="C1945">
        <v>49</v>
      </c>
      <c r="D1945" t="s">
        <v>406</v>
      </c>
      <c r="E1945">
        <v>27</v>
      </c>
    </row>
    <row r="1946" spans="1:5" x14ac:dyDescent="0.25">
      <c r="A1946" t="s">
        <v>63</v>
      </c>
      <c r="B1946" s="175">
        <v>43554</v>
      </c>
      <c r="C1946">
        <v>49</v>
      </c>
      <c r="D1946" t="s">
        <v>407</v>
      </c>
      <c r="E1946">
        <v>3</v>
      </c>
    </row>
    <row r="1947" spans="1:5" x14ac:dyDescent="0.25">
      <c r="A1947" t="s">
        <v>63</v>
      </c>
      <c r="B1947" s="175">
        <v>43554</v>
      </c>
      <c r="C1947">
        <v>49</v>
      </c>
      <c r="D1947" t="s">
        <v>409</v>
      </c>
      <c r="E1947">
        <v>4871</v>
      </c>
    </row>
    <row r="1948" spans="1:5" x14ac:dyDescent="0.25">
      <c r="A1948" t="s">
        <v>63</v>
      </c>
      <c r="B1948" s="175">
        <v>43554</v>
      </c>
      <c r="C1948">
        <v>49</v>
      </c>
      <c r="D1948" t="s">
        <v>410</v>
      </c>
      <c r="E1948">
        <v>1334</v>
      </c>
    </row>
    <row r="1949" spans="1:5" x14ac:dyDescent="0.25">
      <c r="A1949" t="s">
        <v>63</v>
      </c>
      <c r="B1949" s="175">
        <v>43554</v>
      </c>
      <c r="C1949">
        <v>49</v>
      </c>
      <c r="D1949" t="s">
        <v>411</v>
      </c>
      <c r="E1949">
        <v>54</v>
      </c>
    </row>
    <row r="1950" spans="1:5" x14ac:dyDescent="0.25">
      <c r="A1950" t="s">
        <v>63</v>
      </c>
      <c r="B1950" s="175">
        <v>43554</v>
      </c>
      <c r="C1950">
        <v>49</v>
      </c>
      <c r="D1950" t="s">
        <v>412</v>
      </c>
      <c r="E1950">
        <v>10</v>
      </c>
    </row>
    <row r="1951" spans="1:5" x14ac:dyDescent="0.25">
      <c r="A1951" t="s">
        <v>63</v>
      </c>
      <c r="B1951" s="175">
        <v>43554</v>
      </c>
      <c r="C1951">
        <v>49</v>
      </c>
      <c r="D1951" t="s">
        <v>413</v>
      </c>
      <c r="E1951">
        <v>1</v>
      </c>
    </row>
    <row r="1952" spans="1:5" x14ac:dyDescent="0.25">
      <c r="A1952" t="s">
        <v>63</v>
      </c>
      <c r="B1952" s="175">
        <v>43582</v>
      </c>
      <c r="C1952">
        <v>49</v>
      </c>
      <c r="D1952" t="s">
        <v>403</v>
      </c>
      <c r="E1952">
        <v>8796</v>
      </c>
    </row>
    <row r="1953" spans="1:5" x14ac:dyDescent="0.25">
      <c r="A1953" t="s">
        <v>63</v>
      </c>
      <c r="B1953" s="175">
        <v>43582</v>
      </c>
      <c r="C1953">
        <v>49</v>
      </c>
      <c r="D1953" t="s">
        <v>404</v>
      </c>
      <c r="E1953">
        <v>2746</v>
      </c>
    </row>
    <row r="1954" spans="1:5" x14ac:dyDescent="0.25">
      <c r="A1954" t="s">
        <v>63</v>
      </c>
      <c r="B1954" s="175">
        <v>43582</v>
      </c>
      <c r="C1954">
        <v>49</v>
      </c>
      <c r="D1954" t="s">
        <v>405</v>
      </c>
      <c r="E1954">
        <v>162</v>
      </c>
    </row>
    <row r="1955" spans="1:5" x14ac:dyDescent="0.25">
      <c r="A1955" t="s">
        <v>63</v>
      </c>
      <c r="B1955" s="175">
        <v>43582</v>
      </c>
      <c r="C1955">
        <v>49</v>
      </c>
      <c r="D1955" t="s">
        <v>406</v>
      </c>
      <c r="E1955">
        <v>30</v>
      </c>
    </row>
    <row r="1956" spans="1:5" x14ac:dyDescent="0.25">
      <c r="A1956" t="s">
        <v>63</v>
      </c>
      <c r="B1956" s="175">
        <v>43582</v>
      </c>
      <c r="C1956">
        <v>49</v>
      </c>
      <c r="D1956" t="s">
        <v>407</v>
      </c>
      <c r="E1956">
        <v>3</v>
      </c>
    </row>
    <row r="1957" spans="1:5" x14ac:dyDescent="0.25">
      <c r="A1957" t="s">
        <v>63</v>
      </c>
      <c r="B1957" s="175">
        <v>43582</v>
      </c>
      <c r="C1957">
        <v>49</v>
      </c>
      <c r="D1957" t="s">
        <v>409</v>
      </c>
      <c r="E1957">
        <v>5617</v>
      </c>
    </row>
    <row r="1958" spans="1:5" x14ac:dyDescent="0.25">
      <c r="A1958" t="s">
        <v>63</v>
      </c>
      <c r="B1958" s="175">
        <v>43582</v>
      </c>
      <c r="C1958">
        <v>49</v>
      </c>
      <c r="D1958" t="s">
        <v>410</v>
      </c>
      <c r="E1958">
        <v>1474</v>
      </c>
    </row>
    <row r="1959" spans="1:5" x14ac:dyDescent="0.25">
      <c r="A1959" t="s">
        <v>63</v>
      </c>
      <c r="B1959" s="175">
        <v>43582</v>
      </c>
      <c r="C1959">
        <v>49</v>
      </c>
      <c r="D1959" t="s">
        <v>411</v>
      </c>
      <c r="E1959">
        <v>57</v>
      </c>
    </row>
    <row r="1960" spans="1:5" x14ac:dyDescent="0.25">
      <c r="A1960" t="s">
        <v>63</v>
      </c>
      <c r="B1960" s="175">
        <v>43582</v>
      </c>
      <c r="C1960">
        <v>49</v>
      </c>
      <c r="D1960" t="s">
        <v>412</v>
      </c>
      <c r="E1960">
        <v>11</v>
      </c>
    </row>
    <row r="1961" spans="1:5" x14ac:dyDescent="0.25">
      <c r="A1961" t="s">
        <v>63</v>
      </c>
      <c r="B1961" s="175">
        <v>43582</v>
      </c>
      <c r="C1961">
        <v>49</v>
      </c>
      <c r="D1961" t="s">
        <v>413</v>
      </c>
      <c r="E1961">
        <v>1</v>
      </c>
    </row>
    <row r="1962" spans="1:5" x14ac:dyDescent="0.25">
      <c r="A1962" t="s">
        <v>63</v>
      </c>
      <c r="B1962" s="175">
        <v>43610</v>
      </c>
      <c r="C1962">
        <v>49</v>
      </c>
      <c r="D1962" t="s">
        <v>403</v>
      </c>
      <c r="E1962">
        <v>9709</v>
      </c>
    </row>
    <row r="1963" spans="1:5" x14ac:dyDescent="0.25">
      <c r="A1963" t="s">
        <v>63</v>
      </c>
      <c r="B1963" s="175">
        <v>43610</v>
      </c>
      <c r="C1963">
        <v>49</v>
      </c>
      <c r="D1963" t="s">
        <v>404</v>
      </c>
      <c r="E1963">
        <v>3427</v>
      </c>
    </row>
    <row r="1964" spans="1:5" x14ac:dyDescent="0.25">
      <c r="A1964" t="s">
        <v>63</v>
      </c>
      <c r="B1964" s="175">
        <v>43610</v>
      </c>
      <c r="C1964">
        <v>49</v>
      </c>
      <c r="D1964" t="s">
        <v>405</v>
      </c>
      <c r="E1964">
        <v>182</v>
      </c>
    </row>
    <row r="1965" spans="1:5" x14ac:dyDescent="0.25">
      <c r="A1965" t="s">
        <v>63</v>
      </c>
      <c r="B1965" s="175">
        <v>43610</v>
      </c>
      <c r="C1965">
        <v>49</v>
      </c>
      <c r="D1965" t="s">
        <v>406</v>
      </c>
      <c r="E1965">
        <v>35</v>
      </c>
    </row>
    <row r="1966" spans="1:5" x14ac:dyDescent="0.25">
      <c r="A1966" t="s">
        <v>63</v>
      </c>
      <c r="B1966" s="175">
        <v>43610</v>
      </c>
      <c r="C1966">
        <v>49</v>
      </c>
      <c r="D1966" t="s">
        <v>407</v>
      </c>
      <c r="E1966">
        <v>3</v>
      </c>
    </row>
    <row r="1967" spans="1:5" x14ac:dyDescent="0.25">
      <c r="A1967" t="s">
        <v>63</v>
      </c>
      <c r="B1967" s="175">
        <v>43610</v>
      </c>
      <c r="C1967">
        <v>49</v>
      </c>
      <c r="D1967" t="s">
        <v>409</v>
      </c>
      <c r="E1967">
        <v>6513</v>
      </c>
    </row>
    <row r="1968" spans="1:5" x14ac:dyDescent="0.25">
      <c r="A1968" t="s">
        <v>63</v>
      </c>
      <c r="B1968" s="175">
        <v>43610</v>
      </c>
      <c r="C1968">
        <v>49</v>
      </c>
      <c r="D1968" t="s">
        <v>410</v>
      </c>
      <c r="E1968">
        <v>1843</v>
      </c>
    </row>
    <row r="1969" spans="1:5" x14ac:dyDescent="0.25">
      <c r="A1969" t="s">
        <v>63</v>
      </c>
      <c r="B1969" s="175">
        <v>43610</v>
      </c>
      <c r="C1969">
        <v>49</v>
      </c>
      <c r="D1969" t="s">
        <v>411</v>
      </c>
      <c r="E1969">
        <v>68</v>
      </c>
    </row>
    <row r="1970" spans="1:5" x14ac:dyDescent="0.25">
      <c r="A1970" t="s">
        <v>63</v>
      </c>
      <c r="B1970" s="175">
        <v>43610</v>
      </c>
      <c r="C1970">
        <v>49</v>
      </c>
      <c r="D1970" t="s">
        <v>412</v>
      </c>
      <c r="E1970">
        <v>11</v>
      </c>
    </row>
    <row r="1971" spans="1:5" x14ac:dyDescent="0.25">
      <c r="A1971" t="s">
        <v>63</v>
      </c>
      <c r="B1971" s="175">
        <v>43645</v>
      </c>
      <c r="C1971">
        <v>49</v>
      </c>
      <c r="D1971" t="s">
        <v>403</v>
      </c>
      <c r="E1971">
        <v>10119</v>
      </c>
    </row>
    <row r="1972" spans="1:5" x14ac:dyDescent="0.25">
      <c r="A1972" t="s">
        <v>63</v>
      </c>
      <c r="B1972" s="175">
        <v>43645</v>
      </c>
      <c r="C1972">
        <v>49</v>
      </c>
      <c r="D1972" t="s">
        <v>404</v>
      </c>
      <c r="E1972">
        <v>3747</v>
      </c>
    </row>
    <row r="1973" spans="1:5" x14ac:dyDescent="0.25">
      <c r="A1973" t="s">
        <v>63</v>
      </c>
      <c r="B1973" s="175">
        <v>43645</v>
      </c>
      <c r="C1973">
        <v>49</v>
      </c>
      <c r="D1973" t="s">
        <v>405</v>
      </c>
      <c r="E1973">
        <v>176</v>
      </c>
    </row>
    <row r="1974" spans="1:5" x14ac:dyDescent="0.25">
      <c r="A1974" t="s">
        <v>63</v>
      </c>
      <c r="B1974" s="175">
        <v>43645</v>
      </c>
      <c r="C1974">
        <v>49</v>
      </c>
      <c r="D1974" t="s">
        <v>406</v>
      </c>
      <c r="E1974">
        <v>41</v>
      </c>
    </row>
    <row r="1975" spans="1:5" x14ac:dyDescent="0.25">
      <c r="A1975" t="s">
        <v>63</v>
      </c>
      <c r="B1975" s="175">
        <v>43645</v>
      </c>
      <c r="C1975">
        <v>49</v>
      </c>
      <c r="D1975" t="s">
        <v>407</v>
      </c>
      <c r="E1975">
        <v>3</v>
      </c>
    </row>
    <row r="1976" spans="1:5" x14ac:dyDescent="0.25">
      <c r="A1976" t="s">
        <v>63</v>
      </c>
      <c r="B1976" s="175">
        <v>43645</v>
      </c>
      <c r="C1976">
        <v>49</v>
      </c>
      <c r="D1976" t="s">
        <v>409</v>
      </c>
      <c r="E1976">
        <v>6784</v>
      </c>
    </row>
    <row r="1977" spans="1:5" x14ac:dyDescent="0.25">
      <c r="A1977" t="s">
        <v>63</v>
      </c>
      <c r="B1977" s="175">
        <v>43645</v>
      </c>
      <c r="C1977">
        <v>49</v>
      </c>
      <c r="D1977" t="s">
        <v>410</v>
      </c>
      <c r="E1977">
        <v>1783</v>
      </c>
    </row>
    <row r="1978" spans="1:5" x14ac:dyDescent="0.25">
      <c r="A1978" t="s">
        <v>63</v>
      </c>
      <c r="B1978" s="175">
        <v>43645</v>
      </c>
      <c r="C1978">
        <v>49</v>
      </c>
      <c r="D1978" t="s">
        <v>411</v>
      </c>
      <c r="E1978">
        <v>65</v>
      </c>
    </row>
    <row r="1979" spans="1:5" x14ac:dyDescent="0.25">
      <c r="A1979" t="s">
        <v>63</v>
      </c>
      <c r="B1979" s="175">
        <v>43645</v>
      </c>
      <c r="C1979">
        <v>49</v>
      </c>
      <c r="D1979" t="s">
        <v>412</v>
      </c>
      <c r="E1979">
        <v>15</v>
      </c>
    </row>
    <row r="1980" spans="1:5" x14ac:dyDescent="0.25">
      <c r="A1980" t="s">
        <v>63</v>
      </c>
      <c r="B1980" s="175">
        <v>43645</v>
      </c>
      <c r="C1980">
        <v>49</v>
      </c>
      <c r="D1980" t="s">
        <v>413</v>
      </c>
      <c r="E1980">
        <v>1</v>
      </c>
    </row>
    <row r="1981" spans="1:5" x14ac:dyDescent="0.25">
      <c r="A1981" t="s">
        <v>63</v>
      </c>
      <c r="B1981" s="175">
        <v>43673</v>
      </c>
      <c r="C1981">
        <v>49</v>
      </c>
      <c r="D1981" t="s">
        <v>403</v>
      </c>
      <c r="E1981">
        <v>9713</v>
      </c>
    </row>
    <row r="1982" spans="1:5" x14ac:dyDescent="0.25">
      <c r="A1982" t="s">
        <v>63</v>
      </c>
      <c r="B1982" s="175">
        <v>43673</v>
      </c>
      <c r="C1982">
        <v>49</v>
      </c>
      <c r="D1982" t="s">
        <v>404</v>
      </c>
      <c r="E1982">
        <v>3538</v>
      </c>
    </row>
    <row r="1983" spans="1:5" x14ac:dyDescent="0.25">
      <c r="A1983" t="s">
        <v>63</v>
      </c>
      <c r="B1983" s="175">
        <v>43673</v>
      </c>
      <c r="C1983">
        <v>49</v>
      </c>
      <c r="D1983" t="s">
        <v>405</v>
      </c>
      <c r="E1983">
        <v>171</v>
      </c>
    </row>
    <row r="1984" spans="1:5" x14ac:dyDescent="0.25">
      <c r="A1984" t="s">
        <v>63</v>
      </c>
      <c r="B1984" s="175">
        <v>43673</v>
      </c>
      <c r="C1984">
        <v>49</v>
      </c>
      <c r="D1984" t="s">
        <v>406</v>
      </c>
      <c r="E1984">
        <v>37</v>
      </c>
    </row>
    <row r="1985" spans="1:5" x14ac:dyDescent="0.25">
      <c r="A1985" t="s">
        <v>63</v>
      </c>
      <c r="B1985" s="175">
        <v>43673</v>
      </c>
      <c r="C1985">
        <v>49</v>
      </c>
      <c r="D1985" t="s">
        <v>407</v>
      </c>
      <c r="E1985">
        <v>1</v>
      </c>
    </row>
    <row r="1986" spans="1:5" x14ac:dyDescent="0.25">
      <c r="A1986" t="s">
        <v>63</v>
      </c>
      <c r="B1986" s="175">
        <v>43673</v>
      </c>
      <c r="C1986">
        <v>49</v>
      </c>
      <c r="D1986" t="s">
        <v>409</v>
      </c>
      <c r="E1986">
        <v>6595</v>
      </c>
    </row>
    <row r="1987" spans="1:5" x14ac:dyDescent="0.25">
      <c r="A1987" t="s">
        <v>63</v>
      </c>
      <c r="B1987" s="175">
        <v>43673</v>
      </c>
      <c r="C1987">
        <v>49</v>
      </c>
      <c r="D1987" t="s">
        <v>410</v>
      </c>
      <c r="E1987">
        <v>1614</v>
      </c>
    </row>
    <row r="1988" spans="1:5" x14ac:dyDescent="0.25">
      <c r="A1988" t="s">
        <v>63</v>
      </c>
      <c r="B1988" s="175">
        <v>43673</v>
      </c>
      <c r="C1988">
        <v>49</v>
      </c>
      <c r="D1988" t="s">
        <v>411</v>
      </c>
      <c r="E1988">
        <v>56</v>
      </c>
    </row>
    <row r="1989" spans="1:5" x14ac:dyDescent="0.25">
      <c r="A1989" t="s">
        <v>63</v>
      </c>
      <c r="B1989" s="175">
        <v>43673</v>
      </c>
      <c r="C1989">
        <v>49</v>
      </c>
      <c r="D1989" t="s">
        <v>412</v>
      </c>
      <c r="E1989">
        <v>18</v>
      </c>
    </row>
    <row r="1990" spans="1:5" x14ac:dyDescent="0.25">
      <c r="A1990" t="s">
        <v>63</v>
      </c>
      <c r="B1990" s="175">
        <v>43673</v>
      </c>
      <c r="C1990">
        <v>49</v>
      </c>
      <c r="D1990" t="s">
        <v>413</v>
      </c>
      <c r="E1990">
        <v>1</v>
      </c>
    </row>
    <row r="1991" spans="1:5" x14ac:dyDescent="0.25">
      <c r="A1991" t="s">
        <v>63</v>
      </c>
      <c r="B1991" s="175">
        <v>43708</v>
      </c>
      <c r="C1991">
        <v>49</v>
      </c>
      <c r="D1991" t="s">
        <v>403</v>
      </c>
      <c r="E1991">
        <v>9547</v>
      </c>
    </row>
    <row r="1992" spans="1:5" x14ac:dyDescent="0.25">
      <c r="A1992" t="s">
        <v>63</v>
      </c>
      <c r="B1992" s="175">
        <v>43708</v>
      </c>
      <c r="C1992">
        <v>49</v>
      </c>
      <c r="D1992" t="s">
        <v>404</v>
      </c>
      <c r="E1992">
        <v>3555</v>
      </c>
    </row>
    <row r="1993" spans="1:5" x14ac:dyDescent="0.25">
      <c r="A1993" t="s">
        <v>63</v>
      </c>
      <c r="B1993" s="175">
        <v>43708</v>
      </c>
      <c r="C1993">
        <v>49</v>
      </c>
      <c r="D1993" t="s">
        <v>405</v>
      </c>
      <c r="E1993">
        <v>172</v>
      </c>
    </row>
    <row r="1994" spans="1:5" x14ac:dyDescent="0.25">
      <c r="A1994" t="s">
        <v>63</v>
      </c>
      <c r="B1994" s="175">
        <v>43708</v>
      </c>
      <c r="C1994">
        <v>49</v>
      </c>
      <c r="D1994" t="s">
        <v>406</v>
      </c>
      <c r="E1994">
        <v>34</v>
      </c>
    </row>
    <row r="1995" spans="1:5" x14ac:dyDescent="0.25">
      <c r="A1995" t="s">
        <v>63</v>
      </c>
      <c r="B1995" s="175">
        <v>43708</v>
      </c>
      <c r="C1995">
        <v>49</v>
      </c>
      <c r="D1995" t="s">
        <v>407</v>
      </c>
      <c r="E1995">
        <v>1</v>
      </c>
    </row>
    <row r="1996" spans="1:5" x14ac:dyDescent="0.25">
      <c r="A1996" t="s">
        <v>63</v>
      </c>
      <c r="B1996" s="175">
        <v>43708</v>
      </c>
      <c r="C1996">
        <v>49</v>
      </c>
      <c r="D1996" t="s">
        <v>409</v>
      </c>
      <c r="E1996">
        <v>6311</v>
      </c>
    </row>
    <row r="1997" spans="1:5" x14ac:dyDescent="0.25">
      <c r="A1997" t="s">
        <v>63</v>
      </c>
      <c r="B1997" s="175">
        <v>43708</v>
      </c>
      <c r="C1997">
        <v>49</v>
      </c>
      <c r="D1997" t="s">
        <v>410</v>
      </c>
      <c r="E1997">
        <v>1627</v>
      </c>
    </row>
    <row r="1998" spans="1:5" x14ac:dyDescent="0.25">
      <c r="A1998" t="s">
        <v>63</v>
      </c>
      <c r="B1998" s="175">
        <v>43708</v>
      </c>
      <c r="C1998">
        <v>49</v>
      </c>
      <c r="D1998" t="s">
        <v>411</v>
      </c>
      <c r="E1998">
        <v>46</v>
      </c>
    </row>
    <row r="1999" spans="1:5" x14ac:dyDescent="0.25">
      <c r="A1999" t="s">
        <v>63</v>
      </c>
      <c r="B1999" s="175">
        <v>43708</v>
      </c>
      <c r="C1999">
        <v>49</v>
      </c>
      <c r="D1999" t="s">
        <v>412</v>
      </c>
      <c r="E1999">
        <v>20</v>
      </c>
    </row>
    <row r="2000" spans="1:5" x14ac:dyDescent="0.25">
      <c r="A2000" t="s">
        <v>63</v>
      </c>
      <c r="B2000" s="175">
        <v>43708</v>
      </c>
      <c r="C2000">
        <v>49</v>
      </c>
      <c r="D2000" t="s">
        <v>413</v>
      </c>
      <c r="E2000">
        <v>1</v>
      </c>
    </row>
    <row r="2001" spans="1:5" x14ac:dyDescent="0.25">
      <c r="A2001" t="s">
        <v>63</v>
      </c>
      <c r="B2001" s="175">
        <v>43736</v>
      </c>
      <c r="C2001">
        <v>49</v>
      </c>
      <c r="D2001" t="s">
        <v>403</v>
      </c>
      <c r="E2001">
        <v>9925</v>
      </c>
    </row>
    <row r="2002" spans="1:5" x14ac:dyDescent="0.25">
      <c r="A2002" t="s">
        <v>63</v>
      </c>
      <c r="B2002" s="175">
        <v>43736</v>
      </c>
      <c r="C2002">
        <v>49</v>
      </c>
      <c r="D2002" t="s">
        <v>404</v>
      </c>
      <c r="E2002">
        <v>3614</v>
      </c>
    </row>
    <row r="2003" spans="1:5" x14ac:dyDescent="0.25">
      <c r="A2003" t="s">
        <v>63</v>
      </c>
      <c r="B2003" s="175">
        <v>43736</v>
      </c>
      <c r="C2003">
        <v>49</v>
      </c>
      <c r="D2003" t="s">
        <v>405</v>
      </c>
      <c r="E2003">
        <v>145</v>
      </c>
    </row>
    <row r="2004" spans="1:5" x14ac:dyDescent="0.25">
      <c r="A2004" t="s">
        <v>63</v>
      </c>
      <c r="B2004" s="175">
        <v>43736</v>
      </c>
      <c r="C2004">
        <v>49</v>
      </c>
      <c r="D2004" t="s">
        <v>406</v>
      </c>
      <c r="E2004">
        <v>22</v>
      </c>
    </row>
    <row r="2005" spans="1:5" x14ac:dyDescent="0.25">
      <c r="A2005" t="s">
        <v>63</v>
      </c>
      <c r="B2005" s="175">
        <v>43736</v>
      </c>
      <c r="C2005">
        <v>49</v>
      </c>
      <c r="D2005" t="s">
        <v>407</v>
      </c>
      <c r="E2005">
        <v>1</v>
      </c>
    </row>
    <row r="2006" spans="1:5" x14ac:dyDescent="0.25">
      <c r="A2006" t="s">
        <v>63</v>
      </c>
      <c r="B2006" s="175">
        <v>43736</v>
      </c>
      <c r="C2006">
        <v>49</v>
      </c>
      <c r="D2006" t="s">
        <v>409</v>
      </c>
      <c r="E2006">
        <v>5977</v>
      </c>
    </row>
    <row r="2007" spans="1:5" x14ac:dyDescent="0.25">
      <c r="A2007" t="s">
        <v>63</v>
      </c>
      <c r="B2007" s="175">
        <v>43736</v>
      </c>
      <c r="C2007">
        <v>49</v>
      </c>
      <c r="D2007" t="s">
        <v>410</v>
      </c>
      <c r="E2007">
        <v>1643</v>
      </c>
    </row>
    <row r="2008" spans="1:5" x14ac:dyDescent="0.25">
      <c r="A2008" t="s">
        <v>63</v>
      </c>
      <c r="B2008" s="175">
        <v>43736</v>
      </c>
      <c r="C2008">
        <v>49</v>
      </c>
      <c r="D2008" t="s">
        <v>411</v>
      </c>
      <c r="E2008">
        <v>29</v>
      </c>
    </row>
    <row r="2009" spans="1:5" x14ac:dyDescent="0.25">
      <c r="A2009" t="s">
        <v>63</v>
      </c>
      <c r="B2009" s="175">
        <v>43736</v>
      </c>
      <c r="C2009">
        <v>49</v>
      </c>
      <c r="D2009" t="s">
        <v>412</v>
      </c>
      <c r="E2009">
        <v>20</v>
      </c>
    </row>
    <row r="2010" spans="1:5" x14ac:dyDescent="0.25">
      <c r="A2010" t="s">
        <v>63</v>
      </c>
      <c r="B2010" s="175">
        <v>43764</v>
      </c>
      <c r="C2010">
        <v>49</v>
      </c>
      <c r="D2010" t="s">
        <v>403</v>
      </c>
      <c r="E2010">
        <v>10231</v>
      </c>
    </row>
    <row r="2011" spans="1:5" x14ac:dyDescent="0.25">
      <c r="A2011" t="s">
        <v>63</v>
      </c>
      <c r="B2011" s="175">
        <v>43764</v>
      </c>
      <c r="C2011">
        <v>49</v>
      </c>
      <c r="D2011" t="s">
        <v>404</v>
      </c>
      <c r="E2011">
        <v>3693</v>
      </c>
    </row>
    <row r="2012" spans="1:5" x14ac:dyDescent="0.25">
      <c r="A2012" t="s">
        <v>63</v>
      </c>
      <c r="B2012" s="175">
        <v>43764</v>
      </c>
      <c r="C2012">
        <v>49</v>
      </c>
      <c r="D2012" t="s">
        <v>405</v>
      </c>
      <c r="E2012">
        <v>158</v>
      </c>
    </row>
    <row r="2013" spans="1:5" x14ac:dyDescent="0.25">
      <c r="A2013" t="s">
        <v>63</v>
      </c>
      <c r="B2013" s="175">
        <v>43764</v>
      </c>
      <c r="C2013">
        <v>49</v>
      </c>
      <c r="D2013" t="s">
        <v>406</v>
      </c>
      <c r="E2013">
        <v>24</v>
      </c>
    </row>
    <row r="2014" spans="1:5" x14ac:dyDescent="0.25">
      <c r="A2014" t="s">
        <v>63</v>
      </c>
      <c r="B2014" s="175">
        <v>43764</v>
      </c>
      <c r="C2014">
        <v>49</v>
      </c>
      <c r="D2014" t="s">
        <v>407</v>
      </c>
      <c r="E2014">
        <v>1</v>
      </c>
    </row>
    <row r="2015" spans="1:5" x14ac:dyDescent="0.25">
      <c r="A2015" t="s">
        <v>63</v>
      </c>
      <c r="B2015" s="175">
        <v>43764</v>
      </c>
      <c r="C2015">
        <v>49</v>
      </c>
      <c r="D2015" t="s">
        <v>409</v>
      </c>
      <c r="E2015">
        <v>5519</v>
      </c>
    </row>
    <row r="2016" spans="1:5" x14ac:dyDescent="0.25">
      <c r="A2016" t="s">
        <v>63</v>
      </c>
      <c r="B2016" s="175">
        <v>43764</v>
      </c>
      <c r="C2016">
        <v>49</v>
      </c>
      <c r="D2016" t="s">
        <v>410</v>
      </c>
      <c r="E2016">
        <v>1705</v>
      </c>
    </row>
    <row r="2017" spans="1:5" x14ac:dyDescent="0.25">
      <c r="A2017" t="s">
        <v>63</v>
      </c>
      <c r="B2017" s="175">
        <v>43764</v>
      </c>
      <c r="C2017">
        <v>49</v>
      </c>
      <c r="D2017" t="s">
        <v>411</v>
      </c>
      <c r="E2017">
        <v>29</v>
      </c>
    </row>
    <row r="2018" spans="1:5" x14ac:dyDescent="0.25">
      <c r="A2018" t="s">
        <v>63</v>
      </c>
      <c r="B2018" s="175">
        <v>43764</v>
      </c>
      <c r="C2018">
        <v>49</v>
      </c>
      <c r="D2018" t="s">
        <v>412</v>
      </c>
      <c r="E2018">
        <v>15</v>
      </c>
    </row>
    <row r="2019" spans="1:5" x14ac:dyDescent="0.25">
      <c r="A2019" t="s">
        <v>63</v>
      </c>
      <c r="B2019" s="175">
        <v>43799</v>
      </c>
      <c r="C2019">
        <v>49</v>
      </c>
      <c r="D2019" t="s">
        <v>403</v>
      </c>
      <c r="E2019">
        <v>9675</v>
      </c>
    </row>
    <row r="2020" spans="1:5" x14ac:dyDescent="0.25">
      <c r="A2020" t="s">
        <v>63</v>
      </c>
      <c r="B2020" s="175">
        <v>43799</v>
      </c>
      <c r="C2020">
        <v>49</v>
      </c>
      <c r="D2020" t="s">
        <v>404</v>
      </c>
      <c r="E2020">
        <v>3385</v>
      </c>
    </row>
    <row r="2021" spans="1:5" x14ac:dyDescent="0.25">
      <c r="A2021" t="s">
        <v>63</v>
      </c>
      <c r="B2021" s="175">
        <v>43799</v>
      </c>
      <c r="C2021">
        <v>49</v>
      </c>
      <c r="D2021" t="s">
        <v>405</v>
      </c>
      <c r="E2021">
        <v>188</v>
      </c>
    </row>
    <row r="2022" spans="1:5" x14ac:dyDescent="0.25">
      <c r="A2022" t="s">
        <v>63</v>
      </c>
      <c r="B2022" s="175">
        <v>43799</v>
      </c>
      <c r="C2022">
        <v>49</v>
      </c>
      <c r="D2022" t="s">
        <v>406</v>
      </c>
      <c r="E2022">
        <v>26</v>
      </c>
    </row>
    <row r="2023" spans="1:5" x14ac:dyDescent="0.25">
      <c r="A2023" t="s">
        <v>63</v>
      </c>
      <c r="B2023" s="175">
        <v>43799</v>
      </c>
      <c r="C2023">
        <v>49</v>
      </c>
      <c r="D2023" t="s">
        <v>409</v>
      </c>
      <c r="E2023">
        <v>4639</v>
      </c>
    </row>
    <row r="2024" spans="1:5" x14ac:dyDescent="0.25">
      <c r="A2024" t="s">
        <v>63</v>
      </c>
      <c r="B2024" s="175">
        <v>43799</v>
      </c>
      <c r="C2024">
        <v>49</v>
      </c>
      <c r="D2024" t="s">
        <v>410</v>
      </c>
      <c r="E2024">
        <v>1554</v>
      </c>
    </row>
    <row r="2025" spans="1:5" x14ac:dyDescent="0.25">
      <c r="A2025" t="s">
        <v>63</v>
      </c>
      <c r="B2025" s="175">
        <v>43799</v>
      </c>
      <c r="C2025">
        <v>49</v>
      </c>
      <c r="D2025" t="s">
        <v>411</v>
      </c>
      <c r="E2025">
        <v>40</v>
      </c>
    </row>
    <row r="2026" spans="1:5" x14ac:dyDescent="0.25">
      <c r="A2026" t="s">
        <v>63</v>
      </c>
      <c r="B2026" s="175">
        <v>43799</v>
      </c>
      <c r="C2026">
        <v>49</v>
      </c>
      <c r="D2026" t="s">
        <v>412</v>
      </c>
      <c r="E2026">
        <v>14</v>
      </c>
    </row>
    <row r="2027" spans="1:5" x14ac:dyDescent="0.25">
      <c r="A2027" t="s">
        <v>63</v>
      </c>
      <c r="B2027" s="175">
        <v>43820</v>
      </c>
      <c r="C2027">
        <v>49</v>
      </c>
      <c r="D2027" t="s">
        <v>403</v>
      </c>
      <c r="E2027">
        <v>9309</v>
      </c>
    </row>
    <row r="2028" spans="1:5" x14ac:dyDescent="0.25">
      <c r="A2028" t="s">
        <v>63</v>
      </c>
      <c r="B2028" s="175">
        <v>43820</v>
      </c>
      <c r="C2028">
        <v>49</v>
      </c>
      <c r="D2028" t="s">
        <v>404</v>
      </c>
      <c r="E2028">
        <v>3100</v>
      </c>
    </row>
    <row r="2029" spans="1:5" x14ac:dyDescent="0.25">
      <c r="A2029" t="s">
        <v>63</v>
      </c>
      <c r="B2029" s="175">
        <v>43820</v>
      </c>
      <c r="C2029">
        <v>49</v>
      </c>
      <c r="D2029" t="s">
        <v>405</v>
      </c>
      <c r="E2029">
        <v>187</v>
      </c>
    </row>
    <row r="2030" spans="1:5" x14ac:dyDescent="0.25">
      <c r="A2030" t="s">
        <v>63</v>
      </c>
      <c r="B2030" s="175">
        <v>43820</v>
      </c>
      <c r="C2030">
        <v>49</v>
      </c>
      <c r="D2030" t="s">
        <v>406</v>
      </c>
      <c r="E2030">
        <v>29</v>
      </c>
    </row>
    <row r="2031" spans="1:5" x14ac:dyDescent="0.25">
      <c r="A2031" t="s">
        <v>63</v>
      </c>
      <c r="B2031" s="175">
        <v>43820</v>
      </c>
      <c r="C2031">
        <v>49</v>
      </c>
      <c r="D2031" t="s">
        <v>409</v>
      </c>
      <c r="E2031">
        <v>4496</v>
      </c>
    </row>
    <row r="2032" spans="1:5" x14ac:dyDescent="0.25">
      <c r="A2032" t="s">
        <v>63</v>
      </c>
      <c r="B2032" s="175">
        <v>43820</v>
      </c>
      <c r="C2032">
        <v>49</v>
      </c>
      <c r="D2032" t="s">
        <v>410</v>
      </c>
      <c r="E2032">
        <v>1454</v>
      </c>
    </row>
    <row r="2033" spans="1:5" x14ac:dyDescent="0.25">
      <c r="A2033" t="s">
        <v>63</v>
      </c>
      <c r="B2033" s="175">
        <v>43820</v>
      </c>
      <c r="C2033">
        <v>49</v>
      </c>
      <c r="D2033" t="s">
        <v>411</v>
      </c>
      <c r="E2033">
        <v>43</v>
      </c>
    </row>
    <row r="2034" spans="1:5" x14ac:dyDescent="0.25">
      <c r="A2034" t="s">
        <v>63</v>
      </c>
      <c r="B2034" s="175">
        <v>43820</v>
      </c>
      <c r="C2034">
        <v>49</v>
      </c>
      <c r="D2034" t="s">
        <v>412</v>
      </c>
      <c r="E2034">
        <v>16</v>
      </c>
    </row>
    <row r="2035" spans="1:5" x14ac:dyDescent="0.25">
      <c r="A2035" t="s">
        <v>63</v>
      </c>
      <c r="B2035" s="175">
        <v>43820</v>
      </c>
      <c r="C2035">
        <v>49</v>
      </c>
      <c r="D2035" t="s">
        <v>413</v>
      </c>
      <c r="E2035">
        <v>1</v>
      </c>
    </row>
    <row r="2036" spans="1:5" x14ac:dyDescent="0.25">
      <c r="A2036" t="s">
        <v>63</v>
      </c>
      <c r="B2036" s="175">
        <v>43855</v>
      </c>
      <c r="C2036">
        <v>49</v>
      </c>
      <c r="D2036" t="s">
        <v>403</v>
      </c>
      <c r="E2036">
        <v>8841</v>
      </c>
    </row>
    <row r="2037" spans="1:5" x14ac:dyDescent="0.25">
      <c r="A2037" t="s">
        <v>63</v>
      </c>
      <c r="B2037" s="175">
        <v>43855</v>
      </c>
      <c r="C2037">
        <v>49</v>
      </c>
      <c r="D2037" t="s">
        <v>404</v>
      </c>
      <c r="E2037">
        <v>2663</v>
      </c>
    </row>
    <row r="2038" spans="1:5" x14ac:dyDescent="0.25">
      <c r="A2038" t="s">
        <v>63</v>
      </c>
      <c r="B2038" s="175">
        <v>43855</v>
      </c>
      <c r="C2038">
        <v>49</v>
      </c>
      <c r="D2038" t="s">
        <v>405</v>
      </c>
      <c r="E2038">
        <v>201</v>
      </c>
    </row>
    <row r="2039" spans="1:5" x14ac:dyDescent="0.25">
      <c r="A2039" t="s">
        <v>63</v>
      </c>
      <c r="B2039" s="175">
        <v>43855</v>
      </c>
      <c r="C2039">
        <v>49</v>
      </c>
      <c r="D2039" t="s">
        <v>406</v>
      </c>
      <c r="E2039">
        <v>33</v>
      </c>
    </row>
    <row r="2040" spans="1:5" x14ac:dyDescent="0.25">
      <c r="A2040" t="s">
        <v>63</v>
      </c>
      <c r="B2040" s="175">
        <v>43855</v>
      </c>
      <c r="C2040">
        <v>49</v>
      </c>
      <c r="D2040" t="s">
        <v>409</v>
      </c>
      <c r="E2040">
        <v>4299</v>
      </c>
    </row>
    <row r="2041" spans="1:5" x14ac:dyDescent="0.25">
      <c r="A2041" t="s">
        <v>63</v>
      </c>
      <c r="B2041" s="175">
        <v>43855</v>
      </c>
      <c r="C2041">
        <v>49</v>
      </c>
      <c r="D2041" t="s">
        <v>410</v>
      </c>
      <c r="E2041">
        <v>1267</v>
      </c>
    </row>
    <row r="2042" spans="1:5" x14ac:dyDescent="0.25">
      <c r="A2042" t="s">
        <v>63</v>
      </c>
      <c r="B2042" s="175">
        <v>43855</v>
      </c>
      <c r="C2042">
        <v>49</v>
      </c>
      <c r="D2042" t="s">
        <v>411</v>
      </c>
      <c r="E2042">
        <v>48</v>
      </c>
    </row>
    <row r="2043" spans="1:5" x14ac:dyDescent="0.25">
      <c r="A2043" t="s">
        <v>63</v>
      </c>
      <c r="B2043" s="175">
        <v>43855</v>
      </c>
      <c r="C2043">
        <v>49</v>
      </c>
      <c r="D2043" t="s">
        <v>412</v>
      </c>
      <c r="E2043">
        <v>19</v>
      </c>
    </row>
    <row r="2044" spans="1:5" x14ac:dyDescent="0.25">
      <c r="A2044" t="s">
        <v>63</v>
      </c>
      <c r="B2044" s="175">
        <v>43855</v>
      </c>
      <c r="C2044">
        <v>49</v>
      </c>
      <c r="D2044" t="s">
        <v>413</v>
      </c>
      <c r="E2044">
        <v>1</v>
      </c>
    </row>
    <row r="2045" spans="1:5" x14ac:dyDescent="0.25">
      <c r="A2045" t="s">
        <v>63</v>
      </c>
      <c r="B2045" s="175">
        <v>43890</v>
      </c>
      <c r="C2045">
        <v>49</v>
      </c>
      <c r="D2045" t="s">
        <v>403</v>
      </c>
      <c r="E2045">
        <v>9042</v>
      </c>
    </row>
    <row r="2046" spans="1:5" x14ac:dyDescent="0.25">
      <c r="A2046" t="s">
        <v>63</v>
      </c>
      <c r="B2046" s="175">
        <v>43890</v>
      </c>
      <c r="C2046">
        <v>49</v>
      </c>
      <c r="D2046" t="s">
        <v>404</v>
      </c>
      <c r="E2046">
        <v>2386</v>
      </c>
    </row>
    <row r="2047" spans="1:5" x14ac:dyDescent="0.25">
      <c r="A2047" t="s">
        <v>63</v>
      </c>
      <c r="B2047" s="175">
        <v>43890</v>
      </c>
      <c r="C2047">
        <v>49</v>
      </c>
      <c r="D2047" t="s">
        <v>405</v>
      </c>
      <c r="E2047">
        <v>179</v>
      </c>
    </row>
    <row r="2048" spans="1:5" x14ac:dyDescent="0.25">
      <c r="A2048" t="s">
        <v>63</v>
      </c>
      <c r="B2048" s="175">
        <v>43890</v>
      </c>
      <c r="C2048">
        <v>49</v>
      </c>
      <c r="D2048" t="s">
        <v>406</v>
      </c>
      <c r="E2048">
        <v>28</v>
      </c>
    </row>
    <row r="2049" spans="1:5" x14ac:dyDescent="0.25">
      <c r="A2049" t="s">
        <v>63</v>
      </c>
      <c r="B2049" s="175">
        <v>43890</v>
      </c>
      <c r="C2049">
        <v>49</v>
      </c>
      <c r="D2049" t="s">
        <v>409</v>
      </c>
      <c r="E2049">
        <v>4878</v>
      </c>
    </row>
    <row r="2050" spans="1:5" x14ac:dyDescent="0.25">
      <c r="A2050" t="s">
        <v>63</v>
      </c>
      <c r="B2050" s="175">
        <v>43890</v>
      </c>
      <c r="C2050">
        <v>49</v>
      </c>
      <c r="D2050" t="s">
        <v>410</v>
      </c>
      <c r="E2050">
        <v>858</v>
      </c>
    </row>
    <row r="2051" spans="1:5" x14ac:dyDescent="0.25">
      <c r="A2051" t="s">
        <v>63</v>
      </c>
      <c r="B2051" s="175">
        <v>43890</v>
      </c>
      <c r="C2051">
        <v>49</v>
      </c>
      <c r="D2051" t="s">
        <v>411</v>
      </c>
      <c r="E2051">
        <v>46</v>
      </c>
    </row>
    <row r="2052" spans="1:5" x14ac:dyDescent="0.25">
      <c r="A2052" t="s">
        <v>63</v>
      </c>
      <c r="B2052" s="175">
        <v>43890</v>
      </c>
      <c r="C2052">
        <v>49</v>
      </c>
      <c r="D2052" t="s">
        <v>412</v>
      </c>
      <c r="E2052">
        <v>14</v>
      </c>
    </row>
    <row r="2053" spans="1:5" x14ac:dyDescent="0.25">
      <c r="A2053" t="s">
        <v>63</v>
      </c>
      <c r="B2053" s="175">
        <v>43890</v>
      </c>
      <c r="C2053">
        <v>49</v>
      </c>
      <c r="D2053" t="s">
        <v>413</v>
      </c>
      <c r="E2053">
        <v>1</v>
      </c>
    </row>
    <row r="2054" spans="1:5" x14ac:dyDescent="0.25">
      <c r="A2054" t="s">
        <v>63</v>
      </c>
      <c r="B2054" s="175">
        <v>43918</v>
      </c>
      <c r="C2054">
        <v>49</v>
      </c>
      <c r="D2054" t="s">
        <v>403</v>
      </c>
      <c r="E2054">
        <v>8200</v>
      </c>
    </row>
    <row r="2055" spans="1:5" x14ac:dyDescent="0.25">
      <c r="A2055" t="s">
        <v>63</v>
      </c>
      <c r="B2055" s="175">
        <v>43918</v>
      </c>
      <c r="C2055">
        <v>49</v>
      </c>
      <c r="D2055" t="s">
        <v>404</v>
      </c>
      <c r="E2055">
        <v>2134</v>
      </c>
    </row>
    <row r="2056" spans="1:5" x14ac:dyDescent="0.25">
      <c r="A2056" t="s">
        <v>63</v>
      </c>
      <c r="B2056" s="175">
        <v>43918</v>
      </c>
      <c r="C2056">
        <v>49</v>
      </c>
      <c r="D2056" t="s">
        <v>405</v>
      </c>
      <c r="E2056">
        <v>148</v>
      </c>
    </row>
    <row r="2057" spans="1:5" x14ac:dyDescent="0.25">
      <c r="A2057" t="s">
        <v>63</v>
      </c>
      <c r="B2057" s="175">
        <v>43918</v>
      </c>
      <c r="C2057">
        <v>49</v>
      </c>
      <c r="D2057" t="s">
        <v>406</v>
      </c>
      <c r="E2057">
        <v>18</v>
      </c>
    </row>
    <row r="2058" spans="1:5" x14ac:dyDescent="0.25">
      <c r="A2058" t="s">
        <v>63</v>
      </c>
      <c r="B2058" s="175">
        <v>43918</v>
      </c>
      <c r="C2058">
        <v>49</v>
      </c>
      <c r="D2058" t="s">
        <v>409</v>
      </c>
      <c r="E2058">
        <v>4677</v>
      </c>
    </row>
    <row r="2059" spans="1:5" x14ac:dyDescent="0.25">
      <c r="A2059" t="s">
        <v>63</v>
      </c>
      <c r="B2059" s="175">
        <v>43918</v>
      </c>
      <c r="C2059">
        <v>49</v>
      </c>
      <c r="D2059" t="s">
        <v>410</v>
      </c>
      <c r="E2059">
        <v>767</v>
      </c>
    </row>
    <row r="2060" spans="1:5" x14ac:dyDescent="0.25">
      <c r="A2060" t="s">
        <v>63</v>
      </c>
      <c r="B2060" s="175">
        <v>43918</v>
      </c>
      <c r="C2060">
        <v>49</v>
      </c>
      <c r="D2060" t="s">
        <v>411</v>
      </c>
      <c r="E2060">
        <v>34</v>
      </c>
    </row>
    <row r="2061" spans="1:5" x14ac:dyDescent="0.25">
      <c r="A2061" t="s">
        <v>63</v>
      </c>
      <c r="B2061" s="175">
        <v>43918</v>
      </c>
      <c r="C2061">
        <v>49</v>
      </c>
      <c r="D2061" t="s">
        <v>412</v>
      </c>
      <c r="E2061">
        <v>13</v>
      </c>
    </row>
    <row r="2062" spans="1:5" x14ac:dyDescent="0.25">
      <c r="A2062" t="s">
        <v>63</v>
      </c>
      <c r="B2062" s="175">
        <v>43918</v>
      </c>
      <c r="C2062">
        <v>49</v>
      </c>
      <c r="D2062" t="s">
        <v>413</v>
      </c>
      <c r="E2062">
        <v>2</v>
      </c>
    </row>
    <row r="2063" spans="1:5" x14ac:dyDescent="0.25">
      <c r="A2063" t="s">
        <v>420</v>
      </c>
      <c r="B2063" s="175">
        <v>43554</v>
      </c>
      <c r="C2063">
        <v>49</v>
      </c>
      <c r="D2063" t="s">
        <v>403</v>
      </c>
      <c r="E2063">
        <v>30955905.370000001</v>
      </c>
    </row>
    <row r="2064" spans="1:5" x14ac:dyDescent="0.25">
      <c r="A2064" t="s">
        <v>420</v>
      </c>
      <c r="B2064" s="175">
        <v>43554</v>
      </c>
      <c r="C2064">
        <v>49</v>
      </c>
      <c r="D2064" t="s">
        <v>404</v>
      </c>
      <c r="E2064">
        <v>2576328.0299999998</v>
      </c>
    </row>
    <row r="2065" spans="1:5" x14ac:dyDescent="0.25">
      <c r="A2065" t="s">
        <v>420</v>
      </c>
      <c r="B2065" s="175">
        <v>43554</v>
      </c>
      <c r="C2065">
        <v>49</v>
      </c>
      <c r="D2065" t="s">
        <v>405</v>
      </c>
      <c r="E2065">
        <v>7431596.1399999997</v>
      </c>
    </row>
    <row r="2066" spans="1:5" x14ac:dyDescent="0.25">
      <c r="A2066" t="s">
        <v>420</v>
      </c>
      <c r="B2066" s="175">
        <v>43554</v>
      </c>
      <c r="C2066">
        <v>49</v>
      </c>
      <c r="D2066" t="s">
        <v>406</v>
      </c>
      <c r="E2066">
        <v>12767529.970000001</v>
      </c>
    </row>
    <row r="2067" spans="1:5" x14ac:dyDescent="0.25">
      <c r="A2067" t="s">
        <v>420</v>
      </c>
      <c r="B2067" s="175">
        <v>43554</v>
      </c>
      <c r="C2067">
        <v>49</v>
      </c>
      <c r="D2067" t="s">
        <v>407</v>
      </c>
      <c r="E2067">
        <v>15252895.32</v>
      </c>
    </row>
    <row r="2068" spans="1:5" x14ac:dyDescent="0.25">
      <c r="A2068" t="s">
        <v>420</v>
      </c>
      <c r="B2068" s="175">
        <v>43554</v>
      </c>
      <c r="C2068">
        <v>49</v>
      </c>
      <c r="D2068" t="s">
        <v>408</v>
      </c>
      <c r="E2068">
        <v>8898.5300000000007</v>
      </c>
    </row>
    <row r="2069" spans="1:5" x14ac:dyDescent="0.25">
      <c r="A2069" t="s">
        <v>420</v>
      </c>
      <c r="B2069" s="175">
        <v>43554</v>
      </c>
      <c r="C2069">
        <v>49</v>
      </c>
      <c r="D2069" t="s">
        <v>409</v>
      </c>
      <c r="E2069">
        <v>24536141.59</v>
      </c>
    </row>
    <row r="2070" spans="1:5" x14ac:dyDescent="0.25">
      <c r="A2070" t="s">
        <v>420</v>
      </c>
      <c r="B2070" s="175">
        <v>43554</v>
      </c>
      <c r="C2070">
        <v>49</v>
      </c>
      <c r="D2070" t="s">
        <v>410</v>
      </c>
      <c r="E2070">
        <v>3493716.82</v>
      </c>
    </row>
    <row r="2071" spans="1:5" x14ac:dyDescent="0.25">
      <c r="A2071" t="s">
        <v>420</v>
      </c>
      <c r="B2071" s="175">
        <v>43554</v>
      </c>
      <c r="C2071">
        <v>49</v>
      </c>
      <c r="D2071" t="s">
        <v>411</v>
      </c>
      <c r="E2071">
        <v>3663163.08</v>
      </c>
    </row>
    <row r="2072" spans="1:5" x14ac:dyDescent="0.25">
      <c r="A2072" t="s">
        <v>420</v>
      </c>
      <c r="B2072" s="175">
        <v>43554</v>
      </c>
      <c r="C2072">
        <v>49</v>
      </c>
      <c r="D2072" t="s">
        <v>412</v>
      </c>
      <c r="E2072">
        <v>4907926.0199999996</v>
      </c>
    </row>
    <row r="2073" spans="1:5" x14ac:dyDescent="0.25">
      <c r="A2073" t="s">
        <v>420</v>
      </c>
      <c r="B2073" s="175">
        <v>43554</v>
      </c>
      <c r="C2073">
        <v>49</v>
      </c>
      <c r="D2073" t="s">
        <v>413</v>
      </c>
      <c r="E2073">
        <v>2636702.39</v>
      </c>
    </row>
    <row r="2074" spans="1:5" x14ac:dyDescent="0.25">
      <c r="A2074" t="s">
        <v>420</v>
      </c>
      <c r="B2074" s="175">
        <v>43554</v>
      </c>
      <c r="C2074">
        <v>49</v>
      </c>
      <c r="D2074" t="s">
        <v>414</v>
      </c>
      <c r="E2074">
        <v>486044.57</v>
      </c>
    </row>
    <row r="2075" spans="1:5" x14ac:dyDescent="0.25">
      <c r="A2075" t="s">
        <v>420</v>
      </c>
      <c r="B2075" s="175">
        <v>43582</v>
      </c>
      <c r="C2075">
        <v>49</v>
      </c>
      <c r="D2075" t="s">
        <v>403</v>
      </c>
      <c r="E2075">
        <v>25608881.640000001</v>
      </c>
    </row>
    <row r="2076" spans="1:5" x14ac:dyDescent="0.25">
      <c r="A2076" t="s">
        <v>420</v>
      </c>
      <c r="B2076" s="175">
        <v>43582</v>
      </c>
      <c r="C2076">
        <v>49</v>
      </c>
      <c r="D2076" t="s">
        <v>404</v>
      </c>
      <c r="E2076">
        <v>2146607.7000000002</v>
      </c>
    </row>
    <row r="2077" spans="1:5" x14ac:dyDescent="0.25">
      <c r="A2077" t="s">
        <v>420</v>
      </c>
      <c r="B2077" s="175">
        <v>43582</v>
      </c>
      <c r="C2077">
        <v>49</v>
      </c>
      <c r="D2077" t="s">
        <v>405</v>
      </c>
      <c r="E2077">
        <v>6556674.79</v>
      </c>
    </row>
    <row r="2078" spans="1:5" x14ac:dyDescent="0.25">
      <c r="A2078" t="s">
        <v>420</v>
      </c>
      <c r="B2078" s="175">
        <v>43582</v>
      </c>
      <c r="C2078">
        <v>49</v>
      </c>
      <c r="D2078" t="s">
        <v>406</v>
      </c>
      <c r="E2078">
        <v>11641174.460000001</v>
      </c>
    </row>
    <row r="2079" spans="1:5" x14ac:dyDescent="0.25">
      <c r="A2079" t="s">
        <v>420</v>
      </c>
      <c r="B2079" s="175">
        <v>43582</v>
      </c>
      <c r="C2079">
        <v>49</v>
      </c>
      <c r="D2079" t="s">
        <v>407</v>
      </c>
      <c r="E2079">
        <v>14598452.75</v>
      </c>
    </row>
    <row r="2080" spans="1:5" x14ac:dyDescent="0.25">
      <c r="A2080" t="s">
        <v>420</v>
      </c>
      <c r="B2080" s="175">
        <v>43582</v>
      </c>
      <c r="C2080">
        <v>49</v>
      </c>
      <c r="D2080" t="s">
        <v>408</v>
      </c>
      <c r="E2080">
        <v>16048.79</v>
      </c>
    </row>
    <row r="2081" spans="1:5" x14ac:dyDescent="0.25">
      <c r="A2081" t="s">
        <v>420</v>
      </c>
      <c r="B2081" s="175">
        <v>43582</v>
      </c>
      <c r="C2081">
        <v>49</v>
      </c>
      <c r="D2081" t="s">
        <v>409</v>
      </c>
      <c r="E2081">
        <v>16363974.01</v>
      </c>
    </row>
    <row r="2082" spans="1:5" x14ac:dyDescent="0.25">
      <c r="A2082" t="s">
        <v>420</v>
      </c>
      <c r="B2082" s="175">
        <v>43582</v>
      </c>
      <c r="C2082">
        <v>49</v>
      </c>
      <c r="D2082" t="s">
        <v>410</v>
      </c>
      <c r="E2082">
        <v>1573700.52</v>
      </c>
    </row>
    <row r="2083" spans="1:5" x14ac:dyDescent="0.25">
      <c r="A2083" t="s">
        <v>420</v>
      </c>
      <c r="B2083" s="175">
        <v>43582</v>
      </c>
      <c r="C2083">
        <v>49</v>
      </c>
      <c r="D2083" t="s">
        <v>411</v>
      </c>
      <c r="E2083">
        <v>2244718.67</v>
      </c>
    </row>
    <row r="2084" spans="1:5" x14ac:dyDescent="0.25">
      <c r="A2084" t="s">
        <v>420</v>
      </c>
      <c r="B2084" s="175">
        <v>43582</v>
      </c>
      <c r="C2084">
        <v>49</v>
      </c>
      <c r="D2084" t="s">
        <v>412</v>
      </c>
      <c r="E2084">
        <v>3551606.29</v>
      </c>
    </row>
    <row r="2085" spans="1:5" x14ac:dyDescent="0.25">
      <c r="A2085" t="s">
        <v>420</v>
      </c>
      <c r="B2085" s="175">
        <v>43582</v>
      </c>
      <c r="C2085">
        <v>49</v>
      </c>
      <c r="D2085" t="s">
        <v>413</v>
      </c>
      <c r="E2085">
        <v>2236176.0099999998</v>
      </c>
    </row>
    <row r="2086" spans="1:5" x14ac:dyDescent="0.25">
      <c r="A2086" t="s">
        <v>420</v>
      </c>
      <c r="B2086" s="175">
        <v>43582</v>
      </c>
      <c r="C2086">
        <v>49</v>
      </c>
      <c r="D2086" t="s">
        <v>414</v>
      </c>
      <c r="E2086">
        <v>628130.79</v>
      </c>
    </row>
    <row r="2087" spans="1:5" x14ac:dyDescent="0.25">
      <c r="A2087" t="s">
        <v>420</v>
      </c>
      <c r="B2087" s="175">
        <v>43610</v>
      </c>
      <c r="C2087">
        <v>49</v>
      </c>
      <c r="D2087" t="s">
        <v>403</v>
      </c>
      <c r="E2087">
        <v>24214210.129999999</v>
      </c>
    </row>
    <row r="2088" spans="1:5" x14ac:dyDescent="0.25">
      <c r="A2088" t="s">
        <v>420</v>
      </c>
      <c r="B2088" s="175">
        <v>43610</v>
      </c>
      <c r="C2088">
        <v>49</v>
      </c>
      <c r="D2088" t="s">
        <v>404</v>
      </c>
      <c r="E2088">
        <v>1973846.67</v>
      </c>
    </row>
    <row r="2089" spans="1:5" x14ac:dyDescent="0.25">
      <c r="A2089" t="s">
        <v>420</v>
      </c>
      <c r="B2089" s="175">
        <v>43610</v>
      </c>
      <c r="C2089">
        <v>49</v>
      </c>
      <c r="D2089" t="s">
        <v>405</v>
      </c>
      <c r="E2089">
        <v>5872706.4800000004</v>
      </c>
    </row>
    <row r="2090" spans="1:5" x14ac:dyDescent="0.25">
      <c r="A2090" t="s">
        <v>420</v>
      </c>
      <c r="B2090" s="175">
        <v>43610</v>
      </c>
      <c r="C2090">
        <v>49</v>
      </c>
      <c r="D2090" t="s">
        <v>406</v>
      </c>
      <c r="E2090">
        <v>10810663.779999999</v>
      </c>
    </row>
    <row r="2091" spans="1:5" x14ac:dyDescent="0.25">
      <c r="A2091" t="s">
        <v>420</v>
      </c>
      <c r="B2091" s="175">
        <v>43610</v>
      </c>
      <c r="C2091">
        <v>49</v>
      </c>
      <c r="D2091" t="s">
        <v>407</v>
      </c>
      <c r="E2091">
        <v>12564331.07</v>
      </c>
    </row>
    <row r="2092" spans="1:5" x14ac:dyDescent="0.25">
      <c r="A2092" t="s">
        <v>420</v>
      </c>
      <c r="B2092" s="175">
        <v>43610</v>
      </c>
      <c r="C2092">
        <v>49</v>
      </c>
      <c r="D2092" t="s">
        <v>408</v>
      </c>
      <c r="E2092">
        <v>14891.38</v>
      </c>
    </row>
    <row r="2093" spans="1:5" x14ac:dyDescent="0.25">
      <c r="A2093" t="s">
        <v>420</v>
      </c>
      <c r="B2093" s="175">
        <v>43610</v>
      </c>
      <c r="C2093">
        <v>49</v>
      </c>
      <c r="D2093" t="s">
        <v>409</v>
      </c>
      <c r="E2093">
        <v>11393203.48</v>
      </c>
    </row>
    <row r="2094" spans="1:5" x14ac:dyDescent="0.25">
      <c r="A2094" t="s">
        <v>420</v>
      </c>
      <c r="B2094" s="175">
        <v>43610</v>
      </c>
      <c r="C2094">
        <v>49</v>
      </c>
      <c r="D2094" t="s">
        <v>410</v>
      </c>
      <c r="E2094">
        <v>967014.45</v>
      </c>
    </row>
    <row r="2095" spans="1:5" x14ac:dyDescent="0.25">
      <c r="A2095" t="s">
        <v>420</v>
      </c>
      <c r="B2095" s="175">
        <v>43610</v>
      </c>
      <c r="C2095">
        <v>49</v>
      </c>
      <c r="D2095" t="s">
        <v>411</v>
      </c>
      <c r="E2095">
        <v>1325300.6000000001</v>
      </c>
    </row>
    <row r="2096" spans="1:5" x14ac:dyDescent="0.25">
      <c r="A2096" t="s">
        <v>420</v>
      </c>
      <c r="B2096" s="175">
        <v>43610</v>
      </c>
      <c r="C2096">
        <v>49</v>
      </c>
      <c r="D2096" t="s">
        <v>412</v>
      </c>
      <c r="E2096">
        <v>2446532.9300000002</v>
      </c>
    </row>
    <row r="2097" spans="1:5" x14ac:dyDescent="0.25">
      <c r="A2097" t="s">
        <v>420</v>
      </c>
      <c r="B2097" s="175">
        <v>43610</v>
      </c>
      <c r="C2097">
        <v>49</v>
      </c>
      <c r="D2097" t="s">
        <v>413</v>
      </c>
      <c r="E2097">
        <v>1531388.25</v>
      </c>
    </row>
    <row r="2098" spans="1:5" x14ac:dyDescent="0.25">
      <c r="A2098" t="s">
        <v>420</v>
      </c>
      <c r="B2098" s="175">
        <v>43610</v>
      </c>
      <c r="C2098">
        <v>49</v>
      </c>
      <c r="D2098" t="s">
        <v>414</v>
      </c>
      <c r="E2098">
        <v>273955.11</v>
      </c>
    </row>
    <row r="2099" spans="1:5" x14ac:dyDescent="0.25">
      <c r="A2099" t="s">
        <v>420</v>
      </c>
      <c r="B2099" s="175">
        <v>43645</v>
      </c>
      <c r="C2099">
        <v>49</v>
      </c>
      <c r="D2099" t="s">
        <v>403</v>
      </c>
      <c r="E2099">
        <v>28050500.579999998</v>
      </c>
    </row>
    <row r="2100" spans="1:5" x14ac:dyDescent="0.25">
      <c r="A2100" t="s">
        <v>420</v>
      </c>
      <c r="B2100" s="175">
        <v>43645</v>
      </c>
      <c r="C2100">
        <v>49</v>
      </c>
      <c r="D2100" t="s">
        <v>404</v>
      </c>
      <c r="E2100">
        <v>2095655.5</v>
      </c>
    </row>
    <row r="2101" spans="1:5" x14ac:dyDescent="0.25">
      <c r="A2101" t="s">
        <v>420</v>
      </c>
      <c r="B2101" s="175">
        <v>43645</v>
      </c>
      <c r="C2101">
        <v>49</v>
      </c>
      <c r="D2101" t="s">
        <v>405</v>
      </c>
      <c r="E2101">
        <v>6449980.5700000003</v>
      </c>
    </row>
    <row r="2102" spans="1:5" x14ac:dyDescent="0.25">
      <c r="A2102" t="s">
        <v>420</v>
      </c>
      <c r="B2102" s="175">
        <v>43645</v>
      </c>
      <c r="C2102">
        <v>49</v>
      </c>
      <c r="D2102" t="s">
        <v>406</v>
      </c>
      <c r="E2102">
        <v>11347866.26</v>
      </c>
    </row>
    <row r="2103" spans="1:5" x14ac:dyDescent="0.25">
      <c r="A2103" t="s">
        <v>420</v>
      </c>
      <c r="B2103" s="175">
        <v>43645</v>
      </c>
      <c r="C2103">
        <v>49</v>
      </c>
      <c r="D2103" t="s">
        <v>407</v>
      </c>
      <c r="E2103">
        <v>14148290.74</v>
      </c>
    </row>
    <row r="2104" spans="1:5" x14ac:dyDescent="0.25">
      <c r="A2104" t="s">
        <v>420</v>
      </c>
      <c r="B2104" s="175">
        <v>43645</v>
      </c>
      <c r="C2104">
        <v>49</v>
      </c>
      <c r="D2104" t="s">
        <v>408</v>
      </c>
      <c r="E2104">
        <v>16.45</v>
      </c>
    </row>
    <row r="2105" spans="1:5" x14ac:dyDescent="0.25">
      <c r="A2105" t="s">
        <v>420</v>
      </c>
      <c r="B2105" s="175">
        <v>43645</v>
      </c>
      <c r="C2105">
        <v>49</v>
      </c>
      <c r="D2105" t="s">
        <v>409</v>
      </c>
      <c r="E2105">
        <v>8401746.6799999997</v>
      </c>
    </row>
    <row r="2106" spans="1:5" x14ac:dyDescent="0.25">
      <c r="A2106" t="s">
        <v>420</v>
      </c>
      <c r="B2106" s="175">
        <v>43645</v>
      </c>
      <c r="C2106">
        <v>49</v>
      </c>
      <c r="D2106" t="s">
        <v>410</v>
      </c>
      <c r="E2106">
        <v>575531.75</v>
      </c>
    </row>
    <row r="2107" spans="1:5" x14ac:dyDescent="0.25">
      <c r="A2107" t="s">
        <v>420</v>
      </c>
      <c r="B2107" s="175">
        <v>43645</v>
      </c>
      <c r="C2107">
        <v>49</v>
      </c>
      <c r="D2107" t="s">
        <v>411</v>
      </c>
      <c r="E2107">
        <v>857289.55</v>
      </c>
    </row>
    <row r="2108" spans="1:5" x14ac:dyDescent="0.25">
      <c r="A2108" t="s">
        <v>420</v>
      </c>
      <c r="B2108" s="175">
        <v>43645</v>
      </c>
      <c r="C2108">
        <v>49</v>
      </c>
      <c r="D2108" t="s">
        <v>412</v>
      </c>
      <c r="E2108">
        <v>1789006.25</v>
      </c>
    </row>
    <row r="2109" spans="1:5" x14ac:dyDescent="0.25">
      <c r="A2109" t="s">
        <v>420</v>
      </c>
      <c r="B2109" s="175">
        <v>43645</v>
      </c>
      <c r="C2109">
        <v>49</v>
      </c>
      <c r="D2109" t="s">
        <v>413</v>
      </c>
      <c r="E2109">
        <v>1366617.99</v>
      </c>
    </row>
    <row r="2110" spans="1:5" x14ac:dyDescent="0.25">
      <c r="A2110" t="s">
        <v>420</v>
      </c>
      <c r="B2110" s="175">
        <v>43645</v>
      </c>
      <c r="C2110">
        <v>49</v>
      </c>
      <c r="D2110" t="s">
        <v>414</v>
      </c>
      <c r="E2110">
        <v>302159.01</v>
      </c>
    </row>
    <row r="2111" spans="1:5" x14ac:dyDescent="0.25">
      <c r="A2111" t="s">
        <v>420</v>
      </c>
      <c r="B2111" s="175">
        <v>43673</v>
      </c>
      <c r="C2111">
        <v>49</v>
      </c>
      <c r="D2111" t="s">
        <v>403</v>
      </c>
      <c r="E2111">
        <v>35332062.869999997</v>
      </c>
    </row>
    <row r="2112" spans="1:5" x14ac:dyDescent="0.25">
      <c r="A2112" t="s">
        <v>420</v>
      </c>
      <c r="B2112" s="175">
        <v>43673</v>
      </c>
      <c r="C2112">
        <v>49</v>
      </c>
      <c r="D2112" t="s">
        <v>404</v>
      </c>
      <c r="E2112">
        <v>2344416.08</v>
      </c>
    </row>
    <row r="2113" spans="1:5" x14ac:dyDescent="0.25">
      <c r="A2113" t="s">
        <v>420</v>
      </c>
      <c r="B2113" s="175">
        <v>43673</v>
      </c>
      <c r="C2113">
        <v>49</v>
      </c>
      <c r="D2113" t="s">
        <v>405</v>
      </c>
      <c r="E2113">
        <v>7156248.5700000003</v>
      </c>
    </row>
    <row r="2114" spans="1:5" x14ac:dyDescent="0.25">
      <c r="A2114" t="s">
        <v>420</v>
      </c>
      <c r="B2114" s="175">
        <v>43673</v>
      </c>
      <c r="C2114">
        <v>49</v>
      </c>
      <c r="D2114" t="s">
        <v>406</v>
      </c>
      <c r="E2114">
        <v>12030757.539999999</v>
      </c>
    </row>
    <row r="2115" spans="1:5" x14ac:dyDescent="0.25">
      <c r="A2115" t="s">
        <v>420</v>
      </c>
      <c r="B2115" s="175">
        <v>43673</v>
      </c>
      <c r="C2115">
        <v>49</v>
      </c>
      <c r="D2115" t="s">
        <v>407</v>
      </c>
      <c r="E2115">
        <v>13826718.949999999</v>
      </c>
    </row>
    <row r="2116" spans="1:5" x14ac:dyDescent="0.25">
      <c r="A2116" t="s">
        <v>420</v>
      </c>
      <c r="B2116" s="175">
        <v>43673</v>
      </c>
      <c r="C2116">
        <v>49</v>
      </c>
      <c r="D2116" t="s">
        <v>408</v>
      </c>
      <c r="E2116">
        <v>16470.43</v>
      </c>
    </row>
    <row r="2117" spans="1:5" x14ac:dyDescent="0.25">
      <c r="A2117" t="s">
        <v>420</v>
      </c>
      <c r="B2117" s="175">
        <v>43673</v>
      </c>
      <c r="C2117">
        <v>49</v>
      </c>
      <c r="D2117" t="s">
        <v>409</v>
      </c>
      <c r="E2117">
        <v>5978196.9699999997</v>
      </c>
    </row>
    <row r="2118" spans="1:5" x14ac:dyDescent="0.25">
      <c r="A2118" t="s">
        <v>420</v>
      </c>
      <c r="B2118" s="175">
        <v>43673</v>
      </c>
      <c r="C2118">
        <v>49</v>
      </c>
      <c r="D2118" t="s">
        <v>410</v>
      </c>
      <c r="E2118">
        <v>373305.35</v>
      </c>
    </row>
    <row r="2119" spans="1:5" x14ac:dyDescent="0.25">
      <c r="A2119" t="s">
        <v>420</v>
      </c>
      <c r="B2119" s="175">
        <v>43673</v>
      </c>
      <c r="C2119">
        <v>49</v>
      </c>
      <c r="D2119" t="s">
        <v>411</v>
      </c>
      <c r="E2119">
        <v>648862.73</v>
      </c>
    </row>
    <row r="2120" spans="1:5" x14ac:dyDescent="0.25">
      <c r="A2120" t="s">
        <v>420</v>
      </c>
      <c r="B2120" s="175">
        <v>43673</v>
      </c>
      <c r="C2120">
        <v>49</v>
      </c>
      <c r="D2120" t="s">
        <v>412</v>
      </c>
      <c r="E2120">
        <v>1441077.66</v>
      </c>
    </row>
    <row r="2121" spans="1:5" x14ac:dyDescent="0.25">
      <c r="A2121" t="s">
        <v>420</v>
      </c>
      <c r="B2121" s="175">
        <v>43673</v>
      </c>
      <c r="C2121">
        <v>49</v>
      </c>
      <c r="D2121" t="s">
        <v>413</v>
      </c>
      <c r="E2121">
        <v>1516663.9</v>
      </c>
    </row>
    <row r="2122" spans="1:5" x14ac:dyDescent="0.25">
      <c r="A2122" t="s">
        <v>420</v>
      </c>
      <c r="B2122" s="175">
        <v>43673</v>
      </c>
      <c r="C2122">
        <v>49</v>
      </c>
      <c r="D2122" t="s">
        <v>414</v>
      </c>
      <c r="E2122">
        <v>198119.78</v>
      </c>
    </row>
    <row r="2123" spans="1:5" x14ac:dyDescent="0.25">
      <c r="A2123" t="s">
        <v>420</v>
      </c>
      <c r="B2123" s="175">
        <v>43708</v>
      </c>
      <c r="C2123">
        <v>49</v>
      </c>
      <c r="D2123" t="s">
        <v>403</v>
      </c>
      <c r="E2123">
        <v>43437884.590000004</v>
      </c>
    </row>
    <row r="2124" spans="1:5" x14ac:dyDescent="0.25">
      <c r="A2124" t="s">
        <v>420</v>
      </c>
      <c r="B2124" s="175">
        <v>43708</v>
      </c>
      <c r="C2124">
        <v>49</v>
      </c>
      <c r="D2124" t="s">
        <v>404</v>
      </c>
      <c r="E2124">
        <v>3020792.25</v>
      </c>
    </row>
    <row r="2125" spans="1:5" x14ac:dyDescent="0.25">
      <c r="A2125" t="s">
        <v>420</v>
      </c>
      <c r="B2125" s="175">
        <v>43708</v>
      </c>
      <c r="C2125">
        <v>49</v>
      </c>
      <c r="D2125" t="s">
        <v>405</v>
      </c>
      <c r="E2125">
        <v>7897689.1100000003</v>
      </c>
    </row>
    <row r="2126" spans="1:5" x14ac:dyDescent="0.25">
      <c r="A2126" t="s">
        <v>420</v>
      </c>
      <c r="B2126" s="175">
        <v>43708</v>
      </c>
      <c r="C2126">
        <v>49</v>
      </c>
      <c r="D2126" t="s">
        <v>406</v>
      </c>
      <c r="E2126">
        <v>12527809.9</v>
      </c>
    </row>
    <row r="2127" spans="1:5" x14ac:dyDescent="0.25">
      <c r="A2127" t="s">
        <v>420</v>
      </c>
      <c r="B2127" s="175">
        <v>43708</v>
      </c>
      <c r="C2127">
        <v>49</v>
      </c>
      <c r="D2127" t="s">
        <v>407</v>
      </c>
      <c r="E2127">
        <v>14646131.130000001</v>
      </c>
    </row>
    <row r="2128" spans="1:5" x14ac:dyDescent="0.25">
      <c r="A2128" t="s">
        <v>420</v>
      </c>
      <c r="B2128" s="175">
        <v>43708</v>
      </c>
      <c r="C2128">
        <v>49</v>
      </c>
      <c r="D2128" t="s">
        <v>408</v>
      </c>
      <c r="E2128">
        <v>83805.86</v>
      </c>
    </row>
    <row r="2129" spans="1:5" x14ac:dyDescent="0.25">
      <c r="A2129" t="s">
        <v>420</v>
      </c>
      <c r="B2129" s="175">
        <v>43708</v>
      </c>
      <c r="C2129">
        <v>49</v>
      </c>
      <c r="D2129" t="s">
        <v>409</v>
      </c>
      <c r="E2129">
        <v>6514759.4900000002</v>
      </c>
    </row>
    <row r="2130" spans="1:5" x14ac:dyDescent="0.25">
      <c r="A2130" t="s">
        <v>420</v>
      </c>
      <c r="B2130" s="175">
        <v>43708</v>
      </c>
      <c r="C2130">
        <v>49</v>
      </c>
      <c r="D2130" t="s">
        <v>410</v>
      </c>
      <c r="E2130">
        <v>399484.15999999997</v>
      </c>
    </row>
    <row r="2131" spans="1:5" x14ac:dyDescent="0.25">
      <c r="A2131" t="s">
        <v>420</v>
      </c>
      <c r="B2131" s="175">
        <v>43708</v>
      </c>
      <c r="C2131">
        <v>49</v>
      </c>
      <c r="D2131" t="s">
        <v>411</v>
      </c>
      <c r="E2131">
        <v>685487.03</v>
      </c>
    </row>
    <row r="2132" spans="1:5" x14ac:dyDescent="0.25">
      <c r="A2132" t="s">
        <v>420</v>
      </c>
      <c r="B2132" s="175">
        <v>43708</v>
      </c>
      <c r="C2132">
        <v>49</v>
      </c>
      <c r="D2132" t="s">
        <v>412</v>
      </c>
      <c r="E2132">
        <v>1324569.8500000001</v>
      </c>
    </row>
    <row r="2133" spans="1:5" x14ac:dyDescent="0.25">
      <c r="A2133" t="s">
        <v>420</v>
      </c>
      <c r="B2133" s="175">
        <v>43708</v>
      </c>
      <c r="C2133">
        <v>49</v>
      </c>
      <c r="D2133" t="s">
        <v>413</v>
      </c>
      <c r="E2133">
        <v>844733.75</v>
      </c>
    </row>
    <row r="2134" spans="1:5" x14ac:dyDescent="0.25">
      <c r="A2134" t="s">
        <v>420</v>
      </c>
      <c r="B2134" s="175">
        <v>43708</v>
      </c>
      <c r="C2134">
        <v>49</v>
      </c>
      <c r="D2134" t="s">
        <v>414</v>
      </c>
      <c r="E2134">
        <v>313117.99</v>
      </c>
    </row>
    <row r="2135" spans="1:5" x14ac:dyDescent="0.25">
      <c r="A2135" t="s">
        <v>420</v>
      </c>
      <c r="B2135" s="175">
        <v>43736</v>
      </c>
      <c r="C2135">
        <v>49</v>
      </c>
      <c r="D2135" t="s">
        <v>403</v>
      </c>
      <c r="E2135">
        <v>36535956.539999999</v>
      </c>
    </row>
    <row r="2136" spans="1:5" x14ac:dyDescent="0.25">
      <c r="A2136" t="s">
        <v>420</v>
      </c>
      <c r="B2136" s="175">
        <v>43736</v>
      </c>
      <c r="C2136">
        <v>49</v>
      </c>
      <c r="D2136" t="s">
        <v>404</v>
      </c>
      <c r="E2136">
        <v>2653929.88</v>
      </c>
    </row>
    <row r="2137" spans="1:5" x14ac:dyDescent="0.25">
      <c r="A2137" t="s">
        <v>420</v>
      </c>
      <c r="B2137" s="175">
        <v>43736</v>
      </c>
      <c r="C2137">
        <v>49</v>
      </c>
      <c r="D2137" t="s">
        <v>405</v>
      </c>
      <c r="E2137">
        <v>7528842.9100000001</v>
      </c>
    </row>
    <row r="2138" spans="1:5" x14ac:dyDescent="0.25">
      <c r="A2138" t="s">
        <v>420</v>
      </c>
      <c r="B2138" s="175">
        <v>43736</v>
      </c>
      <c r="C2138">
        <v>49</v>
      </c>
      <c r="D2138" t="s">
        <v>406</v>
      </c>
      <c r="E2138">
        <v>12330253.73</v>
      </c>
    </row>
    <row r="2139" spans="1:5" x14ac:dyDescent="0.25">
      <c r="A2139" t="s">
        <v>420</v>
      </c>
      <c r="B2139" s="175">
        <v>43736</v>
      </c>
      <c r="C2139">
        <v>49</v>
      </c>
      <c r="D2139" t="s">
        <v>407</v>
      </c>
      <c r="E2139">
        <v>15663748.83</v>
      </c>
    </row>
    <row r="2140" spans="1:5" x14ac:dyDescent="0.25">
      <c r="A2140" t="s">
        <v>420</v>
      </c>
      <c r="B2140" s="175">
        <v>43736</v>
      </c>
      <c r="C2140">
        <v>49</v>
      </c>
      <c r="D2140" t="s">
        <v>408</v>
      </c>
      <c r="E2140">
        <v>14045.61</v>
      </c>
    </row>
    <row r="2141" spans="1:5" x14ac:dyDescent="0.25">
      <c r="A2141" t="s">
        <v>420</v>
      </c>
      <c r="B2141" s="175">
        <v>43736</v>
      </c>
      <c r="C2141">
        <v>49</v>
      </c>
      <c r="D2141" t="s">
        <v>409</v>
      </c>
      <c r="E2141">
        <v>7000644.3099999996</v>
      </c>
    </row>
    <row r="2142" spans="1:5" x14ac:dyDescent="0.25">
      <c r="A2142" t="s">
        <v>420</v>
      </c>
      <c r="B2142" s="175">
        <v>43736</v>
      </c>
      <c r="C2142">
        <v>49</v>
      </c>
      <c r="D2142" t="s">
        <v>410</v>
      </c>
      <c r="E2142">
        <v>443889.47</v>
      </c>
    </row>
    <row r="2143" spans="1:5" x14ac:dyDescent="0.25">
      <c r="A2143" t="s">
        <v>420</v>
      </c>
      <c r="B2143" s="175">
        <v>43736</v>
      </c>
      <c r="C2143">
        <v>49</v>
      </c>
      <c r="D2143" t="s">
        <v>411</v>
      </c>
      <c r="E2143">
        <v>697800.57</v>
      </c>
    </row>
    <row r="2144" spans="1:5" x14ac:dyDescent="0.25">
      <c r="A2144" t="s">
        <v>420</v>
      </c>
      <c r="B2144" s="175">
        <v>43736</v>
      </c>
      <c r="C2144">
        <v>49</v>
      </c>
      <c r="D2144" t="s">
        <v>412</v>
      </c>
      <c r="E2144">
        <v>1569761.29</v>
      </c>
    </row>
    <row r="2145" spans="1:5" x14ac:dyDescent="0.25">
      <c r="A2145" t="s">
        <v>420</v>
      </c>
      <c r="B2145" s="175">
        <v>43736</v>
      </c>
      <c r="C2145">
        <v>49</v>
      </c>
      <c r="D2145" t="s">
        <v>413</v>
      </c>
      <c r="E2145">
        <v>1203356.6399999999</v>
      </c>
    </row>
    <row r="2146" spans="1:5" x14ac:dyDescent="0.25">
      <c r="A2146" t="s">
        <v>420</v>
      </c>
      <c r="B2146" s="175">
        <v>43736</v>
      </c>
      <c r="C2146">
        <v>49</v>
      </c>
      <c r="D2146" t="s">
        <v>414</v>
      </c>
      <c r="E2146">
        <v>277507.89</v>
      </c>
    </row>
    <row r="2147" spans="1:5" x14ac:dyDescent="0.25">
      <c r="A2147" t="s">
        <v>420</v>
      </c>
      <c r="B2147" s="175">
        <v>43764</v>
      </c>
      <c r="C2147">
        <v>49</v>
      </c>
      <c r="D2147" t="s">
        <v>403</v>
      </c>
      <c r="E2147">
        <v>28964607.890000001</v>
      </c>
    </row>
    <row r="2148" spans="1:5" x14ac:dyDescent="0.25">
      <c r="A2148" t="s">
        <v>420</v>
      </c>
      <c r="B2148" s="175">
        <v>43764</v>
      </c>
      <c r="C2148">
        <v>49</v>
      </c>
      <c r="D2148" t="s">
        <v>404</v>
      </c>
      <c r="E2148">
        <v>2248410.94</v>
      </c>
    </row>
    <row r="2149" spans="1:5" x14ac:dyDescent="0.25">
      <c r="A2149" t="s">
        <v>420</v>
      </c>
      <c r="B2149" s="175">
        <v>43764</v>
      </c>
      <c r="C2149">
        <v>49</v>
      </c>
      <c r="D2149" t="s">
        <v>405</v>
      </c>
      <c r="E2149">
        <v>6451058.9500000002</v>
      </c>
    </row>
    <row r="2150" spans="1:5" x14ac:dyDescent="0.25">
      <c r="A2150" t="s">
        <v>420</v>
      </c>
      <c r="B2150" s="175">
        <v>43764</v>
      </c>
      <c r="C2150">
        <v>49</v>
      </c>
      <c r="D2150" t="s">
        <v>406</v>
      </c>
      <c r="E2150">
        <v>11208640.119999999</v>
      </c>
    </row>
    <row r="2151" spans="1:5" x14ac:dyDescent="0.25">
      <c r="A2151" t="s">
        <v>420</v>
      </c>
      <c r="B2151" s="175">
        <v>43764</v>
      </c>
      <c r="C2151">
        <v>49</v>
      </c>
      <c r="D2151" t="s">
        <v>407</v>
      </c>
      <c r="E2151">
        <v>14326614</v>
      </c>
    </row>
    <row r="2152" spans="1:5" x14ac:dyDescent="0.25">
      <c r="A2152" t="s">
        <v>420</v>
      </c>
      <c r="B2152" s="175">
        <v>43764</v>
      </c>
      <c r="C2152">
        <v>49</v>
      </c>
      <c r="D2152" t="s">
        <v>408</v>
      </c>
      <c r="E2152">
        <v>24594.09</v>
      </c>
    </row>
    <row r="2153" spans="1:5" x14ac:dyDescent="0.25">
      <c r="A2153" t="s">
        <v>420</v>
      </c>
      <c r="B2153" s="175">
        <v>43764</v>
      </c>
      <c r="C2153">
        <v>49</v>
      </c>
      <c r="D2153" t="s">
        <v>409</v>
      </c>
      <c r="E2153">
        <v>7896145.6100000003</v>
      </c>
    </row>
    <row r="2154" spans="1:5" x14ac:dyDescent="0.25">
      <c r="A2154" t="s">
        <v>420</v>
      </c>
      <c r="B2154" s="175">
        <v>43764</v>
      </c>
      <c r="C2154">
        <v>49</v>
      </c>
      <c r="D2154" t="s">
        <v>410</v>
      </c>
      <c r="E2154">
        <v>565130.84</v>
      </c>
    </row>
    <row r="2155" spans="1:5" x14ac:dyDescent="0.25">
      <c r="A2155" t="s">
        <v>420</v>
      </c>
      <c r="B2155" s="175">
        <v>43764</v>
      </c>
      <c r="C2155">
        <v>49</v>
      </c>
      <c r="D2155" t="s">
        <v>411</v>
      </c>
      <c r="E2155">
        <v>806551.03</v>
      </c>
    </row>
    <row r="2156" spans="1:5" x14ac:dyDescent="0.25">
      <c r="A2156" t="s">
        <v>420</v>
      </c>
      <c r="B2156" s="175">
        <v>43764</v>
      </c>
      <c r="C2156">
        <v>49</v>
      </c>
      <c r="D2156" t="s">
        <v>412</v>
      </c>
      <c r="E2156">
        <v>1757928.39</v>
      </c>
    </row>
    <row r="2157" spans="1:5" x14ac:dyDescent="0.25">
      <c r="A2157" t="s">
        <v>420</v>
      </c>
      <c r="B2157" s="175">
        <v>43764</v>
      </c>
      <c r="C2157">
        <v>49</v>
      </c>
      <c r="D2157" t="s">
        <v>413</v>
      </c>
      <c r="E2157">
        <v>1237119.3</v>
      </c>
    </row>
    <row r="2158" spans="1:5" x14ac:dyDescent="0.25">
      <c r="A2158" t="s">
        <v>420</v>
      </c>
      <c r="B2158" s="175">
        <v>43764</v>
      </c>
      <c r="C2158">
        <v>49</v>
      </c>
      <c r="D2158" t="s">
        <v>414</v>
      </c>
      <c r="E2158">
        <v>255743.03</v>
      </c>
    </row>
    <row r="2159" spans="1:5" x14ac:dyDescent="0.25">
      <c r="A2159" t="s">
        <v>420</v>
      </c>
      <c r="B2159" s="175">
        <v>43799</v>
      </c>
      <c r="C2159">
        <v>49</v>
      </c>
      <c r="D2159" t="s">
        <v>403</v>
      </c>
      <c r="E2159">
        <v>28844285.550000001</v>
      </c>
    </row>
    <row r="2160" spans="1:5" x14ac:dyDescent="0.25">
      <c r="A2160" t="s">
        <v>420</v>
      </c>
      <c r="B2160" s="175">
        <v>43799</v>
      </c>
      <c r="C2160">
        <v>49</v>
      </c>
      <c r="D2160" t="s">
        <v>404</v>
      </c>
      <c r="E2160">
        <v>2269251.4300000002</v>
      </c>
    </row>
    <row r="2161" spans="1:5" x14ac:dyDescent="0.25">
      <c r="A2161" t="s">
        <v>420</v>
      </c>
      <c r="B2161" s="175">
        <v>43799</v>
      </c>
      <c r="C2161">
        <v>49</v>
      </c>
      <c r="D2161" t="s">
        <v>405</v>
      </c>
      <c r="E2161">
        <v>6342638.6500000004</v>
      </c>
    </row>
    <row r="2162" spans="1:5" x14ac:dyDescent="0.25">
      <c r="A2162" t="s">
        <v>420</v>
      </c>
      <c r="B2162" s="175">
        <v>43799</v>
      </c>
      <c r="C2162">
        <v>49</v>
      </c>
      <c r="D2162" t="s">
        <v>406</v>
      </c>
      <c r="E2162">
        <v>10567197.029999999</v>
      </c>
    </row>
    <row r="2163" spans="1:5" x14ac:dyDescent="0.25">
      <c r="A2163" t="s">
        <v>420</v>
      </c>
      <c r="B2163" s="175">
        <v>43799</v>
      </c>
      <c r="C2163">
        <v>49</v>
      </c>
      <c r="D2163" t="s">
        <v>407</v>
      </c>
      <c r="E2163">
        <v>13951052.810000001</v>
      </c>
    </row>
    <row r="2164" spans="1:5" x14ac:dyDescent="0.25">
      <c r="A2164" t="s">
        <v>420</v>
      </c>
      <c r="B2164" s="175">
        <v>43799</v>
      </c>
      <c r="C2164">
        <v>49</v>
      </c>
      <c r="D2164" t="s">
        <v>408</v>
      </c>
      <c r="E2164">
        <v>44161.46</v>
      </c>
    </row>
    <row r="2165" spans="1:5" x14ac:dyDescent="0.25">
      <c r="A2165" t="s">
        <v>420</v>
      </c>
      <c r="B2165" s="175">
        <v>43799</v>
      </c>
      <c r="C2165">
        <v>49</v>
      </c>
      <c r="D2165" t="s">
        <v>409</v>
      </c>
      <c r="E2165">
        <v>14472877.5</v>
      </c>
    </row>
    <row r="2166" spans="1:5" x14ac:dyDescent="0.25">
      <c r="A2166" t="s">
        <v>420</v>
      </c>
      <c r="B2166" s="175">
        <v>43799</v>
      </c>
      <c r="C2166">
        <v>49</v>
      </c>
      <c r="D2166" t="s">
        <v>410</v>
      </c>
      <c r="E2166">
        <v>927007.21</v>
      </c>
    </row>
    <row r="2167" spans="1:5" x14ac:dyDescent="0.25">
      <c r="A2167" t="s">
        <v>420</v>
      </c>
      <c r="B2167" s="175">
        <v>43799</v>
      </c>
      <c r="C2167">
        <v>49</v>
      </c>
      <c r="D2167" t="s">
        <v>411</v>
      </c>
      <c r="E2167">
        <v>1814798.72</v>
      </c>
    </row>
    <row r="2168" spans="1:5" x14ac:dyDescent="0.25">
      <c r="A2168" t="s">
        <v>420</v>
      </c>
      <c r="B2168" s="175">
        <v>43799</v>
      </c>
      <c r="C2168">
        <v>49</v>
      </c>
      <c r="D2168" t="s">
        <v>412</v>
      </c>
      <c r="E2168">
        <v>2735595.53</v>
      </c>
    </row>
    <row r="2169" spans="1:5" x14ac:dyDescent="0.25">
      <c r="A2169" t="s">
        <v>420</v>
      </c>
      <c r="B2169" s="175">
        <v>43799</v>
      </c>
      <c r="C2169">
        <v>49</v>
      </c>
      <c r="D2169" t="s">
        <v>413</v>
      </c>
      <c r="E2169">
        <v>1965836.69</v>
      </c>
    </row>
    <row r="2170" spans="1:5" x14ac:dyDescent="0.25">
      <c r="A2170" t="s">
        <v>420</v>
      </c>
      <c r="B2170" s="175">
        <v>43799</v>
      </c>
      <c r="C2170">
        <v>49</v>
      </c>
      <c r="D2170" t="s">
        <v>414</v>
      </c>
      <c r="E2170">
        <v>302800.62</v>
      </c>
    </row>
    <row r="2171" spans="1:5" x14ac:dyDescent="0.25">
      <c r="A2171" t="s">
        <v>420</v>
      </c>
      <c r="B2171" s="175">
        <v>43820</v>
      </c>
      <c r="C2171">
        <v>49</v>
      </c>
      <c r="D2171" t="s">
        <v>403</v>
      </c>
      <c r="E2171">
        <v>35487362.270000003</v>
      </c>
    </row>
    <row r="2172" spans="1:5" x14ac:dyDescent="0.25">
      <c r="A2172" t="s">
        <v>420</v>
      </c>
      <c r="B2172" s="175">
        <v>43820</v>
      </c>
      <c r="C2172">
        <v>49</v>
      </c>
      <c r="D2172" t="s">
        <v>404</v>
      </c>
      <c r="E2172">
        <v>2737026.97</v>
      </c>
    </row>
    <row r="2173" spans="1:5" x14ac:dyDescent="0.25">
      <c r="A2173" t="s">
        <v>420</v>
      </c>
      <c r="B2173" s="175">
        <v>43820</v>
      </c>
      <c r="C2173">
        <v>49</v>
      </c>
      <c r="D2173" t="s">
        <v>405</v>
      </c>
      <c r="E2173">
        <v>7671335.7800000003</v>
      </c>
    </row>
    <row r="2174" spans="1:5" x14ac:dyDescent="0.25">
      <c r="A2174" t="s">
        <v>420</v>
      </c>
      <c r="B2174" s="175">
        <v>43820</v>
      </c>
      <c r="C2174">
        <v>49</v>
      </c>
      <c r="D2174" t="s">
        <v>406</v>
      </c>
      <c r="E2174">
        <v>12431401.4</v>
      </c>
    </row>
    <row r="2175" spans="1:5" x14ac:dyDescent="0.25">
      <c r="A2175" t="s">
        <v>420</v>
      </c>
      <c r="B2175" s="175">
        <v>43820</v>
      </c>
      <c r="C2175">
        <v>49</v>
      </c>
      <c r="D2175" t="s">
        <v>407</v>
      </c>
      <c r="E2175">
        <v>14233765.199999999</v>
      </c>
    </row>
    <row r="2176" spans="1:5" x14ac:dyDescent="0.25">
      <c r="A2176" t="s">
        <v>420</v>
      </c>
      <c r="B2176" s="175">
        <v>43820</v>
      </c>
      <c r="C2176">
        <v>49</v>
      </c>
      <c r="D2176" t="s">
        <v>408</v>
      </c>
      <c r="E2176">
        <v>38284.400000000001</v>
      </c>
    </row>
    <row r="2177" spans="1:5" x14ac:dyDescent="0.25">
      <c r="A2177" t="s">
        <v>420</v>
      </c>
      <c r="B2177" s="175">
        <v>43820</v>
      </c>
      <c r="C2177">
        <v>49</v>
      </c>
      <c r="D2177" t="s">
        <v>409</v>
      </c>
      <c r="E2177">
        <v>21135052.800000001</v>
      </c>
    </row>
    <row r="2178" spans="1:5" x14ac:dyDescent="0.25">
      <c r="A2178" t="s">
        <v>420</v>
      </c>
      <c r="B2178" s="175">
        <v>43820</v>
      </c>
      <c r="C2178">
        <v>49</v>
      </c>
      <c r="D2178" t="s">
        <v>410</v>
      </c>
      <c r="E2178">
        <v>1486557.13</v>
      </c>
    </row>
    <row r="2179" spans="1:5" x14ac:dyDescent="0.25">
      <c r="A2179" t="s">
        <v>420</v>
      </c>
      <c r="B2179" s="175">
        <v>43820</v>
      </c>
      <c r="C2179">
        <v>49</v>
      </c>
      <c r="D2179" t="s">
        <v>411</v>
      </c>
      <c r="E2179">
        <v>3097114.48</v>
      </c>
    </row>
    <row r="2180" spans="1:5" x14ac:dyDescent="0.25">
      <c r="A2180" t="s">
        <v>420</v>
      </c>
      <c r="B2180" s="175">
        <v>43820</v>
      </c>
      <c r="C2180">
        <v>49</v>
      </c>
      <c r="D2180" t="s">
        <v>412</v>
      </c>
      <c r="E2180">
        <v>4142712.93</v>
      </c>
    </row>
    <row r="2181" spans="1:5" x14ac:dyDescent="0.25">
      <c r="A2181" t="s">
        <v>420</v>
      </c>
      <c r="B2181" s="175">
        <v>43820</v>
      </c>
      <c r="C2181">
        <v>49</v>
      </c>
      <c r="D2181" t="s">
        <v>413</v>
      </c>
      <c r="E2181">
        <v>3192934.09</v>
      </c>
    </row>
    <row r="2182" spans="1:5" x14ac:dyDescent="0.25">
      <c r="A2182" t="s">
        <v>420</v>
      </c>
      <c r="B2182" s="175">
        <v>43820</v>
      </c>
      <c r="C2182">
        <v>49</v>
      </c>
      <c r="D2182" t="s">
        <v>414</v>
      </c>
      <c r="E2182">
        <v>5430.87</v>
      </c>
    </row>
    <row r="2183" spans="1:5" x14ac:dyDescent="0.25">
      <c r="A2183" t="s">
        <v>420</v>
      </c>
      <c r="B2183" s="175">
        <v>43855</v>
      </c>
      <c r="C2183">
        <v>49</v>
      </c>
      <c r="D2183" t="s">
        <v>403</v>
      </c>
      <c r="E2183">
        <v>40109691.350000001</v>
      </c>
    </row>
    <row r="2184" spans="1:5" x14ac:dyDescent="0.25">
      <c r="A2184" t="s">
        <v>420</v>
      </c>
      <c r="B2184" s="175">
        <v>43855</v>
      </c>
      <c r="C2184">
        <v>49</v>
      </c>
      <c r="D2184" t="s">
        <v>404</v>
      </c>
      <c r="E2184">
        <v>3088910.87</v>
      </c>
    </row>
    <row r="2185" spans="1:5" x14ac:dyDescent="0.25">
      <c r="A2185" t="s">
        <v>420</v>
      </c>
      <c r="B2185" s="175">
        <v>43855</v>
      </c>
      <c r="C2185">
        <v>49</v>
      </c>
      <c r="D2185" t="s">
        <v>405</v>
      </c>
      <c r="E2185">
        <v>8364727.5499999998</v>
      </c>
    </row>
    <row r="2186" spans="1:5" x14ac:dyDescent="0.25">
      <c r="A2186" t="s">
        <v>420</v>
      </c>
      <c r="B2186" s="175">
        <v>43855</v>
      </c>
      <c r="C2186">
        <v>49</v>
      </c>
      <c r="D2186" t="s">
        <v>406</v>
      </c>
      <c r="E2186">
        <v>13672163.85</v>
      </c>
    </row>
    <row r="2187" spans="1:5" x14ac:dyDescent="0.25">
      <c r="A2187" t="s">
        <v>420</v>
      </c>
      <c r="B2187" s="175">
        <v>43855</v>
      </c>
      <c r="C2187">
        <v>49</v>
      </c>
      <c r="D2187" t="s">
        <v>407</v>
      </c>
      <c r="E2187">
        <v>14617621.4</v>
      </c>
    </row>
    <row r="2188" spans="1:5" x14ac:dyDescent="0.25">
      <c r="A2188" t="s">
        <v>420</v>
      </c>
      <c r="B2188" s="175">
        <v>43855</v>
      </c>
      <c r="C2188">
        <v>49</v>
      </c>
      <c r="D2188" t="s">
        <v>408</v>
      </c>
      <c r="E2188">
        <v>39165.589999999997</v>
      </c>
    </row>
    <row r="2189" spans="1:5" x14ac:dyDescent="0.25">
      <c r="A2189" t="s">
        <v>420</v>
      </c>
      <c r="B2189" s="175">
        <v>43855</v>
      </c>
      <c r="C2189">
        <v>49</v>
      </c>
      <c r="D2189" t="s">
        <v>409</v>
      </c>
      <c r="E2189">
        <v>26094909.09</v>
      </c>
    </row>
    <row r="2190" spans="1:5" x14ac:dyDescent="0.25">
      <c r="A2190" t="s">
        <v>420</v>
      </c>
      <c r="B2190" s="175">
        <v>43855</v>
      </c>
      <c r="C2190">
        <v>49</v>
      </c>
      <c r="D2190" t="s">
        <v>410</v>
      </c>
      <c r="E2190">
        <v>1961163.76</v>
      </c>
    </row>
    <row r="2191" spans="1:5" x14ac:dyDescent="0.25">
      <c r="A2191" t="s">
        <v>420</v>
      </c>
      <c r="B2191" s="175">
        <v>43855</v>
      </c>
      <c r="C2191">
        <v>49</v>
      </c>
      <c r="D2191" t="s">
        <v>411</v>
      </c>
      <c r="E2191">
        <v>3727655.67</v>
      </c>
    </row>
    <row r="2192" spans="1:5" x14ac:dyDescent="0.25">
      <c r="A2192" t="s">
        <v>420</v>
      </c>
      <c r="B2192" s="175">
        <v>43855</v>
      </c>
      <c r="C2192">
        <v>49</v>
      </c>
      <c r="D2192" t="s">
        <v>412</v>
      </c>
      <c r="E2192">
        <v>4618655.92</v>
      </c>
    </row>
    <row r="2193" spans="1:5" x14ac:dyDescent="0.25">
      <c r="A2193" t="s">
        <v>420</v>
      </c>
      <c r="B2193" s="175">
        <v>43855</v>
      </c>
      <c r="C2193">
        <v>49</v>
      </c>
      <c r="D2193" t="s">
        <v>413</v>
      </c>
      <c r="E2193">
        <v>3251477.82</v>
      </c>
    </row>
    <row r="2194" spans="1:5" x14ac:dyDescent="0.25">
      <c r="A2194" t="s">
        <v>420</v>
      </c>
      <c r="B2194" s="175">
        <v>43855</v>
      </c>
      <c r="C2194">
        <v>49</v>
      </c>
      <c r="D2194" t="s">
        <v>414</v>
      </c>
      <c r="E2194">
        <v>11717.01</v>
      </c>
    </row>
    <row r="2195" spans="1:5" x14ac:dyDescent="0.25">
      <c r="A2195" t="s">
        <v>420</v>
      </c>
      <c r="B2195" s="175">
        <v>43890</v>
      </c>
      <c r="C2195">
        <v>49</v>
      </c>
      <c r="D2195" t="s">
        <v>403</v>
      </c>
      <c r="E2195">
        <v>35265330.689999998</v>
      </c>
    </row>
    <row r="2196" spans="1:5" x14ac:dyDescent="0.25">
      <c r="A2196" t="s">
        <v>420</v>
      </c>
      <c r="B2196" s="175">
        <v>43890</v>
      </c>
      <c r="C2196">
        <v>49</v>
      </c>
      <c r="D2196" t="s">
        <v>404</v>
      </c>
      <c r="E2196">
        <v>2479572.21</v>
      </c>
    </row>
    <row r="2197" spans="1:5" x14ac:dyDescent="0.25">
      <c r="A2197" t="s">
        <v>420</v>
      </c>
      <c r="B2197" s="175">
        <v>43890</v>
      </c>
      <c r="C2197">
        <v>49</v>
      </c>
      <c r="D2197" t="s">
        <v>405</v>
      </c>
      <c r="E2197">
        <v>7831699.0800000001</v>
      </c>
    </row>
    <row r="2198" spans="1:5" x14ac:dyDescent="0.25">
      <c r="A2198" t="s">
        <v>420</v>
      </c>
      <c r="B2198" s="175">
        <v>43890</v>
      </c>
      <c r="C2198">
        <v>49</v>
      </c>
      <c r="D2198" t="s">
        <v>406</v>
      </c>
      <c r="E2198">
        <v>12927090.75</v>
      </c>
    </row>
    <row r="2199" spans="1:5" x14ac:dyDescent="0.25">
      <c r="A2199" t="s">
        <v>420</v>
      </c>
      <c r="B2199" s="175">
        <v>43890</v>
      </c>
      <c r="C2199">
        <v>49</v>
      </c>
      <c r="D2199" t="s">
        <v>407</v>
      </c>
      <c r="E2199">
        <v>15238560.1</v>
      </c>
    </row>
    <row r="2200" spans="1:5" x14ac:dyDescent="0.25">
      <c r="A2200" t="s">
        <v>420</v>
      </c>
      <c r="B2200" s="175">
        <v>43890</v>
      </c>
      <c r="C2200">
        <v>49</v>
      </c>
      <c r="D2200" t="s">
        <v>408</v>
      </c>
      <c r="E2200">
        <v>40089.47</v>
      </c>
    </row>
    <row r="2201" spans="1:5" x14ac:dyDescent="0.25">
      <c r="A2201" t="s">
        <v>420</v>
      </c>
      <c r="B2201" s="175">
        <v>43890</v>
      </c>
      <c r="C2201">
        <v>49</v>
      </c>
      <c r="D2201" t="s">
        <v>409</v>
      </c>
      <c r="E2201">
        <v>25886538.399999999</v>
      </c>
    </row>
    <row r="2202" spans="1:5" x14ac:dyDescent="0.25">
      <c r="A2202" t="s">
        <v>420</v>
      </c>
      <c r="B2202" s="175">
        <v>43890</v>
      </c>
      <c r="C2202">
        <v>49</v>
      </c>
      <c r="D2202" t="s">
        <v>410</v>
      </c>
      <c r="E2202">
        <v>1312359.46</v>
      </c>
    </row>
    <row r="2203" spans="1:5" x14ac:dyDescent="0.25">
      <c r="A2203" t="s">
        <v>420</v>
      </c>
      <c r="B2203" s="175">
        <v>43890</v>
      </c>
      <c r="C2203">
        <v>49</v>
      </c>
      <c r="D2203" t="s">
        <v>411</v>
      </c>
      <c r="E2203">
        <v>3747473.3</v>
      </c>
    </row>
    <row r="2204" spans="1:5" x14ac:dyDescent="0.25">
      <c r="A2204" t="s">
        <v>420</v>
      </c>
      <c r="B2204" s="175">
        <v>43890</v>
      </c>
      <c r="C2204">
        <v>49</v>
      </c>
      <c r="D2204" t="s">
        <v>412</v>
      </c>
      <c r="E2204">
        <v>4489685.99</v>
      </c>
    </row>
    <row r="2205" spans="1:5" x14ac:dyDescent="0.25">
      <c r="A2205" t="s">
        <v>420</v>
      </c>
      <c r="B2205" s="175">
        <v>43890</v>
      </c>
      <c r="C2205">
        <v>49</v>
      </c>
      <c r="D2205" t="s">
        <v>413</v>
      </c>
      <c r="E2205">
        <v>2631929.46</v>
      </c>
    </row>
    <row r="2206" spans="1:5" x14ac:dyDescent="0.25">
      <c r="A2206" t="s">
        <v>420</v>
      </c>
      <c r="B2206" s="175">
        <v>43890</v>
      </c>
      <c r="C2206">
        <v>49</v>
      </c>
      <c r="D2206" t="s">
        <v>414</v>
      </c>
      <c r="E2206">
        <v>29024.79</v>
      </c>
    </row>
    <row r="2207" spans="1:5" x14ac:dyDescent="0.25">
      <c r="A2207" t="s">
        <v>420</v>
      </c>
      <c r="B2207" s="175">
        <v>43918</v>
      </c>
      <c r="C2207">
        <v>49</v>
      </c>
      <c r="D2207" t="s">
        <v>403</v>
      </c>
      <c r="E2207">
        <v>31722304.539999999</v>
      </c>
    </row>
    <row r="2208" spans="1:5" x14ac:dyDescent="0.25">
      <c r="A2208" t="s">
        <v>420</v>
      </c>
      <c r="B2208" s="175">
        <v>43918</v>
      </c>
      <c r="C2208">
        <v>49</v>
      </c>
      <c r="D2208" t="s">
        <v>404</v>
      </c>
      <c r="E2208">
        <v>2232924.37</v>
      </c>
    </row>
    <row r="2209" spans="1:5" x14ac:dyDescent="0.25">
      <c r="A2209" t="s">
        <v>420</v>
      </c>
      <c r="B2209" s="175">
        <v>43918</v>
      </c>
      <c r="C2209">
        <v>49</v>
      </c>
      <c r="D2209" t="s">
        <v>405</v>
      </c>
      <c r="E2209">
        <v>7211183.5999999996</v>
      </c>
    </row>
    <row r="2210" spans="1:5" x14ac:dyDescent="0.25">
      <c r="A2210" t="s">
        <v>420</v>
      </c>
      <c r="B2210" s="175">
        <v>43918</v>
      </c>
      <c r="C2210">
        <v>49</v>
      </c>
      <c r="D2210" t="s">
        <v>406</v>
      </c>
      <c r="E2210">
        <v>11710033.289999999</v>
      </c>
    </row>
    <row r="2211" spans="1:5" x14ac:dyDescent="0.25">
      <c r="A2211" t="s">
        <v>420</v>
      </c>
      <c r="B2211" s="175">
        <v>43918</v>
      </c>
      <c r="C2211">
        <v>49</v>
      </c>
      <c r="D2211" t="s">
        <v>407</v>
      </c>
      <c r="E2211">
        <v>12527458.449999999</v>
      </c>
    </row>
    <row r="2212" spans="1:5" x14ac:dyDescent="0.25">
      <c r="A2212" t="s">
        <v>420</v>
      </c>
      <c r="B2212" s="175">
        <v>43918</v>
      </c>
      <c r="C2212">
        <v>49</v>
      </c>
      <c r="D2212" t="s">
        <v>408</v>
      </c>
      <c r="E2212">
        <v>36931.86</v>
      </c>
    </row>
    <row r="2213" spans="1:5" x14ac:dyDescent="0.25">
      <c r="A2213" t="s">
        <v>420</v>
      </c>
      <c r="B2213" s="175">
        <v>43918</v>
      </c>
      <c r="C2213">
        <v>49</v>
      </c>
      <c r="D2213" t="s">
        <v>409</v>
      </c>
      <c r="E2213">
        <v>20420361.309999999</v>
      </c>
    </row>
    <row r="2214" spans="1:5" x14ac:dyDescent="0.25">
      <c r="A2214" t="s">
        <v>420</v>
      </c>
      <c r="B2214" s="175">
        <v>43918</v>
      </c>
      <c r="C2214">
        <v>49</v>
      </c>
      <c r="D2214" t="s">
        <v>410</v>
      </c>
      <c r="E2214">
        <v>1109048.48</v>
      </c>
    </row>
    <row r="2215" spans="1:5" x14ac:dyDescent="0.25">
      <c r="A2215" t="s">
        <v>420</v>
      </c>
      <c r="B2215" s="175">
        <v>43918</v>
      </c>
      <c r="C2215">
        <v>49</v>
      </c>
      <c r="D2215" t="s">
        <v>411</v>
      </c>
      <c r="E2215">
        <v>2882195.71</v>
      </c>
    </row>
    <row r="2216" spans="1:5" x14ac:dyDescent="0.25">
      <c r="A2216" t="s">
        <v>420</v>
      </c>
      <c r="B2216" s="175">
        <v>43918</v>
      </c>
      <c r="C2216">
        <v>49</v>
      </c>
      <c r="D2216" t="s">
        <v>412</v>
      </c>
      <c r="E2216">
        <v>3703537.88</v>
      </c>
    </row>
    <row r="2217" spans="1:5" x14ac:dyDescent="0.25">
      <c r="A2217" t="s">
        <v>420</v>
      </c>
      <c r="B2217" s="175">
        <v>43918</v>
      </c>
      <c r="C2217">
        <v>49</v>
      </c>
      <c r="D2217" t="s">
        <v>413</v>
      </c>
      <c r="E2217">
        <v>2559201.2000000002</v>
      </c>
    </row>
    <row r="2218" spans="1:5" x14ac:dyDescent="0.25">
      <c r="A2218" t="s">
        <v>420</v>
      </c>
      <c r="B2218" s="175">
        <v>43918</v>
      </c>
      <c r="C2218">
        <v>49</v>
      </c>
      <c r="D2218" t="s">
        <v>414</v>
      </c>
      <c r="E2218">
        <v>42357.120000000003</v>
      </c>
    </row>
    <row r="2220" spans="1:5" x14ac:dyDescent="0.25">
      <c r="A2220" t="s">
        <v>54</v>
      </c>
      <c r="B2220" s="175">
        <v>43946</v>
      </c>
      <c r="C2220">
        <v>49</v>
      </c>
      <c r="D2220" t="s">
        <v>403</v>
      </c>
      <c r="E2220">
        <v>46054789.100000001</v>
      </c>
    </row>
    <row r="2221" spans="1:5" x14ac:dyDescent="0.25">
      <c r="A2221" t="s">
        <v>54</v>
      </c>
      <c r="B2221" s="175">
        <v>43946</v>
      </c>
      <c r="C2221">
        <v>49</v>
      </c>
      <c r="D2221" t="s">
        <v>404</v>
      </c>
      <c r="E2221">
        <v>2834116.53</v>
      </c>
    </row>
    <row r="2222" spans="1:5" x14ac:dyDescent="0.25">
      <c r="A2222" t="s">
        <v>54</v>
      </c>
      <c r="B2222" s="175">
        <v>43946</v>
      </c>
      <c r="C2222">
        <v>49</v>
      </c>
      <c r="D2222" t="s">
        <v>405</v>
      </c>
      <c r="E2222">
        <v>9293257.5700000003</v>
      </c>
    </row>
    <row r="2223" spans="1:5" x14ac:dyDescent="0.25">
      <c r="A2223" t="s">
        <v>54</v>
      </c>
      <c r="B2223" s="175">
        <v>43946</v>
      </c>
      <c r="C2223">
        <v>49</v>
      </c>
      <c r="D2223" t="s">
        <v>406</v>
      </c>
      <c r="E2223">
        <v>15505898.09</v>
      </c>
    </row>
    <row r="2224" spans="1:5" x14ac:dyDescent="0.25">
      <c r="A2224" t="s">
        <v>54</v>
      </c>
      <c r="B2224" s="175">
        <v>43946</v>
      </c>
      <c r="C2224">
        <v>49</v>
      </c>
      <c r="D2224" t="s">
        <v>407</v>
      </c>
      <c r="E2224">
        <v>19983751.940000001</v>
      </c>
    </row>
    <row r="2225" spans="1:5" x14ac:dyDescent="0.25">
      <c r="A2225" t="s">
        <v>54</v>
      </c>
      <c r="B2225" s="175">
        <v>43946</v>
      </c>
      <c r="C2225">
        <v>49</v>
      </c>
      <c r="D2225" t="s">
        <v>408</v>
      </c>
      <c r="E2225">
        <v>33990.04</v>
      </c>
    </row>
    <row r="2226" spans="1:5" x14ac:dyDescent="0.25">
      <c r="A2226" t="s">
        <v>54</v>
      </c>
      <c r="B2226" s="175">
        <v>43946</v>
      </c>
      <c r="C2226">
        <v>49</v>
      </c>
      <c r="D2226" t="s">
        <v>409</v>
      </c>
      <c r="E2226">
        <v>26914356.510000002</v>
      </c>
    </row>
    <row r="2227" spans="1:5" x14ac:dyDescent="0.25">
      <c r="A2227" t="s">
        <v>54</v>
      </c>
      <c r="B2227" s="175">
        <v>43946</v>
      </c>
      <c r="C2227">
        <v>49</v>
      </c>
      <c r="D2227" t="s">
        <v>410</v>
      </c>
      <c r="E2227">
        <v>1297533.43</v>
      </c>
    </row>
    <row r="2228" spans="1:5" x14ac:dyDescent="0.25">
      <c r="A2228" t="s">
        <v>54</v>
      </c>
      <c r="B2228" s="175">
        <v>43946</v>
      </c>
      <c r="C2228">
        <v>49</v>
      </c>
      <c r="D2228" t="s">
        <v>411</v>
      </c>
      <c r="E2228">
        <v>3223618.3</v>
      </c>
    </row>
    <row r="2229" spans="1:5" x14ac:dyDescent="0.25">
      <c r="A2229" t="s">
        <v>54</v>
      </c>
      <c r="B2229" s="175">
        <v>43946</v>
      </c>
      <c r="C2229">
        <v>49</v>
      </c>
      <c r="D2229" t="s">
        <v>412</v>
      </c>
      <c r="E2229">
        <v>4662597.63</v>
      </c>
    </row>
    <row r="2230" spans="1:5" x14ac:dyDescent="0.25">
      <c r="A2230" t="s">
        <v>54</v>
      </c>
      <c r="B2230" s="175">
        <v>43946</v>
      </c>
      <c r="C2230">
        <v>49</v>
      </c>
      <c r="D2230" t="s">
        <v>413</v>
      </c>
      <c r="E2230">
        <v>4125935.65</v>
      </c>
    </row>
    <row r="2231" spans="1:5" x14ac:dyDescent="0.25">
      <c r="A2231" t="s">
        <v>54</v>
      </c>
      <c r="B2231" s="175">
        <v>43946</v>
      </c>
      <c r="C2231">
        <v>49</v>
      </c>
      <c r="D2231" t="s">
        <v>414</v>
      </c>
      <c r="E2231">
        <v>8641.06</v>
      </c>
    </row>
    <row r="2232" spans="1:5" x14ac:dyDescent="0.25">
      <c r="A2232" t="s">
        <v>55</v>
      </c>
      <c r="B2232" s="175">
        <v>43946</v>
      </c>
      <c r="C2232">
        <v>49</v>
      </c>
      <c r="D2232" t="s">
        <v>403</v>
      </c>
      <c r="E2232">
        <v>43803622.799999997</v>
      </c>
    </row>
    <row r="2233" spans="1:5" x14ac:dyDescent="0.25">
      <c r="A2233" t="s">
        <v>55</v>
      </c>
      <c r="B2233" s="175">
        <v>43946</v>
      </c>
      <c r="C2233">
        <v>49</v>
      </c>
      <c r="D2233" t="s">
        <v>404</v>
      </c>
      <c r="E2233">
        <v>2370740.2200000002</v>
      </c>
    </row>
    <row r="2234" spans="1:5" x14ac:dyDescent="0.25">
      <c r="A2234" t="s">
        <v>55</v>
      </c>
      <c r="B2234" s="175">
        <v>43946</v>
      </c>
      <c r="C2234">
        <v>49</v>
      </c>
      <c r="D2234" t="s">
        <v>405</v>
      </c>
      <c r="E2234">
        <v>8250893.4400000004</v>
      </c>
    </row>
    <row r="2235" spans="1:5" x14ac:dyDescent="0.25">
      <c r="A2235" t="s">
        <v>55</v>
      </c>
      <c r="B2235" s="175">
        <v>43946</v>
      </c>
      <c r="C2235">
        <v>49</v>
      </c>
      <c r="D2235" t="s">
        <v>406</v>
      </c>
      <c r="E2235">
        <v>12928022.189999999</v>
      </c>
    </row>
    <row r="2236" spans="1:5" x14ac:dyDescent="0.25">
      <c r="A2236" t="s">
        <v>55</v>
      </c>
      <c r="B2236" s="175">
        <v>43946</v>
      </c>
      <c r="C2236">
        <v>49</v>
      </c>
      <c r="D2236" t="s">
        <v>407</v>
      </c>
      <c r="E2236">
        <v>15659907.699999999</v>
      </c>
    </row>
    <row r="2237" spans="1:5" x14ac:dyDescent="0.25">
      <c r="A2237" t="s">
        <v>55</v>
      </c>
      <c r="B2237" s="175">
        <v>43946</v>
      </c>
      <c r="C2237">
        <v>49</v>
      </c>
      <c r="D2237" t="s">
        <v>408</v>
      </c>
      <c r="E2237">
        <v>37068.199999999997</v>
      </c>
    </row>
    <row r="2238" spans="1:5" x14ac:dyDescent="0.25">
      <c r="A2238" t="s">
        <v>55</v>
      </c>
      <c r="B2238" s="175">
        <v>43946</v>
      </c>
      <c r="C2238">
        <v>49</v>
      </c>
      <c r="D2238" t="s">
        <v>409</v>
      </c>
      <c r="E2238">
        <v>27018896.420000002</v>
      </c>
    </row>
    <row r="2239" spans="1:5" x14ac:dyDescent="0.25">
      <c r="A2239" t="s">
        <v>55</v>
      </c>
      <c r="B2239" s="175">
        <v>43946</v>
      </c>
      <c r="C2239">
        <v>49</v>
      </c>
      <c r="D2239" t="s">
        <v>410</v>
      </c>
      <c r="E2239">
        <v>919696.49</v>
      </c>
    </row>
    <row r="2240" spans="1:5" x14ac:dyDescent="0.25">
      <c r="A2240" t="s">
        <v>55</v>
      </c>
      <c r="B2240" s="175">
        <v>43946</v>
      </c>
      <c r="C2240">
        <v>49</v>
      </c>
      <c r="D2240" t="s">
        <v>411</v>
      </c>
      <c r="E2240">
        <v>3131551.44</v>
      </c>
    </row>
    <row r="2241" spans="1:5" x14ac:dyDescent="0.25">
      <c r="A2241" t="s">
        <v>55</v>
      </c>
      <c r="B2241" s="175">
        <v>43946</v>
      </c>
      <c r="C2241">
        <v>49</v>
      </c>
      <c r="D2241" t="s">
        <v>412</v>
      </c>
      <c r="E2241">
        <v>4269375.71</v>
      </c>
    </row>
    <row r="2242" spans="1:5" x14ac:dyDescent="0.25">
      <c r="A2242" t="s">
        <v>55</v>
      </c>
      <c r="B2242" s="175">
        <v>43946</v>
      </c>
      <c r="C2242">
        <v>49</v>
      </c>
      <c r="D2242" t="s">
        <v>413</v>
      </c>
      <c r="E2242">
        <v>3294334.76</v>
      </c>
    </row>
    <row r="2243" spans="1:5" x14ac:dyDescent="0.25">
      <c r="A2243" t="s">
        <v>55</v>
      </c>
      <c r="B2243" s="175">
        <v>43946</v>
      </c>
      <c r="C2243">
        <v>49</v>
      </c>
      <c r="D2243" t="s">
        <v>414</v>
      </c>
      <c r="E2243">
        <v>60815.94</v>
      </c>
    </row>
    <row r="2244" spans="1:5" x14ac:dyDescent="0.25">
      <c r="A2244" t="s">
        <v>56</v>
      </c>
      <c r="B2244" s="175">
        <v>43946</v>
      </c>
      <c r="C2244">
        <v>49</v>
      </c>
      <c r="D2244" t="s">
        <v>403</v>
      </c>
      <c r="E2244">
        <v>365693</v>
      </c>
    </row>
    <row r="2245" spans="1:5" x14ac:dyDescent="0.25">
      <c r="A2245" t="s">
        <v>56</v>
      </c>
      <c r="B2245" s="175">
        <v>43946</v>
      </c>
      <c r="C2245">
        <v>49</v>
      </c>
      <c r="D2245" t="s">
        <v>404</v>
      </c>
      <c r="E2245">
        <v>28991</v>
      </c>
    </row>
    <row r="2246" spans="1:5" x14ac:dyDescent="0.25">
      <c r="A2246" t="s">
        <v>56</v>
      </c>
      <c r="B2246" s="175">
        <v>43946</v>
      </c>
      <c r="C2246">
        <v>49</v>
      </c>
      <c r="D2246" t="s">
        <v>405</v>
      </c>
      <c r="E2246">
        <v>47224</v>
      </c>
    </row>
    <row r="2247" spans="1:5" x14ac:dyDescent="0.25">
      <c r="A2247" t="s">
        <v>56</v>
      </c>
      <c r="B2247" s="175">
        <v>43946</v>
      </c>
      <c r="C2247">
        <v>49</v>
      </c>
      <c r="D2247" t="s">
        <v>406</v>
      </c>
      <c r="E2247">
        <v>7690</v>
      </c>
    </row>
    <row r="2248" spans="1:5" x14ac:dyDescent="0.25">
      <c r="A2248" t="s">
        <v>56</v>
      </c>
      <c r="B2248" s="175">
        <v>43946</v>
      </c>
      <c r="C2248">
        <v>49</v>
      </c>
      <c r="D2248" t="s">
        <v>407</v>
      </c>
      <c r="E2248">
        <v>1222</v>
      </c>
    </row>
    <row r="2249" spans="1:5" x14ac:dyDescent="0.25">
      <c r="A2249" t="s">
        <v>56</v>
      </c>
      <c r="B2249" s="175">
        <v>43946</v>
      </c>
      <c r="C2249">
        <v>49</v>
      </c>
      <c r="D2249" t="s">
        <v>408</v>
      </c>
      <c r="E2249">
        <v>3</v>
      </c>
    </row>
    <row r="2250" spans="1:5" x14ac:dyDescent="0.25">
      <c r="A2250" t="s">
        <v>56</v>
      </c>
      <c r="B2250" s="175">
        <v>43946</v>
      </c>
      <c r="C2250">
        <v>49</v>
      </c>
      <c r="D2250" t="s">
        <v>409</v>
      </c>
      <c r="E2250">
        <v>196489</v>
      </c>
    </row>
    <row r="2251" spans="1:5" x14ac:dyDescent="0.25">
      <c r="A2251" t="s">
        <v>56</v>
      </c>
      <c r="B2251" s="175">
        <v>43946</v>
      </c>
      <c r="C2251">
        <v>49</v>
      </c>
      <c r="D2251" t="s">
        <v>410</v>
      </c>
      <c r="E2251">
        <v>20744</v>
      </c>
    </row>
    <row r="2252" spans="1:5" x14ac:dyDescent="0.25">
      <c r="A2252" t="s">
        <v>56</v>
      </c>
      <c r="B2252" s="175">
        <v>43946</v>
      </c>
      <c r="C2252">
        <v>49</v>
      </c>
      <c r="D2252" t="s">
        <v>411</v>
      </c>
      <c r="E2252">
        <v>15411</v>
      </c>
    </row>
    <row r="2253" spans="1:5" x14ac:dyDescent="0.25">
      <c r="A2253" t="s">
        <v>56</v>
      </c>
      <c r="B2253" s="175">
        <v>43946</v>
      </c>
      <c r="C2253">
        <v>49</v>
      </c>
      <c r="D2253" t="s">
        <v>412</v>
      </c>
      <c r="E2253">
        <v>4284</v>
      </c>
    </row>
    <row r="2254" spans="1:5" x14ac:dyDescent="0.25">
      <c r="A2254" t="s">
        <v>56</v>
      </c>
      <c r="B2254" s="175">
        <v>43946</v>
      </c>
      <c r="C2254">
        <v>49</v>
      </c>
      <c r="D2254" t="s">
        <v>413</v>
      </c>
      <c r="E2254">
        <v>649</v>
      </c>
    </row>
    <row r="2255" spans="1:5" x14ac:dyDescent="0.25">
      <c r="A2255" t="s">
        <v>56</v>
      </c>
      <c r="B2255" s="175">
        <v>43946</v>
      </c>
      <c r="C2255">
        <v>49</v>
      </c>
      <c r="D2255" t="s">
        <v>414</v>
      </c>
      <c r="E2255">
        <v>33</v>
      </c>
    </row>
    <row r="2257" spans="1:5" x14ac:dyDescent="0.25">
      <c r="A2257" t="s">
        <v>54</v>
      </c>
      <c r="B2257" s="175">
        <v>43981</v>
      </c>
      <c r="C2257">
        <v>49</v>
      </c>
      <c r="D2257" t="s">
        <v>403</v>
      </c>
      <c r="E2257">
        <v>45133090.229999997</v>
      </c>
    </row>
    <row r="2258" spans="1:5" x14ac:dyDescent="0.25">
      <c r="A2258" t="s">
        <v>54</v>
      </c>
      <c r="B2258" s="175">
        <v>43981</v>
      </c>
      <c r="C2258">
        <v>49</v>
      </c>
      <c r="D2258" t="s">
        <v>404</v>
      </c>
      <c r="E2258">
        <v>2685953.45</v>
      </c>
    </row>
    <row r="2259" spans="1:5" x14ac:dyDescent="0.25">
      <c r="A2259" t="s">
        <v>54</v>
      </c>
      <c r="B2259" s="175">
        <v>43981</v>
      </c>
      <c r="C2259">
        <v>49</v>
      </c>
      <c r="D2259" t="s">
        <v>405</v>
      </c>
      <c r="E2259">
        <v>8208391.1699999999</v>
      </c>
    </row>
    <row r="2260" spans="1:5" x14ac:dyDescent="0.25">
      <c r="A2260" t="s">
        <v>54</v>
      </c>
      <c r="B2260" s="175">
        <v>43981</v>
      </c>
      <c r="C2260">
        <v>49</v>
      </c>
      <c r="D2260" t="s">
        <v>406</v>
      </c>
      <c r="E2260">
        <v>14747466.119999999</v>
      </c>
    </row>
    <row r="2261" spans="1:5" x14ac:dyDescent="0.25">
      <c r="A2261" t="s">
        <v>54</v>
      </c>
      <c r="B2261" s="175">
        <v>43981</v>
      </c>
      <c r="C2261">
        <v>49</v>
      </c>
      <c r="D2261" t="s">
        <v>407</v>
      </c>
      <c r="E2261">
        <v>18310514.149999999</v>
      </c>
    </row>
    <row r="2262" spans="1:5" x14ac:dyDescent="0.25">
      <c r="A2262" t="s">
        <v>54</v>
      </c>
      <c r="B2262" s="175">
        <v>43981</v>
      </c>
      <c r="C2262">
        <v>49</v>
      </c>
      <c r="D2262" t="s">
        <v>408</v>
      </c>
      <c r="E2262">
        <v>32371.9</v>
      </c>
    </row>
    <row r="2263" spans="1:5" x14ac:dyDescent="0.25">
      <c r="A2263" t="s">
        <v>54</v>
      </c>
      <c r="B2263" s="175">
        <v>43981</v>
      </c>
      <c r="C2263">
        <v>49</v>
      </c>
      <c r="D2263" t="s">
        <v>409</v>
      </c>
      <c r="E2263">
        <v>23384632.41</v>
      </c>
    </row>
    <row r="2264" spans="1:5" x14ac:dyDescent="0.25">
      <c r="A2264" t="s">
        <v>54</v>
      </c>
      <c r="B2264" s="175">
        <v>43981</v>
      </c>
      <c r="C2264">
        <v>49</v>
      </c>
      <c r="D2264" t="s">
        <v>410</v>
      </c>
      <c r="E2264">
        <v>979342.28</v>
      </c>
    </row>
    <row r="2265" spans="1:5" x14ac:dyDescent="0.25">
      <c r="A2265" t="s">
        <v>54</v>
      </c>
      <c r="B2265" s="175">
        <v>43981</v>
      </c>
      <c r="C2265">
        <v>49</v>
      </c>
      <c r="D2265" t="s">
        <v>411</v>
      </c>
      <c r="E2265">
        <v>2523686.5</v>
      </c>
    </row>
    <row r="2266" spans="1:5" x14ac:dyDescent="0.25">
      <c r="A2266" t="s">
        <v>54</v>
      </c>
      <c r="B2266" s="175">
        <v>43981</v>
      </c>
      <c r="C2266">
        <v>49</v>
      </c>
      <c r="D2266" t="s">
        <v>412</v>
      </c>
      <c r="E2266">
        <v>3869396.89</v>
      </c>
    </row>
    <row r="2267" spans="1:5" x14ac:dyDescent="0.25">
      <c r="A2267" t="s">
        <v>54</v>
      </c>
      <c r="B2267" s="175">
        <v>43981</v>
      </c>
      <c r="C2267">
        <v>49</v>
      </c>
      <c r="D2267" t="s">
        <v>413</v>
      </c>
      <c r="E2267">
        <v>3845959.44</v>
      </c>
    </row>
    <row r="2268" spans="1:5" x14ac:dyDescent="0.25">
      <c r="A2268" t="s">
        <v>54</v>
      </c>
      <c r="B2268" s="175">
        <v>43981</v>
      </c>
      <c r="C2268">
        <v>49</v>
      </c>
      <c r="D2268" t="s">
        <v>414</v>
      </c>
      <c r="E2268">
        <v>9594.7900000000009</v>
      </c>
    </row>
    <row r="2269" spans="1:5" x14ac:dyDescent="0.25">
      <c r="A2269" t="s">
        <v>55</v>
      </c>
      <c r="B2269" s="175">
        <v>43981</v>
      </c>
      <c r="C2269">
        <v>49</v>
      </c>
      <c r="D2269" t="s">
        <v>403</v>
      </c>
      <c r="E2269">
        <v>42524491.799999997</v>
      </c>
    </row>
    <row r="2270" spans="1:5" x14ac:dyDescent="0.25">
      <c r="A2270" t="s">
        <v>55</v>
      </c>
      <c r="B2270" s="175">
        <v>43981</v>
      </c>
      <c r="C2270">
        <v>49</v>
      </c>
      <c r="D2270" t="s">
        <v>404</v>
      </c>
      <c r="E2270">
        <v>2394500.09</v>
      </c>
    </row>
    <row r="2271" spans="1:5" x14ac:dyDescent="0.25">
      <c r="A2271" t="s">
        <v>55</v>
      </c>
      <c r="B2271" s="175">
        <v>43981</v>
      </c>
      <c r="C2271">
        <v>49</v>
      </c>
      <c r="D2271" t="s">
        <v>405</v>
      </c>
      <c r="E2271">
        <v>8657235.0199999996</v>
      </c>
    </row>
    <row r="2272" spans="1:5" x14ac:dyDescent="0.25">
      <c r="A2272" t="s">
        <v>55</v>
      </c>
      <c r="B2272" s="175">
        <v>43981</v>
      </c>
      <c r="C2272">
        <v>49</v>
      </c>
      <c r="D2272" t="s">
        <v>406</v>
      </c>
      <c r="E2272">
        <v>15396802.17</v>
      </c>
    </row>
    <row r="2273" spans="1:5" x14ac:dyDescent="0.25">
      <c r="A2273" t="s">
        <v>55</v>
      </c>
      <c r="B2273" s="175">
        <v>43981</v>
      </c>
      <c r="C2273">
        <v>49</v>
      </c>
      <c r="D2273" t="s">
        <v>407</v>
      </c>
      <c r="E2273">
        <v>19286608.899999999</v>
      </c>
    </row>
    <row r="2274" spans="1:5" x14ac:dyDescent="0.25">
      <c r="A2274" t="s">
        <v>55</v>
      </c>
      <c r="B2274" s="175">
        <v>43981</v>
      </c>
      <c r="C2274">
        <v>49</v>
      </c>
      <c r="D2274" t="s">
        <v>408</v>
      </c>
      <c r="E2274">
        <v>38824.22</v>
      </c>
    </row>
    <row r="2275" spans="1:5" x14ac:dyDescent="0.25">
      <c r="A2275" t="s">
        <v>55</v>
      </c>
      <c r="B2275" s="175">
        <v>43981</v>
      </c>
      <c r="C2275">
        <v>49</v>
      </c>
      <c r="D2275" t="s">
        <v>409</v>
      </c>
      <c r="E2275">
        <v>24346388.050000001</v>
      </c>
    </row>
    <row r="2276" spans="1:5" x14ac:dyDescent="0.25">
      <c r="A2276" t="s">
        <v>55</v>
      </c>
      <c r="B2276" s="175">
        <v>43981</v>
      </c>
      <c r="C2276">
        <v>49</v>
      </c>
      <c r="D2276" t="s">
        <v>410</v>
      </c>
      <c r="E2276">
        <v>1029701.93</v>
      </c>
    </row>
    <row r="2277" spans="1:5" x14ac:dyDescent="0.25">
      <c r="A2277" t="s">
        <v>55</v>
      </c>
      <c r="B2277" s="175">
        <v>43981</v>
      </c>
      <c r="C2277">
        <v>49</v>
      </c>
      <c r="D2277" t="s">
        <v>411</v>
      </c>
      <c r="E2277">
        <v>3225247.06</v>
      </c>
    </row>
    <row r="2278" spans="1:5" x14ac:dyDescent="0.25">
      <c r="A2278" t="s">
        <v>55</v>
      </c>
      <c r="B2278" s="175">
        <v>43981</v>
      </c>
      <c r="C2278">
        <v>49</v>
      </c>
      <c r="D2278" t="s">
        <v>412</v>
      </c>
      <c r="E2278">
        <v>4731681.5599999996</v>
      </c>
    </row>
    <row r="2279" spans="1:5" x14ac:dyDescent="0.25">
      <c r="A2279" t="s">
        <v>55</v>
      </c>
      <c r="B2279" s="175">
        <v>43981</v>
      </c>
      <c r="C2279">
        <v>49</v>
      </c>
      <c r="D2279" t="s">
        <v>413</v>
      </c>
      <c r="E2279">
        <v>4926114.49</v>
      </c>
    </row>
    <row r="2280" spans="1:5" x14ac:dyDescent="0.25">
      <c r="A2280" t="s">
        <v>55</v>
      </c>
      <c r="B2280" s="175">
        <v>43981</v>
      </c>
      <c r="C2280">
        <v>49</v>
      </c>
      <c r="D2280" t="s">
        <v>414</v>
      </c>
      <c r="E2280">
        <v>6866.95</v>
      </c>
    </row>
    <row r="2281" spans="1:5" x14ac:dyDescent="0.25">
      <c r="A2281" t="s">
        <v>56</v>
      </c>
      <c r="B2281" s="175">
        <v>43981</v>
      </c>
      <c r="C2281">
        <v>49</v>
      </c>
      <c r="D2281" t="s">
        <v>403</v>
      </c>
      <c r="E2281">
        <v>362109</v>
      </c>
    </row>
    <row r="2282" spans="1:5" x14ac:dyDescent="0.25">
      <c r="A2282" t="s">
        <v>56</v>
      </c>
      <c r="B2282" s="175">
        <v>43981</v>
      </c>
      <c r="C2282">
        <v>49</v>
      </c>
      <c r="D2282" t="s">
        <v>404</v>
      </c>
      <c r="E2282">
        <v>28895</v>
      </c>
    </row>
    <row r="2283" spans="1:5" x14ac:dyDescent="0.25">
      <c r="A2283" t="s">
        <v>56</v>
      </c>
      <c r="B2283" s="175">
        <v>43981</v>
      </c>
      <c r="C2283">
        <v>49</v>
      </c>
      <c r="D2283" t="s">
        <v>405</v>
      </c>
      <c r="E2283">
        <v>49849</v>
      </c>
    </row>
    <row r="2284" spans="1:5" x14ac:dyDescent="0.25">
      <c r="A2284" t="s">
        <v>56</v>
      </c>
      <c r="B2284" s="175">
        <v>43981</v>
      </c>
      <c r="C2284">
        <v>49</v>
      </c>
      <c r="D2284" t="s">
        <v>406</v>
      </c>
      <c r="E2284">
        <v>9140</v>
      </c>
    </row>
    <row r="2285" spans="1:5" x14ac:dyDescent="0.25">
      <c r="A2285" t="s">
        <v>56</v>
      </c>
      <c r="B2285" s="175">
        <v>43981</v>
      </c>
      <c r="C2285">
        <v>49</v>
      </c>
      <c r="D2285" t="s">
        <v>407</v>
      </c>
      <c r="E2285">
        <v>1473</v>
      </c>
    </row>
    <row r="2286" spans="1:5" x14ac:dyDescent="0.25">
      <c r="A2286" t="s">
        <v>56</v>
      </c>
      <c r="B2286" s="175">
        <v>43981</v>
      </c>
      <c r="C2286">
        <v>49</v>
      </c>
      <c r="D2286" t="s">
        <v>408</v>
      </c>
      <c r="E2286">
        <v>6</v>
      </c>
    </row>
    <row r="2287" spans="1:5" x14ac:dyDescent="0.25">
      <c r="A2287" t="s">
        <v>56</v>
      </c>
      <c r="B2287" s="175">
        <v>43981</v>
      </c>
      <c r="C2287">
        <v>49</v>
      </c>
      <c r="D2287" t="s">
        <v>409</v>
      </c>
      <c r="E2287">
        <v>194099</v>
      </c>
    </row>
    <row r="2288" spans="1:5" x14ac:dyDescent="0.25">
      <c r="A2288" t="s">
        <v>56</v>
      </c>
      <c r="B2288" s="175">
        <v>43981</v>
      </c>
      <c r="C2288">
        <v>49</v>
      </c>
      <c r="D2288" t="s">
        <v>410</v>
      </c>
      <c r="E2288">
        <v>22874</v>
      </c>
    </row>
    <row r="2289" spans="1:5" x14ac:dyDescent="0.25">
      <c r="A2289" t="s">
        <v>56</v>
      </c>
      <c r="B2289" s="175">
        <v>43981</v>
      </c>
      <c r="C2289">
        <v>49</v>
      </c>
      <c r="D2289" t="s">
        <v>411</v>
      </c>
      <c r="E2289">
        <v>17293</v>
      </c>
    </row>
    <row r="2290" spans="1:5" x14ac:dyDescent="0.25">
      <c r="A2290" t="s">
        <v>56</v>
      </c>
      <c r="B2290" s="175">
        <v>43981</v>
      </c>
      <c r="C2290">
        <v>49</v>
      </c>
      <c r="D2290" t="s">
        <v>412</v>
      </c>
      <c r="E2290">
        <v>5329</v>
      </c>
    </row>
    <row r="2291" spans="1:5" x14ac:dyDescent="0.25">
      <c r="A2291" t="s">
        <v>56</v>
      </c>
      <c r="B2291" s="175">
        <v>43981</v>
      </c>
      <c r="C2291">
        <v>49</v>
      </c>
      <c r="D2291" t="s">
        <v>413</v>
      </c>
      <c r="E2291">
        <v>891</v>
      </c>
    </row>
    <row r="2292" spans="1:5" x14ac:dyDescent="0.25">
      <c r="A2292" t="s">
        <v>56</v>
      </c>
      <c r="B2292" s="175">
        <v>43981</v>
      </c>
      <c r="C2292">
        <v>49</v>
      </c>
      <c r="D2292" t="s">
        <v>414</v>
      </c>
      <c r="E2292">
        <v>6</v>
      </c>
    </row>
    <row r="2293" spans="1:5" x14ac:dyDescent="0.25">
      <c r="A2293" t="s">
        <v>54</v>
      </c>
      <c r="B2293" s="175">
        <v>44009</v>
      </c>
      <c r="C2293">
        <v>49</v>
      </c>
      <c r="D2293" t="s">
        <v>403</v>
      </c>
      <c r="E2293">
        <v>44170173.530000001</v>
      </c>
    </row>
    <row r="2294" spans="1:5" x14ac:dyDescent="0.25">
      <c r="A2294" t="s">
        <v>54</v>
      </c>
      <c r="B2294" s="175">
        <v>44009</v>
      </c>
      <c r="C2294">
        <v>49</v>
      </c>
      <c r="D2294" t="s">
        <v>404</v>
      </c>
      <c r="E2294">
        <v>2702589.92</v>
      </c>
    </row>
    <row r="2295" spans="1:5" x14ac:dyDescent="0.25">
      <c r="A2295" t="s">
        <v>54</v>
      </c>
      <c r="B2295" s="175">
        <v>44009</v>
      </c>
      <c r="C2295">
        <v>49</v>
      </c>
      <c r="D2295" t="s">
        <v>405</v>
      </c>
      <c r="E2295">
        <v>8286830.6299999999</v>
      </c>
    </row>
    <row r="2296" spans="1:5" x14ac:dyDescent="0.25">
      <c r="A2296" t="s">
        <v>54</v>
      </c>
      <c r="B2296" s="175">
        <v>44009</v>
      </c>
      <c r="C2296">
        <v>49</v>
      </c>
      <c r="D2296" t="s">
        <v>406</v>
      </c>
      <c r="E2296">
        <v>15332969.779999999</v>
      </c>
    </row>
    <row r="2297" spans="1:5" x14ac:dyDescent="0.25">
      <c r="A2297" t="s">
        <v>54</v>
      </c>
      <c r="B2297" s="175">
        <v>44009</v>
      </c>
      <c r="C2297">
        <v>49</v>
      </c>
      <c r="D2297" t="s">
        <v>407</v>
      </c>
      <c r="E2297">
        <v>23677033.870000001</v>
      </c>
    </row>
    <row r="2298" spans="1:5" x14ac:dyDescent="0.25">
      <c r="A2298" t="s">
        <v>54</v>
      </c>
      <c r="B2298" s="175">
        <v>44009</v>
      </c>
      <c r="C2298">
        <v>49</v>
      </c>
      <c r="D2298" t="s">
        <v>408</v>
      </c>
      <c r="E2298">
        <v>32929.54</v>
      </c>
    </row>
    <row r="2299" spans="1:5" x14ac:dyDescent="0.25">
      <c r="A2299" t="s">
        <v>54</v>
      </c>
      <c r="B2299" s="175">
        <v>44009</v>
      </c>
      <c r="C2299">
        <v>49</v>
      </c>
      <c r="D2299" t="s">
        <v>409</v>
      </c>
      <c r="E2299">
        <v>11644057.08</v>
      </c>
    </row>
    <row r="2300" spans="1:5" x14ac:dyDescent="0.25">
      <c r="A2300" t="s">
        <v>54</v>
      </c>
      <c r="B2300" s="175">
        <v>44009</v>
      </c>
      <c r="C2300">
        <v>49</v>
      </c>
      <c r="D2300" t="s">
        <v>410</v>
      </c>
      <c r="E2300">
        <v>553840.9</v>
      </c>
    </row>
    <row r="2301" spans="1:5" x14ac:dyDescent="0.25">
      <c r="A2301" t="s">
        <v>54</v>
      </c>
      <c r="B2301" s="175">
        <v>44009</v>
      </c>
      <c r="C2301">
        <v>49</v>
      </c>
      <c r="D2301" t="s">
        <v>411</v>
      </c>
      <c r="E2301">
        <v>1194096.1399999999</v>
      </c>
    </row>
    <row r="2302" spans="1:5" x14ac:dyDescent="0.25">
      <c r="A2302" t="s">
        <v>54</v>
      </c>
      <c r="B2302" s="175">
        <v>44009</v>
      </c>
      <c r="C2302">
        <v>49</v>
      </c>
      <c r="D2302" t="s">
        <v>412</v>
      </c>
      <c r="E2302">
        <v>2694414.26</v>
      </c>
    </row>
    <row r="2303" spans="1:5" x14ac:dyDescent="0.25">
      <c r="A2303" t="s">
        <v>54</v>
      </c>
      <c r="B2303" s="175">
        <v>44009</v>
      </c>
      <c r="C2303">
        <v>49</v>
      </c>
      <c r="D2303" t="s">
        <v>413</v>
      </c>
      <c r="E2303">
        <v>3359671.59</v>
      </c>
    </row>
    <row r="2304" spans="1:5" x14ac:dyDescent="0.25">
      <c r="A2304" t="s">
        <v>54</v>
      </c>
      <c r="B2304" s="175">
        <v>44009</v>
      </c>
      <c r="C2304">
        <v>49</v>
      </c>
      <c r="D2304" t="s">
        <v>414</v>
      </c>
      <c r="E2304">
        <v>8990.49</v>
      </c>
    </row>
    <row r="2305" spans="1:5" x14ac:dyDescent="0.25">
      <c r="A2305" t="s">
        <v>55</v>
      </c>
      <c r="B2305" s="175">
        <v>44009</v>
      </c>
      <c r="C2305">
        <v>49</v>
      </c>
      <c r="D2305" t="s">
        <v>403</v>
      </c>
      <c r="E2305">
        <v>42366344.369999997</v>
      </c>
    </row>
    <row r="2306" spans="1:5" x14ac:dyDescent="0.25">
      <c r="A2306" t="s">
        <v>55</v>
      </c>
      <c r="B2306" s="175">
        <v>44009</v>
      </c>
      <c r="C2306">
        <v>49</v>
      </c>
      <c r="D2306" t="s">
        <v>404</v>
      </c>
      <c r="E2306">
        <v>2417072.1800000002</v>
      </c>
    </row>
    <row r="2307" spans="1:5" x14ac:dyDescent="0.25">
      <c r="A2307" t="s">
        <v>55</v>
      </c>
      <c r="B2307" s="175">
        <v>44009</v>
      </c>
      <c r="C2307">
        <v>49</v>
      </c>
      <c r="D2307" t="s">
        <v>405</v>
      </c>
      <c r="E2307">
        <v>8066315.9500000002</v>
      </c>
    </row>
    <row r="2308" spans="1:5" x14ac:dyDescent="0.25">
      <c r="A2308" t="s">
        <v>55</v>
      </c>
      <c r="B2308" s="175">
        <v>44009</v>
      </c>
      <c r="C2308">
        <v>49</v>
      </c>
      <c r="D2308" t="s">
        <v>406</v>
      </c>
      <c r="E2308">
        <v>14030778.52</v>
      </c>
    </row>
    <row r="2309" spans="1:5" x14ac:dyDescent="0.25">
      <c r="A2309" t="s">
        <v>55</v>
      </c>
      <c r="B2309" s="175">
        <v>44009</v>
      </c>
      <c r="C2309">
        <v>49</v>
      </c>
      <c r="D2309" t="s">
        <v>407</v>
      </c>
      <c r="E2309">
        <v>16588872.210000001</v>
      </c>
    </row>
    <row r="2310" spans="1:5" x14ac:dyDescent="0.25">
      <c r="A2310" t="s">
        <v>55</v>
      </c>
      <c r="B2310" s="175">
        <v>44009</v>
      </c>
      <c r="C2310">
        <v>49</v>
      </c>
      <c r="D2310" t="s">
        <v>408</v>
      </c>
      <c r="E2310">
        <v>18750.43</v>
      </c>
    </row>
    <row r="2311" spans="1:5" x14ac:dyDescent="0.25">
      <c r="A2311" t="s">
        <v>55</v>
      </c>
      <c r="B2311" s="175">
        <v>44009</v>
      </c>
      <c r="C2311">
        <v>49</v>
      </c>
      <c r="D2311" t="s">
        <v>409</v>
      </c>
      <c r="E2311">
        <v>18987160.219999999</v>
      </c>
    </row>
    <row r="2312" spans="1:5" x14ac:dyDescent="0.25">
      <c r="A2312" t="s">
        <v>55</v>
      </c>
      <c r="B2312" s="175">
        <v>44009</v>
      </c>
      <c r="C2312">
        <v>49</v>
      </c>
      <c r="D2312" t="s">
        <v>410</v>
      </c>
      <c r="E2312">
        <v>674670.46</v>
      </c>
    </row>
    <row r="2313" spans="1:5" x14ac:dyDescent="0.25">
      <c r="A2313" t="s">
        <v>55</v>
      </c>
      <c r="B2313" s="175">
        <v>44009</v>
      </c>
      <c r="C2313">
        <v>49</v>
      </c>
      <c r="D2313" t="s">
        <v>411</v>
      </c>
      <c r="E2313">
        <v>2183351.14</v>
      </c>
    </row>
    <row r="2314" spans="1:5" x14ac:dyDescent="0.25">
      <c r="A2314" t="s">
        <v>55</v>
      </c>
      <c r="B2314" s="175">
        <v>44009</v>
      </c>
      <c r="C2314">
        <v>49</v>
      </c>
      <c r="D2314" t="s">
        <v>412</v>
      </c>
      <c r="E2314">
        <v>3414896.16</v>
      </c>
    </row>
    <row r="2315" spans="1:5" x14ac:dyDescent="0.25">
      <c r="A2315" t="s">
        <v>55</v>
      </c>
      <c r="B2315" s="175">
        <v>44009</v>
      </c>
      <c r="C2315">
        <v>49</v>
      </c>
      <c r="D2315" t="s">
        <v>413</v>
      </c>
      <c r="E2315">
        <v>3008563.31</v>
      </c>
    </row>
    <row r="2316" spans="1:5" x14ac:dyDescent="0.25">
      <c r="A2316" t="s">
        <v>55</v>
      </c>
      <c r="B2316" s="175">
        <v>44009</v>
      </c>
      <c r="C2316">
        <v>49</v>
      </c>
      <c r="D2316" t="s">
        <v>414</v>
      </c>
      <c r="E2316">
        <v>11390.18</v>
      </c>
    </row>
    <row r="2317" spans="1:5" x14ac:dyDescent="0.25">
      <c r="A2317" t="s">
        <v>56</v>
      </c>
      <c r="B2317" s="175">
        <v>44009</v>
      </c>
      <c r="C2317">
        <v>49</v>
      </c>
      <c r="D2317" t="s">
        <v>403</v>
      </c>
      <c r="E2317">
        <v>383729</v>
      </c>
    </row>
    <row r="2318" spans="1:5" x14ac:dyDescent="0.25">
      <c r="A2318" t="s">
        <v>56</v>
      </c>
      <c r="B2318" s="175">
        <v>44009</v>
      </c>
      <c r="C2318">
        <v>49</v>
      </c>
      <c r="D2318" t="s">
        <v>404</v>
      </c>
      <c r="E2318">
        <v>30546</v>
      </c>
    </row>
    <row r="2319" spans="1:5" x14ac:dyDescent="0.25">
      <c r="A2319" t="s">
        <v>56</v>
      </c>
      <c r="B2319" s="175">
        <v>44009</v>
      </c>
      <c r="C2319">
        <v>49</v>
      </c>
      <c r="D2319" t="s">
        <v>405</v>
      </c>
      <c r="E2319">
        <v>52037</v>
      </c>
    </row>
    <row r="2320" spans="1:5" x14ac:dyDescent="0.25">
      <c r="A2320" t="s">
        <v>56</v>
      </c>
      <c r="B2320" s="175">
        <v>44009</v>
      </c>
      <c r="C2320">
        <v>49</v>
      </c>
      <c r="D2320" t="s">
        <v>406</v>
      </c>
      <c r="E2320">
        <v>9324</v>
      </c>
    </row>
    <row r="2321" spans="1:5" x14ac:dyDescent="0.25">
      <c r="A2321" t="s">
        <v>56</v>
      </c>
      <c r="B2321" s="175">
        <v>44009</v>
      </c>
      <c r="C2321">
        <v>49</v>
      </c>
      <c r="D2321" t="s">
        <v>407</v>
      </c>
      <c r="E2321">
        <v>1478</v>
      </c>
    </row>
    <row r="2322" spans="1:5" x14ac:dyDescent="0.25">
      <c r="A2322" t="s">
        <v>56</v>
      </c>
      <c r="B2322" s="175">
        <v>44009</v>
      </c>
      <c r="C2322">
        <v>49</v>
      </c>
      <c r="D2322" t="s">
        <v>408</v>
      </c>
      <c r="E2322">
        <v>1</v>
      </c>
    </row>
    <row r="2323" spans="1:5" x14ac:dyDescent="0.25">
      <c r="A2323" t="s">
        <v>56</v>
      </c>
      <c r="B2323" s="175">
        <v>44009</v>
      </c>
      <c r="C2323">
        <v>49</v>
      </c>
      <c r="D2323" t="s">
        <v>409</v>
      </c>
      <c r="E2323">
        <v>202340</v>
      </c>
    </row>
    <row r="2324" spans="1:5" x14ac:dyDescent="0.25">
      <c r="A2324" t="s">
        <v>56</v>
      </c>
      <c r="B2324" s="175">
        <v>44009</v>
      </c>
      <c r="C2324">
        <v>49</v>
      </c>
      <c r="D2324" t="s">
        <v>410</v>
      </c>
      <c r="E2324">
        <v>18940</v>
      </c>
    </row>
    <row r="2325" spans="1:5" x14ac:dyDescent="0.25">
      <c r="A2325" t="s">
        <v>56</v>
      </c>
      <c r="B2325" s="175">
        <v>44009</v>
      </c>
      <c r="C2325">
        <v>49</v>
      </c>
      <c r="D2325" t="s">
        <v>411</v>
      </c>
      <c r="E2325">
        <v>17714</v>
      </c>
    </row>
    <row r="2326" spans="1:5" x14ac:dyDescent="0.25">
      <c r="A2326" t="s">
        <v>56</v>
      </c>
      <c r="B2326" s="175">
        <v>44009</v>
      </c>
      <c r="C2326">
        <v>49</v>
      </c>
      <c r="D2326" t="s">
        <v>412</v>
      </c>
      <c r="E2326">
        <v>5155</v>
      </c>
    </row>
    <row r="2327" spans="1:5" x14ac:dyDescent="0.25">
      <c r="A2327" t="s">
        <v>56</v>
      </c>
      <c r="B2327" s="175">
        <v>44009</v>
      </c>
      <c r="C2327">
        <v>49</v>
      </c>
      <c r="D2327" t="s">
        <v>413</v>
      </c>
      <c r="E2327">
        <v>754</v>
      </c>
    </row>
    <row r="2328" spans="1:5" x14ac:dyDescent="0.25">
      <c r="A2328" t="s">
        <v>56</v>
      </c>
      <c r="B2328" s="175">
        <v>44009</v>
      </c>
      <c r="C2328">
        <v>49</v>
      </c>
      <c r="D2328" t="s">
        <v>414</v>
      </c>
      <c r="E2328">
        <v>49</v>
      </c>
    </row>
    <row r="2329" spans="1:5" x14ac:dyDescent="0.25">
      <c r="A2329" t="s">
        <v>54</v>
      </c>
      <c r="B2329" s="175">
        <v>44037</v>
      </c>
      <c r="C2329">
        <v>49</v>
      </c>
      <c r="D2329" t="s">
        <v>403</v>
      </c>
      <c r="E2329">
        <v>73102241.129999995</v>
      </c>
    </row>
    <row r="2330" spans="1:5" x14ac:dyDescent="0.25">
      <c r="A2330" t="s">
        <v>54</v>
      </c>
      <c r="B2330" s="175">
        <v>44037</v>
      </c>
      <c r="C2330">
        <v>49</v>
      </c>
      <c r="D2330" t="s">
        <v>404</v>
      </c>
      <c r="E2330">
        <v>3896457.52</v>
      </c>
    </row>
    <row r="2331" spans="1:5" x14ac:dyDescent="0.25">
      <c r="A2331" t="s">
        <v>54</v>
      </c>
      <c r="B2331" s="175">
        <v>44037</v>
      </c>
      <c r="C2331">
        <v>49</v>
      </c>
      <c r="D2331" t="s">
        <v>405</v>
      </c>
      <c r="E2331">
        <v>11456691.17</v>
      </c>
    </row>
    <row r="2332" spans="1:5" x14ac:dyDescent="0.25">
      <c r="A2332" t="s">
        <v>54</v>
      </c>
      <c r="B2332" s="175">
        <v>44037</v>
      </c>
      <c r="C2332">
        <v>49</v>
      </c>
      <c r="D2332" t="s">
        <v>406</v>
      </c>
      <c r="E2332">
        <v>18194701.399999999</v>
      </c>
    </row>
    <row r="2333" spans="1:5" x14ac:dyDescent="0.25">
      <c r="A2333" t="s">
        <v>54</v>
      </c>
      <c r="B2333" s="175">
        <v>44037</v>
      </c>
      <c r="C2333">
        <v>49</v>
      </c>
      <c r="D2333" t="s">
        <v>407</v>
      </c>
      <c r="E2333">
        <v>22519364.93</v>
      </c>
    </row>
    <row r="2334" spans="1:5" x14ac:dyDescent="0.25">
      <c r="A2334" t="s">
        <v>54</v>
      </c>
      <c r="B2334" s="175">
        <v>44037</v>
      </c>
      <c r="C2334">
        <v>49</v>
      </c>
      <c r="D2334" t="s">
        <v>408</v>
      </c>
      <c r="E2334">
        <v>32302.53</v>
      </c>
    </row>
    <row r="2335" spans="1:5" x14ac:dyDescent="0.25">
      <c r="A2335" t="s">
        <v>54</v>
      </c>
      <c r="B2335" s="175">
        <v>44037</v>
      </c>
      <c r="C2335">
        <v>49</v>
      </c>
      <c r="D2335" t="s">
        <v>409</v>
      </c>
      <c r="E2335">
        <v>11039342.789999999</v>
      </c>
    </row>
    <row r="2336" spans="1:5" x14ac:dyDescent="0.25">
      <c r="A2336" t="s">
        <v>54</v>
      </c>
      <c r="B2336" s="175">
        <v>44037</v>
      </c>
      <c r="C2336">
        <v>49</v>
      </c>
      <c r="D2336" t="s">
        <v>410</v>
      </c>
      <c r="E2336">
        <v>498709.01</v>
      </c>
    </row>
    <row r="2337" spans="1:5" x14ac:dyDescent="0.25">
      <c r="A2337" t="s">
        <v>54</v>
      </c>
      <c r="B2337" s="175">
        <v>44037</v>
      </c>
      <c r="C2337">
        <v>49</v>
      </c>
      <c r="D2337" t="s">
        <v>411</v>
      </c>
      <c r="E2337">
        <v>1165446.1000000001</v>
      </c>
    </row>
    <row r="2338" spans="1:5" x14ac:dyDescent="0.25">
      <c r="A2338" t="s">
        <v>54</v>
      </c>
      <c r="B2338" s="175">
        <v>44037</v>
      </c>
      <c r="C2338">
        <v>49</v>
      </c>
      <c r="D2338" t="s">
        <v>412</v>
      </c>
      <c r="E2338">
        <v>3205047.91</v>
      </c>
    </row>
    <row r="2339" spans="1:5" x14ac:dyDescent="0.25">
      <c r="A2339" t="s">
        <v>54</v>
      </c>
      <c r="B2339" s="175">
        <v>44037</v>
      </c>
      <c r="C2339">
        <v>49</v>
      </c>
      <c r="D2339" t="s">
        <v>413</v>
      </c>
      <c r="E2339">
        <v>2666135.7999999998</v>
      </c>
    </row>
    <row r="2340" spans="1:5" x14ac:dyDescent="0.25">
      <c r="A2340" t="s">
        <v>54</v>
      </c>
      <c r="B2340" s="175">
        <v>44037</v>
      </c>
      <c r="C2340">
        <v>49</v>
      </c>
      <c r="D2340" t="s">
        <v>414</v>
      </c>
      <c r="E2340">
        <v>14411.11</v>
      </c>
    </row>
    <row r="2341" spans="1:5" x14ac:dyDescent="0.25">
      <c r="A2341" t="s">
        <v>55</v>
      </c>
      <c r="B2341" s="175">
        <v>44037</v>
      </c>
      <c r="C2341">
        <v>49</v>
      </c>
      <c r="D2341" t="s">
        <v>403</v>
      </c>
      <c r="E2341">
        <v>51410854.859999999</v>
      </c>
    </row>
    <row r="2342" spans="1:5" x14ac:dyDescent="0.25">
      <c r="A2342" t="s">
        <v>55</v>
      </c>
      <c r="B2342" s="175">
        <v>44037</v>
      </c>
      <c r="C2342">
        <v>49</v>
      </c>
      <c r="D2342" t="s">
        <v>404</v>
      </c>
      <c r="E2342">
        <v>2567158.92</v>
      </c>
    </row>
    <row r="2343" spans="1:5" x14ac:dyDescent="0.25">
      <c r="A2343" t="s">
        <v>55</v>
      </c>
      <c r="B2343" s="175">
        <v>44037</v>
      </c>
      <c r="C2343">
        <v>49</v>
      </c>
      <c r="D2343" t="s">
        <v>405</v>
      </c>
      <c r="E2343">
        <v>8996249.5199999996</v>
      </c>
    </row>
    <row r="2344" spans="1:5" x14ac:dyDescent="0.25">
      <c r="A2344" t="s">
        <v>55</v>
      </c>
      <c r="B2344" s="175">
        <v>44037</v>
      </c>
      <c r="C2344">
        <v>49</v>
      </c>
      <c r="D2344" t="s">
        <v>406</v>
      </c>
      <c r="E2344">
        <v>15861654.640000001</v>
      </c>
    </row>
    <row r="2345" spans="1:5" x14ac:dyDescent="0.25">
      <c r="A2345" t="s">
        <v>55</v>
      </c>
      <c r="B2345" s="175">
        <v>44037</v>
      </c>
      <c r="C2345">
        <v>49</v>
      </c>
      <c r="D2345" t="s">
        <v>407</v>
      </c>
      <c r="E2345">
        <v>19876624.280000001</v>
      </c>
    </row>
    <row r="2346" spans="1:5" x14ac:dyDescent="0.25">
      <c r="A2346" t="s">
        <v>55</v>
      </c>
      <c r="B2346" s="175">
        <v>44037</v>
      </c>
      <c r="C2346">
        <v>49</v>
      </c>
      <c r="D2346" t="s">
        <v>408</v>
      </c>
      <c r="E2346">
        <v>56444.78</v>
      </c>
    </row>
    <row r="2347" spans="1:5" x14ac:dyDescent="0.25">
      <c r="A2347" t="s">
        <v>55</v>
      </c>
      <c r="B2347" s="175">
        <v>44037</v>
      </c>
      <c r="C2347">
        <v>49</v>
      </c>
      <c r="D2347" t="s">
        <v>409</v>
      </c>
      <c r="E2347">
        <v>12706789.699999999</v>
      </c>
    </row>
    <row r="2348" spans="1:5" x14ac:dyDescent="0.25">
      <c r="A2348" t="s">
        <v>55</v>
      </c>
      <c r="B2348" s="175">
        <v>44037</v>
      </c>
      <c r="C2348">
        <v>49</v>
      </c>
      <c r="D2348" t="s">
        <v>410</v>
      </c>
      <c r="E2348">
        <v>550538.9</v>
      </c>
    </row>
    <row r="2349" spans="1:5" x14ac:dyDescent="0.25">
      <c r="A2349" t="s">
        <v>55</v>
      </c>
      <c r="B2349" s="175">
        <v>44037</v>
      </c>
      <c r="C2349">
        <v>49</v>
      </c>
      <c r="D2349" t="s">
        <v>411</v>
      </c>
      <c r="E2349">
        <v>1314597.08</v>
      </c>
    </row>
    <row r="2350" spans="1:5" x14ac:dyDescent="0.25">
      <c r="A2350" t="s">
        <v>55</v>
      </c>
      <c r="B2350" s="175">
        <v>44037</v>
      </c>
      <c r="C2350">
        <v>49</v>
      </c>
      <c r="D2350" t="s">
        <v>412</v>
      </c>
      <c r="E2350">
        <v>2423654.29</v>
      </c>
    </row>
    <row r="2351" spans="1:5" x14ac:dyDescent="0.25">
      <c r="A2351" t="s">
        <v>55</v>
      </c>
      <c r="B2351" s="175">
        <v>44037</v>
      </c>
      <c r="C2351">
        <v>49</v>
      </c>
      <c r="D2351" t="s">
        <v>413</v>
      </c>
      <c r="E2351">
        <v>2785843.95</v>
      </c>
    </row>
    <row r="2352" spans="1:5" x14ac:dyDescent="0.25">
      <c r="A2352" t="s">
        <v>55</v>
      </c>
      <c r="B2352" s="175">
        <v>44037</v>
      </c>
      <c r="C2352">
        <v>49</v>
      </c>
      <c r="D2352" t="s">
        <v>414</v>
      </c>
      <c r="E2352">
        <v>9010.94</v>
      </c>
    </row>
    <row r="2353" spans="1:5" x14ac:dyDescent="0.25">
      <c r="A2353" t="s">
        <v>56</v>
      </c>
      <c r="B2353" s="175">
        <v>44037</v>
      </c>
      <c r="C2353">
        <v>49</v>
      </c>
      <c r="D2353" t="s">
        <v>403</v>
      </c>
      <c r="E2353">
        <v>388960</v>
      </c>
    </row>
    <row r="2354" spans="1:5" x14ac:dyDescent="0.25">
      <c r="A2354" t="s">
        <v>56</v>
      </c>
      <c r="B2354" s="175">
        <v>44037</v>
      </c>
      <c r="C2354">
        <v>49</v>
      </c>
      <c r="D2354" t="s">
        <v>404</v>
      </c>
      <c r="E2354">
        <v>30346</v>
      </c>
    </row>
    <row r="2355" spans="1:5" x14ac:dyDescent="0.25">
      <c r="A2355" t="s">
        <v>56</v>
      </c>
      <c r="B2355" s="175">
        <v>44037</v>
      </c>
      <c r="C2355">
        <v>49</v>
      </c>
      <c r="D2355" t="s">
        <v>405</v>
      </c>
      <c r="E2355">
        <v>53593</v>
      </c>
    </row>
    <row r="2356" spans="1:5" x14ac:dyDescent="0.25">
      <c r="A2356" t="s">
        <v>56</v>
      </c>
      <c r="B2356" s="175">
        <v>44037</v>
      </c>
      <c r="C2356">
        <v>49</v>
      </c>
      <c r="D2356" t="s">
        <v>406</v>
      </c>
      <c r="E2356">
        <v>9440</v>
      </c>
    </row>
    <row r="2357" spans="1:5" x14ac:dyDescent="0.25">
      <c r="A2357" t="s">
        <v>56</v>
      </c>
      <c r="B2357" s="175">
        <v>44037</v>
      </c>
      <c r="C2357">
        <v>49</v>
      </c>
      <c r="D2357" t="s">
        <v>407</v>
      </c>
      <c r="E2357">
        <v>1452</v>
      </c>
    </row>
    <row r="2358" spans="1:5" x14ac:dyDescent="0.25">
      <c r="A2358" t="s">
        <v>56</v>
      </c>
      <c r="B2358" s="175">
        <v>44037</v>
      </c>
      <c r="C2358">
        <v>49</v>
      </c>
      <c r="D2358" t="s">
        <v>408</v>
      </c>
      <c r="E2358">
        <v>6</v>
      </c>
    </row>
    <row r="2359" spans="1:5" x14ac:dyDescent="0.25">
      <c r="A2359" t="s">
        <v>56</v>
      </c>
      <c r="B2359" s="175">
        <v>44037</v>
      </c>
      <c r="C2359">
        <v>49</v>
      </c>
      <c r="D2359" t="s">
        <v>409</v>
      </c>
      <c r="E2359">
        <v>203429</v>
      </c>
    </row>
    <row r="2360" spans="1:5" x14ac:dyDescent="0.25">
      <c r="A2360" t="s">
        <v>56</v>
      </c>
      <c r="B2360" s="175">
        <v>44037</v>
      </c>
      <c r="C2360">
        <v>49</v>
      </c>
      <c r="D2360" t="s">
        <v>410</v>
      </c>
      <c r="E2360">
        <v>19243</v>
      </c>
    </row>
    <row r="2361" spans="1:5" x14ac:dyDescent="0.25">
      <c r="A2361" t="s">
        <v>56</v>
      </c>
      <c r="B2361" s="175">
        <v>44037</v>
      </c>
      <c r="C2361">
        <v>49</v>
      </c>
      <c r="D2361" t="s">
        <v>411</v>
      </c>
      <c r="E2361">
        <v>18388</v>
      </c>
    </row>
    <row r="2362" spans="1:5" x14ac:dyDescent="0.25">
      <c r="A2362" t="s">
        <v>56</v>
      </c>
      <c r="B2362" s="175">
        <v>44037</v>
      </c>
      <c r="C2362">
        <v>49</v>
      </c>
      <c r="D2362" t="s">
        <v>412</v>
      </c>
      <c r="E2362">
        <v>5360</v>
      </c>
    </row>
    <row r="2363" spans="1:5" x14ac:dyDescent="0.25">
      <c r="A2363" t="s">
        <v>56</v>
      </c>
      <c r="B2363" s="175">
        <v>44037</v>
      </c>
      <c r="C2363">
        <v>49</v>
      </c>
      <c r="D2363" t="s">
        <v>413</v>
      </c>
      <c r="E2363">
        <v>859</v>
      </c>
    </row>
    <row r="2364" spans="1:5" x14ac:dyDescent="0.25">
      <c r="A2364" t="s">
        <v>56</v>
      </c>
      <c r="B2364" s="175">
        <v>44037</v>
      </c>
      <c r="C2364">
        <v>49</v>
      </c>
      <c r="D2364" t="s">
        <v>414</v>
      </c>
      <c r="E2364">
        <v>32</v>
      </c>
    </row>
    <row r="2365" spans="1:5" x14ac:dyDescent="0.25">
      <c r="A2365" t="s">
        <v>54</v>
      </c>
      <c r="B2365" s="175">
        <v>44072</v>
      </c>
      <c r="C2365">
        <v>49</v>
      </c>
      <c r="D2365" t="s">
        <v>403</v>
      </c>
      <c r="E2365">
        <v>77607497.329999998</v>
      </c>
    </row>
    <row r="2366" spans="1:5" x14ac:dyDescent="0.25">
      <c r="A2366" t="s">
        <v>54</v>
      </c>
      <c r="B2366" s="175">
        <v>44072</v>
      </c>
      <c r="C2366">
        <v>49</v>
      </c>
      <c r="D2366" t="s">
        <v>404</v>
      </c>
      <c r="E2366">
        <v>4138158.99</v>
      </c>
    </row>
    <row r="2367" spans="1:5" x14ac:dyDescent="0.25">
      <c r="A2367" t="s">
        <v>54</v>
      </c>
      <c r="B2367" s="175">
        <v>44072</v>
      </c>
      <c r="C2367">
        <v>49</v>
      </c>
      <c r="D2367" t="s">
        <v>405</v>
      </c>
      <c r="E2367">
        <v>12423744.49</v>
      </c>
    </row>
    <row r="2368" spans="1:5" x14ac:dyDescent="0.25">
      <c r="A2368" t="s">
        <v>54</v>
      </c>
      <c r="B2368" s="175">
        <v>44072</v>
      </c>
      <c r="C2368">
        <v>49</v>
      </c>
      <c r="D2368" t="s">
        <v>406</v>
      </c>
      <c r="E2368">
        <v>22313534.690000001</v>
      </c>
    </row>
    <row r="2369" spans="1:5" x14ac:dyDescent="0.25">
      <c r="A2369" t="s">
        <v>54</v>
      </c>
      <c r="B2369" s="175">
        <v>44072</v>
      </c>
      <c r="C2369">
        <v>49</v>
      </c>
      <c r="D2369" t="s">
        <v>407</v>
      </c>
      <c r="E2369">
        <v>23905833.93</v>
      </c>
    </row>
    <row r="2370" spans="1:5" x14ac:dyDescent="0.25">
      <c r="A2370" t="s">
        <v>54</v>
      </c>
      <c r="B2370" s="175">
        <v>44072</v>
      </c>
      <c r="C2370">
        <v>49</v>
      </c>
      <c r="D2370" t="s">
        <v>408</v>
      </c>
      <c r="E2370">
        <v>31682.14</v>
      </c>
    </row>
    <row r="2371" spans="1:5" x14ac:dyDescent="0.25">
      <c r="A2371" t="s">
        <v>54</v>
      </c>
      <c r="B2371" s="175">
        <v>44072</v>
      </c>
      <c r="C2371">
        <v>49</v>
      </c>
      <c r="D2371" t="s">
        <v>409</v>
      </c>
      <c r="E2371">
        <v>9241523.2699999996</v>
      </c>
    </row>
    <row r="2372" spans="1:5" x14ac:dyDescent="0.25">
      <c r="A2372" t="s">
        <v>54</v>
      </c>
      <c r="B2372" s="175">
        <v>44072</v>
      </c>
      <c r="C2372">
        <v>49</v>
      </c>
      <c r="D2372" t="s">
        <v>410</v>
      </c>
      <c r="E2372">
        <v>403280.13</v>
      </c>
    </row>
    <row r="2373" spans="1:5" x14ac:dyDescent="0.25">
      <c r="A2373" t="s">
        <v>54</v>
      </c>
      <c r="B2373" s="175">
        <v>44072</v>
      </c>
      <c r="C2373">
        <v>49</v>
      </c>
      <c r="D2373" t="s">
        <v>411</v>
      </c>
      <c r="E2373">
        <v>1099289.9099999999</v>
      </c>
    </row>
    <row r="2374" spans="1:5" x14ac:dyDescent="0.25">
      <c r="A2374" t="s">
        <v>54</v>
      </c>
      <c r="B2374" s="175">
        <v>44072</v>
      </c>
      <c r="C2374">
        <v>49</v>
      </c>
      <c r="D2374" t="s">
        <v>412</v>
      </c>
      <c r="E2374">
        <v>2044997.13</v>
      </c>
    </row>
    <row r="2375" spans="1:5" x14ac:dyDescent="0.25">
      <c r="A2375" t="s">
        <v>54</v>
      </c>
      <c r="B2375" s="175">
        <v>44072</v>
      </c>
      <c r="C2375">
        <v>49</v>
      </c>
      <c r="D2375" t="s">
        <v>413</v>
      </c>
      <c r="E2375">
        <v>2630181.17</v>
      </c>
    </row>
    <row r="2376" spans="1:5" x14ac:dyDescent="0.25">
      <c r="A2376" t="s">
        <v>54</v>
      </c>
      <c r="B2376" s="175">
        <v>44072</v>
      </c>
      <c r="C2376">
        <v>49</v>
      </c>
      <c r="D2376" t="s">
        <v>414</v>
      </c>
      <c r="E2376">
        <v>13233.34</v>
      </c>
    </row>
    <row r="2377" spans="1:5" x14ac:dyDescent="0.25">
      <c r="A2377" t="s">
        <v>55</v>
      </c>
      <c r="B2377" s="175">
        <v>44072</v>
      </c>
      <c r="C2377">
        <v>49</v>
      </c>
      <c r="D2377" t="s">
        <v>403</v>
      </c>
      <c r="E2377">
        <v>66060461.049999997</v>
      </c>
    </row>
    <row r="2378" spans="1:5" x14ac:dyDescent="0.25">
      <c r="A2378" t="s">
        <v>55</v>
      </c>
      <c r="B2378" s="175">
        <v>44072</v>
      </c>
      <c r="C2378">
        <v>49</v>
      </c>
      <c r="D2378" t="s">
        <v>404</v>
      </c>
      <c r="E2378">
        <v>2754513.27</v>
      </c>
    </row>
    <row r="2379" spans="1:5" x14ac:dyDescent="0.25">
      <c r="A2379" t="s">
        <v>55</v>
      </c>
      <c r="B2379" s="175">
        <v>44072</v>
      </c>
      <c r="C2379">
        <v>49</v>
      </c>
      <c r="D2379" t="s">
        <v>405</v>
      </c>
      <c r="E2379">
        <v>10772483.57</v>
      </c>
    </row>
    <row r="2380" spans="1:5" x14ac:dyDescent="0.25">
      <c r="A2380" t="s">
        <v>55</v>
      </c>
      <c r="B2380" s="175">
        <v>44072</v>
      </c>
      <c r="C2380">
        <v>49</v>
      </c>
      <c r="D2380" t="s">
        <v>406</v>
      </c>
      <c r="E2380">
        <v>17328760.989999998</v>
      </c>
    </row>
    <row r="2381" spans="1:5" x14ac:dyDescent="0.25">
      <c r="A2381" t="s">
        <v>55</v>
      </c>
      <c r="B2381" s="175">
        <v>44072</v>
      </c>
      <c r="C2381">
        <v>49</v>
      </c>
      <c r="D2381" t="s">
        <v>407</v>
      </c>
      <c r="E2381">
        <v>19371653.579999998</v>
      </c>
    </row>
    <row r="2382" spans="1:5" x14ac:dyDescent="0.25">
      <c r="A2382" t="s">
        <v>55</v>
      </c>
      <c r="B2382" s="175">
        <v>44072</v>
      </c>
      <c r="C2382">
        <v>49</v>
      </c>
      <c r="D2382" t="s">
        <v>408</v>
      </c>
      <c r="E2382">
        <v>27537.72</v>
      </c>
    </row>
    <row r="2383" spans="1:5" x14ac:dyDescent="0.25">
      <c r="A2383" t="s">
        <v>55</v>
      </c>
      <c r="B2383" s="175">
        <v>44072</v>
      </c>
      <c r="C2383">
        <v>49</v>
      </c>
      <c r="D2383" t="s">
        <v>409</v>
      </c>
      <c r="E2383">
        <v>10181670.630000001</v>
      </c>
    </row>
    <row r="2384" spans="1:5" x14ac:dyDescent="0.25">
      <c r="A2384" t="s">
        <v>55</v>
      </c>
      <c r="B2384" s="175">
        <v>44072</v>
      </c>
      <c r="C2384">
        <v>49</v>
      </c>
      <c r="D2384" t="s">
        <v>410</v>
      </c>
      <c r="E2384">
        <v>396151.71</v>
      </c>
    </row>
    <row r="2385" spans="1:5" x14ac:dyDescent="0.25">
      <c r="A2385" t="s">
        <v>55</v>
      </c>
      <c r="B2385" s="175">
        <v>44072</v>
      </c>
      <c r="C2385">
        <v>49</v>
      </c>
      <c r="D2385" t="s">
        <v>411</v>
      </c>
      <c r="E2385">
        <v>1121860.6100000001</v>
      </c>
    </row>
    <row r="2386" spans="1:5" x14ac:dyDescent="0.25">
      <c r="A2386" t="s">
        <v>55</v>
      </c>
      <c r="B2386" s="175">
        <v>44072</v>
      </c>
      <c r="C2386">
        <v>49</v>
      </c>
      <c r="D2386" t="s">
        <v>412</v>
      </c>
      <c r="E2386">
        <v>2131641.79</v>
      </c>
    </row>
    <row r="2387" spans="1:5" x14ac:dyDescent="0.25">
      <c r="A2387" t="s">
        <v>55</v>
      </c>
      <c r="B2387" s="175">
        <v>44072</v>
      </c>
      <c r="C2387">
        <v>49</v>
      </c>
      <c r="D2387" t="s">
        <v>413</v>
      </c>
      <c r="E2387">
        <v>2669934.02</v>
      </c>
    </row>
    <row r="2388" spans="1:5" x14ac:dyDescent="0.25">
      <c r="A2388" t="s">
        <v>55</v>
      </c>
      <c r="B2388" s="175">
        <v>44072</v>
      </c>
      <c r="C2388">
        <v>49</v>
      </c>
      <c r="D2388" t="s">
        <v>414</v>
      </c>
      <c r="E2388">
        <v>14516.57</v>
      </c>
    </row>
    <row r="2389" spans="1:5" x14ac:dyDescent="0.25">
      <c r="A2389" t="s">
        <v>56</v>
      </c>
      <c r="B2389" s="175">
        <v>44072</v>
      </c>
      <c r="C2389">
        <v>49</v>
      </c>
      <c r="D2389" t="s">
        <v>403</v>
      </c>
      <c r="E2389">
        <v>380250</v>
      </c>
    </row>
    <row r="2390" spans="1:5" x14ac:dyDescent="0.25">
      <c r="A2390" t="s">
        <v>56</v>
      </c>
      <c r="B2390" s="175">
        <v>44072</v>
      </c>
      <c r="C2390">
        <v>49</v>
      </c>
      <c r="D2390" t="s">
        <v>404</v>
      </c>
      <c r="E2390">
        <v>27851</v>
      </c>
    </row>
    <row r="2391" spans="1:5" x14ac:dyDescent="0.25">
      <c r="A2391" t="s">
        <v>56</v>
      </c>
      <c r="B2391" s="175">
        <v>44072</v>
      </c>
      <c r="C2391">
        <v>49</v>
      </c>
      <c r="D2391" t="s">
        <v>405</v>
      </c>
      <c r="E2391">
        <v>52778</v>
      </c>
    </row>
    <row r="2392" spans="1:5" x14ac:dyDescent="0.25">
      <c r="A2392" t="s">
        <v>56</v>
      </c>
      <c r="B2392" s="175">
        <v>44072</v>
      </c>
      <c r="C2392">
        <v>49</v>
      </c>
      <c r="D2392" t="s">
        <v>406</v>
      </c>
      <c r="E2392">
        <v>9338</v>
      </c>
    </row>
    <row r="2393" spans="1:5" x14ac:dyDescent="0.25">
      <c r="A2393" t="s">
        <v>56</v>
      </c>
      <c r="B2393" s="175">
        <v>44072</v>
      </c>
      <c r="C2393">
        <v>49</v>
      </c>
      <c r="D2393" t="s">
        <v>407</v>
      </c>
      <c r="E2393">
        <v>1362</v>
      </c>
    </row>
    <row r="2394" spans="1:5" x14ac:dyDescent="0.25">
      <c r="A2394" t="s">
        <v>56</v>
      </c>
      <c r="B2394" s="175">
        <v>44072</v>
      </c>
      <c r="C2394">
        <v>49</v>
      </c>
      <c r="D2394" t="s">
        <v>408</v>
      </c>
      <c r="E2394">
        <v>2</v>
      </c>
    </row>
    <row r="2395" spans="1:5" x14ac:dyDescent="0.25">
      <c r="A2395" t="s">
        <v>56</v>
      </c>
      <c r="B2395" s="175">
        <v>44072</v>
      </c>
      <c r="C2395">
        <v>49</v>
      </c>
      <c r="D2395" t="s">
        <v>409</v>
      </c>
      <c r="E2395">
        <v>197356</v>
      </c>
    </row>
    <row r="2396" spans="1:5" x14ac:dyDescent="0.25">
      <c r="A2396" t="s">
        <v>56</v>
      </c>
      <c r="B2396" s="175">
        <v>44072</v>
      </c>
      <c r="C2396">
        <v>49</v>
      </c>
      <c r="D2396" t="s">
        <v>410</v>
      </c>
      <c r="E2396">
        <v>17692</v>
      </c>
    </row>
    <row r="2397" spans="1:5" x14ac:dyDescent="0.25">
      <c r="A2397" t="s">
        <v>56</v>
      </c>
      <c r="B2397" s="175">
        <v>44072</v>
      </c>
      <c r="C2397">
        <v>49</v>
      </c>
      <c r="D2397" t="s">
        <v>411</v>
      </c>
      <c r="E2397">
        <v>18100</v>
      </c>
    </row>
    <row r="2398" spans="1:5" x14ac:dyDescent="0.25">
      <c r="A2398" t="s">
        <v>56</v>
      </c>
      <c r="B2398" s="175">
        <v>44072</v>
      </c>
      <c r="C2398">
        <v>49</v>
      </c>
      <c r="D2398" t="s">
        <v>412</v>
      </c>
      <c r="E2398">
        <v>5502</v>
      </c>
    </row>
    <row r="2399" spans="1:5" x14ac:dyDescent="0.25">
      <c r="A2399" t="s">
        <v>56</v>
      </c>
      <c r="B2399" s="175">
        <v>44072</v>
      </c>
      <c r="C2399">
        <v>49</v>
      </c>
      <c r="D2399" t="s">
        <v>413</v>
      </c>
      <c r="E2399">
        <v>836</v>
      </c>
    </row>
    <row r="2400" spans="1:5" x14ac:dyDescent="0.25">
      <c r="A2400" t="s">
        <v>56</v>
      </c>
      <c r="B2400" s="175">
        <v>44072</v>
      </c>
      <c r="C2400">
        <v>49</v>
      </c>
      <c r="D2400" t="s">
        <v>414</v>
      </c>
      <c r="E2400">
        <v>23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EB9E29-2266-459F-BE54-319F4996567B}">
  <dimension ref="A1:D205"/>
  <sheetViews>
    <sheetView workbookViewId="0">
      <selection activeCell="J34" sqref="J34"/>
    </sheetView>
  </sheetViews>
  <sheetFormatPr defaultRowHeight="15" x14ac:dyDescent="0.25"/>
  <cols>
    <col min="1" max="1" width="12.42578125" style="219" customWidth="1"/>
    <col min="2" max="2" width="42.7109375" style="217" customWidth="1"/>
    <col min="3" max="3" width="26.140625" style="218" customWidth="1"/>
    <col min="4" max="16384" width="9.140625" style="217"/>
  </cols>
  <sheetData>
    <row r="1" spans="1:4" x14ac:dyDescent="0.25">
      <c r="A1" s="221" t="s">
        <v>191</v>
      </c>
      <c r="B1" s="220" t="s">
        <v>192</v>
      </c>
      <c r="C1" s="215" t="s">
        <v>42</v>
      </c>
      <c r="D1" s="221" t="s">
        <v>191</v>
      </c>
    </row>
    <row r="2" spans="1:4" x14ac:dyDescent="0.25">
      <c r="A2" s="223" t="s">
        <v>538</v>
      </c>
      <c r="B2" s="220" t="s">
        <v>198</v>
      </c>
      <c r="C2" s="215" t="s">
        <v>400</v>
      </c>
      <c r="D2" s="217" t="str">
        <f t="shared" ref="D2:D65" si="0">TRIM(A2)</f>
        <v>1012</v>
      </c>
    </row>
    <row r="3" spans="1:4" x14ac:dyDescent="0.25">
      <c r="A3" s="221">
        <v>1247</v>
      </c>
      <c r="B3" s="220" t="s">
        <v>201</v>
      </c>
      <c r="C3" s="215" t="s">
        <v>400</v>
      </c>
      <c r="D3" s="217" t="str">
        <f t="shared" si="0"/>
        <v>1247</v>
      </c>
    </row>
    <row r="4" spans="1:4" x14ac:dyDescent="0.25">
      <c r="A4" s="221">
        <v>1101</v>
      </c>
      <c r="B4" s="220" t="s">
        <v>199</v>
      </c>
      <c r="C4" s="215" t="s">
        <v>401</v>
      </c>
      <c r="D4" s="217" t="str">
        <f t="shared" si="0"/>
        <v>1101</v>
      </c>
    </row>
    <row r="5" spans="1:4" x14ac:dyDescent="0.25">
      <c r="A5" s="221">
        <v>1301</v>
      </c>
      <c r="B5" s="220" t="s">
        <v>202</v>
      </c>
      <c r="C5" s="215" t="s">
        <v>401</v>
      </c>
      <c r="D5" s="217" t="str">
        <f t="shared" si="0"/>
        <v>1301</v>
      </c>
    </row>
    <row r="6" spans="1:4" x14ac:dyDescent="0.25">
      <c r="A6" s="221">
        <v>2107</v>
      </c>
      <c r="B6" s="220" t="s">
        <v>205</v>
      </c>
      <c r="C6" s="215" t="s">
        <v>397</v>
      </c>
      <c r="D6" s="217" t="str">
        <f t="shared" si="0"/>
        <v>2107</v>
      </c>
    </row>
    <row r="7" spans="1:4" x14ac:dyDescent="0.25">
      <c r="A7" s="221">
        <v>2121</v>
      </c>
      <c r="B7" s="220" t="s">
        <v>206</v>
      </c>
      <c r="C7" s="215" t="s">
        <v>397</v>
      </c>
      <c r="D7" s="217" t="str">
        <f t="shared" si="0"/>
        <v>2121</v>
      </c>
    </row>
    <row r="8" spans="1:4" x14ac:dyDescent="0.25">
      <c r="A8" s="221">
        <v>2131</v>
      </c>
      <c r="B8" s="220" t="s">
        <v>207</v>
      </c>
      <c r="C8" s="215" t="s">
        <v>397</v>
      </c>
      <c r="D8" s="217" t="str">
        <f t="shared" si="0"/>
        <v>2131</v>
      </c>
    </row>
    <row r="9" spans="1:4" x14ac:dyDescent="0.25">
      <c r="A9" s="221">
        <v>2221</v>
      </c>
      <c r="B9" s="220" t="s">
        <v>208</v>
      </c>
      <c r="C9" s="215" t="s">
        <v>398</v>
      </c>
      <c r="D9" s="217" t="str">
        <f t="shared" si="0"/>
        <v>2221</v>
      </c>
    </row>
    <row r="10" spans="1:4" x14ac:dyDescent="0.25">
      <c r="A10" s="221">
        <v>2231</v>
      </c>
      <c r="B10" s="220" t="s">
        <v>209</v>
      </c>
      <c r="C10" s="215" t="s">
        <v>398</v>
      </c>
      <c r="D10" s="217" t="str">
        <f t="shared" si="0"/>
        <v>2231</v>
      </c>
    </row>
    <row r="11" spans="1:4" x14ac:dyDescent="0.25">
      <c r="A11" s="221">
        <v>2237</v>
      </c>
      <c r="B11" s="220" t="s">
        <v>210</v>
      </c>
      <c r="C11" s="215" t="s">
        <v>398</v>
      </c>
      <c r="D11" s="217" t="str">
        <f t="shared" si="0"/>
        <v>2237</v>
      </c>
    </row>
    <row r="12" spans="1:4" x14ac:dyDescent="0.25">
      <c r="A12" s="221" t="s">
        <v>498</v>
      </c>
      <c r="B12" s="220" t="s">
        <v>211</v>
      </c>
      <c r="C12" s="215" t="s">
        <v>398</v>
      </c>
      <c r="D12" s="217" t="str">
        <f t="shared" si="0"/>
        <v>22EN</v>
      </c>
    </row>
    <row r="13" spans="1:4" x14ac:dyDescent="0.25">
      <c r="A13" s="221">
        <v>2321</v>
      </c>
      <c r="B13" s="220" t="s">
        <v>212</v>
      </c>
      <c r="C13" s="215" t="s">
        <v>399</v>
      </c>
      <c r="D13" s="217" t="str">
        <f t="shared" si="0"/>
        <v>2321</v>
      </c>
    </row>
    <row r="14" spans="1:4" x14ac:dyDescent="0.25">
      <c r="A14" s="221">
        <v>2331</v>
      </c>
      <c r="B14" s="220" t="s">
        <v>213</v>
      </c>
      <c r="C14" s="215" t="s">
        <v>399</v>
      </c>
      <c r="D14" s="217" t="str">
        <f t="shared" si="0"/>
        <v>2331</v>
      </c>
    </row>
    <row r="15" spans="1:4" x14ac:dyDescent="0.25">
      <c r="A15" s="221">
        <v>2367</v>
      </c>
      <c r="B15" s="220" t="s">
        <v>214</v>
      </c>
      <c r="C15" s="215" t="s">
        <v>399</v>
      </c>
      <c r="D15" s="217" t="str">
        <f t="shared" si="0"/>
        <v>2367</v>
      </c>
    </row>
    <row r="16" spans="1:4" x14ac:dyDescent="0.25">
      <c r="A16" s="221">
        <v>2421</v>
      </c>
      <c r="B16" s="220" t="s">
        <v>216</v>
      </c>
      <c r="C16" s="215" t="s">
        <v>399</v>
      </c>
      <c r="D16" s="217" t="str">
        <f t="shared" si="0"/>
        <v>2421</v>
      </c>
    </row>
    <row r="17" spans="1:4" x14ac:dyDescent="0.25">
      <c r="A17" s="221">
        <v>2431</v>
      </c>
      <c r="B17" s="220" t="s">
        <v>217</v>
      </c>
      <c r="C17" s="215" t="s">
        <v>399</v>
      </c>
      <c r="D17" s="217" t="str">
        <f t="shared" si="0"/>
        <v>2431</v>
      </c>
    </row>
    <row r="18" spans="1:4" x14ac:dyDescent="0.25">
      <c r="A18" s="221">
        <v>2496</v>
      </c>
      <c r="B18" s="220" t="s">
        <v>218</v>
      </c>
      <c r="C18" s="215" t="s">
        <v>399</v>
      </c>
      <c r="D18" s="217" t="str">
        <f t="shared" si="0"/>
        <v>2496</v>
      </c>
    </row>
    <row r="19" spans="1:4" x14ac:dyDescent="0.25">
      <c r="A19" s="221">
        <v>3321</v>
      </c>
      <c r="B19" s="220" t="s">
        <v>220</v>
      </c>
      <c r="C19" s="215" t="s">
        <v>399</v>
      </c>
      <c r="D19" s="217" t="str">
        <f t="shared" si="0"/>
        <v>3321</v>
      </c>
    </row>
    <row r="20" spans="1:4" x14ac:dyDescent="0.25">
      <c r="A20" s="221">
        <v>3331</v>
      </c>
      <c r="B20" s="220" t="s">
        <v>221</v>
      </c>
      <c r="C20" s="215" t="s">
        <v>399</v>
      </c>
      <c r="D20" s="217" t="str">
        <f t="shared" si="0"/>
        <v>3331</v>
      </c>
    </row>
    <row r="21" spans="1:4" x14ac:dyDescent="0.25">
      <c r="A21" s="221">
        <v>3367</v>
      </c>
      <c r="B21" s="220" t="s">
        <v>222</v>
      </c>
      <c r="C21" s="215" t="s">
        <v>399</v>
      </c>
      <c r="D21" s="217" t="str">
        <f t="shared" si="0"/>
        <v>3367</v>
      </c>
    </row>
    <row r="22" spans="1:4" x14ac:dyDescent="0.25">
      <c r="A22" s="221">
        <v>3421</v>
      </c>
      <c r="B22" s="220" t="s">
        <v>224</v>
      </c>
      <c r="C22" s="215" t="s">
        <v>399</v>
      </c>
      <c r="D22" s="217" t="str">
        <f t="shared" si="0"/>
        <v>3421</v>
      </c>
    </row>
    <row r="23" spans="1:4" x14ac:dyDescent="0.25">
      <c r="A23" s="221">
        <v>3431</v>
      </c>
      <c r="B23" s="220" t="s">
        <v>225</v>
      </c>
      <c r="C23" s="215" t="s">
        <v>399</v>
      </c>
      <c r="D23" s="217" t="str">
        <f t="shared" si="0"/>
        <v>3431</v>
      </c>
    </row>
    <row r="24" spans="1:4" x14ac:dyDescent="0.25">
      <c r="A24" s="221">
        <v>3496</v>
      </c>
      <c r="B24" s="220" t="s">
        <v>226</v>
      </c>
      <c r="C24" s="215" t="s">
        <v>399</v>
      </c>
      <c r="D24" s="217" t="str">
        <f t="shared" si="0"/>
        <v>3496</v>
      </c>
    </row>
    <row r="25" spans="1:4" x14ac:dyDescent="0.25">
      <c r="A25" s="221" t="s">
        <v>572</v>
      </c>
      <c r="B25" s="220" t="s">
        <v>200</v>
      </c>
      <c r="C25" s="215" t="s">
        <v>399</v>
      </c>
      <c r="D25" s="217" t="str">
        <f t="shared" si="0"/>
        <v>11EN</v>
      </c>
    </row>
    <row r="26" spans="1:4" x14ac:dyDescent="0.25">
      <c r="A26" s="221" t="s">
        <v>489</v>
      </c>
      <c r="B26" s="220" t="s">
        <v>203</v>
      </c>
      <c r="C26" s="215" t="s">
        <v>399</v>
      </c>
      <c r="D26" s="217" t="str">
        <f t="shared" si="0"/>
        <v>14EN</v>
      </c>
    </row>
    <row r="27" spans="1:4" x14ac:dyDescent="0.25">
      <c r="A27" s="221" t="s">
        <v>528</v>
      </c>
      <c r="B27" s="220" t="s">
        <v>204</v>
      </c>
      <c r="C27" s="215" t="s">
        <v>399</v>
      </c>
      <c r="D27" s="217" t="str">
        <f t="shared" si="0"/>
        <v>17EN</v>
      </c>
    </row>
    <row r="28" spans="1:4" x14ac:dyDescent="0.25">
      <c r="A28" s="221" t="s">
        <v>521</v>
      </c>
      <c r="B28" s="220" t="s">
        <v>215</v>
      </c>
      <c r="C28" s="215" t="s">
        <v>399</v>
      </c>
      <c r="D28" s="217" t="str">
        <f t="shared" si="0"/>
        <v>23EN</v>
      </c>
    </row>
    <row r="29" spans="1:4" x14ac:dyDescent="0.25">
      <c r="A29" s="221" t="s">
        <v>484</v>
      </c>
      <c r="B29" s="220" t="s">
        <v>219</v>
      </c>
      <c r="C29" s="215" t="s">
        <v>399</v>
      </c>
      <c r="D29" s="217" t="str">
        <f t="shared" si="0"/>
        <v>24EN</v>
      </c>
    </row>
    <row r="30" spans="1:4" x14ac:dyDescent="0.25">
      <c r="A30" s="221" t="s">
        <v>491</v>
      </c>
      <c r="B30" s="220" t="s">
        <v>223</v>
      </c>
      <c r="C30" s="215" t="s">
        <v>399</v>
      </c>
      <c r="D30" s="217" t="str">
        <f t="shared" si="0"/>
        <v>33EN</v>
      </c>
    </row>
    <row r="31" spans="1:4" x14ac:dyDescent="0.25">
      <c r="A31" s="221" t="s">
        <v>503</v>
      </c>
      <c r="B31" s="220" t="s">
        <v>227</v>
      </c>
      <c r="C31" s="215" t="s">
        <v>399</v>
      </c>
      <c r="D31" s="217" t="str">
        <f t="shared" si="0"/>
        <v>34EN</v>
      </c>
    </row>
    <row r="32" spans="1:4" x14ac:dyDescent="0.25">
      <c r="A32" s="221" t="s">
        <v>571</v>
      </c>
      <c r="B32" s="220" t="s">
        <v>230</v>
      </c>
      <c r="C32" s="215" t="s">
        <v>399</v>
      </c>
      <c r="D32" s="217" t="str">
        <f t="shared" si="0"/>
        <v>55EN</v>
      </c>
    </row>
    <row r="33" spans="1:4" x14ac:dyDescent="0.25">
      <c r="A33" s="221" t="s">
        <v>570</v>
      </c>
      <c r="B33" s="220" t="s">
        <v>231</v>
      </c>
      <c r="C33" s="215" t="s">
        <v>399</v>
      </c>
      <c r="D33" s="217" t="str">
        <f t="shared" si="0"/>
        <v>58ENLH</v>
      </c>
    </row>
    <row r="34" spans="1:4" x14ac:dyDescent="0.25">
      <c r="A34" s="221" t="s">
        <v>569</v>
      </c>
      <c r="B34" s="220" t="s">
        <v>232</v>
      </c>
      <c r="C34" s="215" t="s">
        <v>399</v>
      </c>
      <c r="D34" s="217" t="str">
        <f t="shared" si="0"/>
        <v>58ENLL</v>
      </c>
    </row>
    <row r="35" spans="1:4" x14ac:dyDescent="0.25">
      <c r="A35" s="221" t="s">
        <v>568</v>
      </c>
      <c r="B35" s="220" t="s">
        <v>233</v>
      </c>
      <c r="C35" s="215" t="s">
        <v>399</v>
      </c>
      <c r="D35" s="217" t="str">
        <f t="shared" si="0"/>
        <v>58ENXLH</v>
      </c>
    </row>
    <row r="36" spans="1:4" x14ac:dyDescent="0.25">
      <c r="A36" s="221" t="s">
        <v>567</v>
      </c>
      <c r="B36" s="220" t="s">
        <v>234</v>
      </c>
      <c r="C36" s="215" t="s">
        <v>399</v>
      </c>
      <c r="D36" s="217" t="str">
        <f t="shared" si="0"/>
        <v>58ENXLL</v>
      </c>
    </row>
    <row r="37" spans="1:4" x14ac:dyDescent="0.25">
      <c r="A37" s="221" t="s">
        <v>566</v>
      </c>
      <c r="B37" s="220" t="s">
        <v>235</v>
      </c>
      <c r="C37" s="215" t="s">
        <v>399</v>
      </c>
      <c r="D37" s="217" t="str">
        <f t="shared" si="0"/>
        <v>71EN</v>
      </c>
    </row>
    <row r="38" spans="1:4" x14ac:dyDescent="0.25">
      <c r="A38" s="221" t="s">
        <v>524</v>
      </c>
      <c r="B38" s="220" t="s">
        <v>236</v>
      </c>
      <c r="C38" s="215" t="s">
        <v>399</v>
      </c>
      <c r="D38" s="217" t="str">
        <f t="shared" si="0"/>
        <v>74EN</v>
      </c>
    </row>
    <row r="39" spans="1:4" x14ac:dyDescent="0.25">
      <c r="A39" s="221" t="s">
        <v>533</v>
      </c>
      <c r="B39" s="220" t="s">
        <v>237</v>
      </c>
      <c r="C39" s="215" t="s">
        <v>399</v>
      </c>
      <c r="D39" s="217" t="str">
        <f t="shared" si="0"/>
        <v>77EN</v>
      </c>
    </row>
    <row r="40" spans="1:4" x14ac:dyDescent="0.25">
      <c r="A40" s="221">
        <v>8011</v>
      </c>
      <c r="B40" s="220" t="s">
        <v>238</v>
      </c>
      <c r="C40" s="215" t="s">
        <v>402</v>
      </c>
      <c r="D40" s="217" t="str">
        <f t="shared" si="0"/>
        <v>8011</v>
      </c>
    </row>
    <row r="41" spans="1:4" x14ac:dyDescent="0.25">
      <c r="A41" s="221" t="s">
        <v>565</v>
      </c>
      <c r="B41" s="220" t="s">
        <v>193</v>
      </c>
      <c r="C41" s="215" t="s">
        <v>402</v>
      </c>
      <c r="D41" s="217" t="str">
        <f t="shared" si="0"/>
        <v>???</v>
      </c>
    </row>
    <row r="42" spans="1:4" x14ac:dyDescent="0.25">
      <c r="A42" s="221" t="s">
        <v>516</v>
      </c>
      <c r="B42" s="220" t="s">
        <v>194</v>
      </c>
      <c r="C42" s="215" t="s">
        <v>402</v>
      </c>
      <c r="D42" s="217" t="str">
        <f t="shared" si="0"/>
        <v>01EN</v>
      </c>
    </row>
    <row r="43" spans="1:4" x14ac:dyDescent="0.25">
      <c r="A43" s="221" t="s">
        <v>509</v>
      </c>
      <c r="B43" s="220" t="s">
        <v>195</v>
      </c>
      <c r="C43" s="215" t="s">
        <v>402</v>
      </c>
      <c r="D43" s="217" t="str">
        <f t="shared" si="0"/>
        <v>02EN</v>
      </c>
    </row>
    <row r="44" spans="1:4" x14ac:dyDescent="0.25">
      <c r="A44" s="221" t="s">
        <v>564</v>
      </c>
      <c r="B44" s="220" t="s">
        <v>196</v>
      </c>
      <c r="C44" s="215" t="s">
        <v>402</v>
      </c>
      <c r="D44" s="217" t="str">
        <f t="shared" si="0"/>
        <v>05EN</v>
      </c>
    </row>
    <row r="45" spans="1:4" x14ac:dyDescent="0.25">
      <c r="A45" s="221" t="s">
        <v>563</v>
      </c>
      <c r="B45" s="220" t="s">
        <v>197</v>
      </c>
      <c r="C45" s="215" t="s">
        <v>402</v>
      </c>
      <c r="D45" s="217" t="str">
        <f t="shared" si="0"/>
        <v>08EN</v>
      </c>
    </row>
    <row r="46" spans="1:4" x14ac:dyDescent="0.25">
      <c r="A46" s="221" t="s">
        <v>562</v>
      </c>
      <c r="B46" s="220" t="s">
        <v>228</v>
      </c>
      <c r="C46" s="215" t="s">
        <v>402</v>
      </c>
      <c r="D46" s="217" t="str">
        <f t="shared" si="0"/>
        <v>50EN</v>
      </c>
    </row>
    <row r="47" spans="1:4" x14ac:dyDescent="0.25">
      <c r="A47" s="221" t="s">
        <v>561</v>
      </c>
      <c r="B47" s="220" t="s">
        <v>229</v>
      </c>
      <c r="C47" s="215" t="s">
        <v>402</v>
      </c>
      <c r="D47" s="217" t="str">
        <f t="shared" si="0"/>
        <v>52EN</v>
      </c>
    </row>
    <row r="48" spans="1:4" x14ac:dyDescent="0.25">
      <c r="A48" s="221" t="s">
        <v>451</v>
      </c>
      <c r="B48" s="220" t="s">
        <v>239</v>
      </c>
      <c r="C48" s="283" t="s">
        <v>400</v>
      </c>
      <c r="D48" s="217" t="str">
        <f t="shared" si="0"/>
        <v>A16</v>
      </c>
    </row>
    <row r="49" spans="1:4" x14ac:dyDescent="0.25">
      <c r="A49" s="221" t="s">
        <v>451</v>
      </c>
      <c r="B49" s="220" t="s">
        <v>240</v>
      </c>
      <c r="C49" s="283"/>
      <c r="D49" s="217" t="str">
        <f t="shared" si="0"/>
        <v>A16</v>
      </c>
    </row>
    <row r="50" spans="1:4" x14ac:dyDescent="0.25">
      <c r="A50" s="221" t="s">
        <v>451</v>
      </c>
      <c r="B50" s="220" t="s">
        <v>241</v>
      </c>
      <c r="C50" s="283"/>
      <c r="D50" s="217" t="str">
        <f t="shared" si="0"/>
        <v>A16</v>
      </c>
    </row>
    <row r="51" spans="1:4" x14ac:dyDescent="0.25">
      <c r="A51" s="221" t="s">
        <v>451</v>
      </c>
      <c r="B51" s="220" t="s">
        <v>242</v>
      </c>
      <c r="C51" s="283"/>
      <c r="D51" s="217" t="str">
        <f t="shared" si="0"/>
        <v>A16</v>
      </c>
    </row>
    <row r="52" spans="1:4" x14ac:dyDescent="0.25">
      <c r="A52" s="221" t="s">
        <v>451</v>
      </c>
      <c r="B52" s="220" t="s">
        <v>243</v>
      </c>
      <c r="C52" s="283"/>
      <c r="D52" s="217" t="str">
        <f t="shared" si="0"/>
        <v>A16</v>
      </c>
    </row>
    <row r="53" spans="1:4" x14ac:dyDescent="0.25">
      <c r="A53" s="221" t="s">
        <v>451</v>
      </c>
      <c r="B53" s="220" t="s">
        <v>244</v>
      </c>
      <c r="C53" s="283"/>
      <c r="D53" s="217" t="str">
        <f t="shared" si="0"/>
        <v>A16</v>
      </c>
    </row>
    <row r="54" spans="1:4" x14ac:dyDescent="0.25">
      <c r="A54" s="221" t="s">
        <v>451</v>
      </c>
      <c r="B54" s="220" t="s">
        <v>245</v>
      </c>
      <c r="C54" s="283"/>
      <c r="D54" s="217" t="str">
        <f t="shared" si="0"/>
        <v>A16</v>
      </c>
    </row>
    <row r="55" spans="1:4" x14ac:dyDescent="0.25">
      <c r="A55" s="221" t="s">
        <v>451</v>
      </c>
      <c r="B55" s="220" t="s">
        <v>246</v>
      </c>
      <c r="C55" s="283"/>
      <c r="D55" s="217" t="str">
        <f t="shared" si="0"/>
        <v>A16</v>
      </c>
    </row>
    <row r="56" spans="1:4" x14ac:dyDescent="0.25">
      <c r="A56" s="221" t="s">
        <v>451</v>
      </c>
      <c r="B56" s="220" t="s">
        <v>247</v>
      </c>
      <c r="C56" s="283"/>
      <c r="D56" s="217" t="str">
        <f t="shared" si="0"/>
        <v>A16</v>
      </c>
    </row>
    <row r="57" spans="1:4" x14ac:dyDescent="0.25">
      <c r="A57" s="221" t="s">
        <v>423</v>
      </c>
      <c r="B57" s="220" t="s">
        <v>248</v>
      </c>
      <c r="C57" s="283" t="s">
        <v>401</v>
      </c>
      <c r="D57" s="217" t="str">
        <f t="shared" si="0"/>
        <v>A60</v>
      </c>
    </row>
    <row r="58" spans="1:4" x14ac:dyDescent="0.25">
      <c r="A58" s="221" t="s">
        <v>423</v>
      </c>
      <c r="B58" s="220" t="s">
        <v>249</v>
      </c>
      <c r="C58" s="283"/>
      <c r="D58" s="217" t="str">
        <f t="shared" si="0"/>
        <v>A60</v>
      </c>
    </row>
    <row r="59" spans="1:4" x14ac:dyDescent="0.25">
      <c r="A59" s="221" t="s">
        <v>423</v>
      </c>
      <c r="B59" s="220" t="s">
        <v>250</v>
      </c>
      <c r="C59" s="283"/>
      <c r="D59" s="217" t="str">
        <f t="shared" si="0"/>
        <v>A60</v>
      </c>
    </row>
    <row r="60" spans="1:4" x14ac:dyDescent="0.25">
      <c r="A60" s="221" t="s">
        <v>423</v>
      </c>
      <c r="B60" s="220" t="s">
        <v>251</v>
      </c>
      <c r="C60" s="283"/>
      <c r="D60" s="217" t="str">
        <f t="shared" si="0"/>
        <v>A60</v>
      </c>
    </row>
    <row r="61" spans="1:4" x14ac:dyDescent="0.25">
      <c r="A61" s="221" t="s">
        <v>423</v>
      </c>
      <c r="B61" s="220" t="s">
        <v>252</v>
      </c>
      <c r="C61" s="283"/>
      <c r="D61" s="217" t="str">
        <f t="shared" si="0"/>
        <v>A60</v>
      </c>
    </row>
    <row r="62" spans="1:4" x14ac:dyDescent="0.25">
      <c r="A62" s="221" t="s">
        <v>423</v>
      </c>
      <c r="B62" s="220" t="s">
        <v>253</v>
      </c>
      <c r="C62" s="283"/>
      <c r="D62" s="217" t="str">
        <f t="shared" si="0"/>
        <v>A60</v>
      </c>
    </row>
    <row r="63" spans="1:4" x14ac:dyDescent="0.25">
      <c r="A63" s="221" t="s">
        <v>462</v>
      </c>
      <c r="B63" s="220" t="s">
        <v>254</v>
      </c>
      <c r="C63" s="283" t="s">
        <v>399</v>
      </c>
      <c r="D63" s="217" t="str">
        <f t="shared" si="0"/>
        <v>B32</v>
      </c>
    </row>
    <row r="64" spans="1:4" x14ac:dyDescent="0.25">
      <c r="A64" s="221" t="s">
        <v>462</v>
      </c>
      <c r="B64" s="220" t="s">
        <v>255</v>
      </c>
      <c r="C64" s="283"/>
      <c r="D64" s="217" t="str">
        <f t="shared" si="0"/>
        <v>B32</v>
      </c>
    </row>
    <row r="65" spans="1:4" x14ac:dyDescent="0.25">
      <c r="A65" s="221" t="s">
        <v>462</v>
      </c>
      <c r="B65" s="220" t="s">
        <v>256</v>
      </c>
      <c r="C65" s="283"/>
      <c r="D65" s="217" t="str">
        <f t="shared" si="0"/>
        <v>B32</v>
      </c>
    </row>
    <row r="66" spans="1:4" x14ac:dyDescent="0.25">
      <c r="A66" s="221" t="s">
        <v>462</v>
      </c>
      <c r="B66" s="220" t="s">
        <v>257</v>
      </c>
      <c r="C66" s="283"/>
      <c r="D66" s="217" t="str">
        <f t="shared" ref="D66:D129" si="1">TRIM(A66)</f>
        <v>B32</v>
      </c>
    </row>
    <row r="67" spans="1:4" x14ac:dyDescent="0.25">
      <c r="A67" s="221" t="s">
        <v>462</v>
      </c>
      <c r="B67" s="220" t="s">
        <v>258</v>
      </c>
      <c r="C67" s="283"/>
      <c r="D67" s="217" t="str">
        <f t="shared" si="1"/>
        <v>B32</v>
      </c>
    </row>
    <row r="68" spans="1:4" x14ac:dyDescent="0.25">
      <c r="A68" s="221" t="s">
        <v>462</v>
      </c>
      <c r="B68" s="220" t="s">
        <v>259</v>
      </c>
      <c r="C68" s="283"/>
      <c r="D68" s="217" t="str">
        <f t="shared" si="1"/>
        <v>B32</v>
      </c>
    </row>
    <row r="69" spans="1:4" x14ac:dyDescent="0.25">
      <c r="A69" s="221" t="s">
        <v>560</v>
      </c>
      <c r="B69" s="220" t="s">
        <v>260</v>
      </c>
      <c r="C69" s="283" t="s">
        <v>402</v>
      </c>
      <c r="D69" s="217" t="str">
        <f t="shared" si="1"/>
        <v>B62</v>
      </c>
    </row>
    <row r="70" spans="1:4" x14ac:dyDescent="0.25">
      <c r="A70" s="221" t="s">
        <v>560</v>
      </c>
      <c r="B70" s="220" t="s">
        <v>261</v>
      </c>
      <c r="C70" s="283"/>
      <c r="D70" s="217" t="str">
        <f t="shared" si="1"/>
        <v>B62</v>
      </c>
    </row>
    <row r="71" spans="1:4" x14ac:dyDescent="0.25">
      <c r="A71" s="221" t="s">
        <v>560</v>
      </c>
      <c r="B71" s="220" t="s">
        <v>262</v>
      </c>
      <c r="C71" s="283"/>
      <c r="D71" s="217" t="str">
        <f t="shared" si="1"/>
        <v>B62</v>
      </c>
    </row>
    <row r="72" spans="1:4" x14ac:dyDescent="0.25">
      <c r="A72" s="221" t="s">
        <v>560</v>
      </c>
      <c r="B72" s="220" t="s">
        <v>263</v>
      </c>
      <c r="C72" s="283"/>
      <c r="D72" s="217" t="str">
        <f t="shared" si="1"/>
        <v>B62</v>
      </c>
    </row>
    <row r="73" spans="1:4" x14ac:dyDescent="0.25">
      <c r="A73" s="221" t="s">
        <v>560</v>
      </c>
      <c r="B73" s="220" t="s">
        <v>264</v>
      </c>
      <c r="C73" s="283"/>
      <c r="D73" s="217" t="str">
        <f t="shared" si="1"/>
        <v>B62</v>
      </c>
    </row>
    <row r="74" spans="1:4" x14ac:dyDescent="0.25">
      <c r="A74" s="221" t="s">
        <v>560</v>
      </c>
      <c r="B74" s="220" t="s">
        <v>265</v>
      </c>
      <c r="C74" s="283"/>
      <c r="D74" s="217" t="str">
        <f t="shared" si="1"/>
        <v>B62</v>
      </c>
    </row>
    <row r="75" spans="1:4" x14ac:dyDescent="0.25">
      <c r="A75" s="221" t="s">
        <v>426</v>
      </c>
      <c r="B75" s="220" t="s">
        <v>266</v>
      </c>
      <c r="C75" s="283" t="s">
        <v>397</v>
      </c>
      <c r="D75" s="217" t="str">
        <f t="shared" si="1"/>
        <v>C06</v>
      </c>
    </row>
    <row r="76" spans="1:4" x14ac:dyDescent="0.25">
      <c r="A76" s="221" t="s">
        <v>426</v>
      </c>
      <c r="B76" s="220" t="s">
        <v>267</v>
      </c>
      <c r="C76" s="283"/>
      <c r="D76" s="217" t="str">
        <f t="shared" si="1"/>
        <v>C06</v>
      </c>
    </row>
    <row r="77" spans="1:4" x14ac:dyDescent="0.25">
      <c r="A77" s="221" t="s">
        <v>426</v>
      </c>
      <c r="B77" s="220" t="s">
        <v>268</v>
      </c>
      <c r="C77" s="283"/>
      <c r="D77" s="217" t="str">
        <f t="shared" si="1"/>
        <v>C06</v>
      </c>
    </row>
    <row r="78" spans="1:4" x14ac:dyDescent="0.25">
      <c r="A78" s="221" t="s">
        <v>426</v>
      </c>
      <c r="B78" s="220" t="s">
        <v>269</v>
      </c>
      <c r="C78" s="283"/>
      <c r="D78" s="217" t="str">
        <f t="shared" si="1"/>
        <v>C06</v>
      </c>
    </row>
    <row r="79" spans="1:4" x14ac:dyDescent="0.25">
      <c r="A79" s="221" t="s">
        <v>426</v>
      </c>
      <c r="B79" s="220" t="s">
        <v>270</v>
      </c>
      <c r="C79" s="283"/>
      <c r="D79" s="217" t="str">
        <f t="shared" si="1"/>
        <v>C06</v>
      </c>
    </row>
    <row r="80" spans="1:4" x14ac:dyDescent="0.25">
      <c r="A80" s="221" t="s">
        <v>426</v>
      </c>
      <c r="B80" s="220" t="s">
        <v>271</v>
      </c>
      <c r="C80" s="283"/>
      <c r="D80" s="217" t="str">
        <f t="shared" si="1"/>
        <v>C06</v>
      </c>
    </row>
    <row r="81" spans="1:4" x14ac:dyDescent="0.25">
      <c r="A81" s="221" t="s">
        <v>426</v>
      </c>
      <c r="B81" s="220" t="s">
        <v>272</v>
      </c>
      <c r="C81" s="283"/>
      <c r="D81" s="217" t="str">
        <f t="shared" si="1"/>
        <v>C06</v>
      </c>
    </row>
    <row r="82" spans="1:4" x14ac:dyDescent="0.25">
      <c r="A82" s="221" t="s">
        <v>426</v>
      </c>
      <c r="B82" s="220" t="s">
        <v>273</v>
      </c>
      <c r="C82" s="283"/>
      <c r="D82" s="217" t="str">
        <f t="shared" si="1"/>
        <v>C06</v>
      </c>
    </row>
    <row r="83" spans="1:4" x14ac:dyDescent="0.25">
      <c r="A83" s="221" t="s">
        <v>426</v>
      </c>
      <c r="B83" s="220" t="s">
        <v>274</v>
      </c>
      <c r="C83" s="283"/>
      <c r="D83" s="217" t="str">
        <f t="shared" si="1"/>
        <v>C06</v>
      </c>
    </row>
    <row r="84" spans="1:4" x14ac:dyDescent="0.25">
      <c r="A84" s="221" t="s">
        <v>426</v>
      </c>
      <c r="B84" s="220" t="s">
        <v>275</v>
      </c>
      <c r="C84" s="283"/>
      <c r="D84" s="217" t="str">
        <f t="shared" si="1"/>
        <v>C06</v>
      </c>
    </row>
    <row r="85" spans="1:4" x14ac:dyDescent="0.25">
      <c r="A85" s="221" t="s">
        <v>426</v>
      </c>
      <c r="B85" s="220" t="s">
        <v>276</v>
      </c>
      <c r="C85" s="283"/>
      <c r="D85" s="217" t="str">
        <f t="shared" si="1"/>
        <v>C06</v>
      </c>
    </row>
    <row r="86" spans="1:4" x14ac:dyDescent="0.25">
      <c r="A86" s="221" t="s">
        <v>426</v>
      </c>
      <c r="B86" s="220" t="s">
        <v>277</v>
      </c>
      <c r="C86" s="283"/>
      <c r="D86" s="217" t="str">
        <f t="shared" si="1"/>
        <v>C06</v>
      </c>
    </row>
    <row r="87" spans="1:4" x14ac:dyDescent="0.25">
      <c r="A87" s="221" t="s">
        <v>426</v>
      </c>
      <c r="B87" s="220" t="s">
        <v>278</v>
      </c>
      <c r="C87" s="283"/>
      <c r="D87" s="217" t="str">
        <f t="shared" si="1"/>
        <v>C06</v>
      </c>
    </row>
    <row r="88" spans="1:4" x14ac:dyDescent="0.25">
      <c r="A88" s="221" t="s">
        <v>426</v>
      </c>
      <c r="B88" s="220" t="s">
        <v>279</v>
      </c>
      <c r="C88" s="283"/>
      <c r="D88" s="217" t="str">
        <f t="shared" si="1"/>
        <v>C06</v>
      </c>
    </row>
    <row r="89" spans="1:4" x14ac:dyDescent="0.25">
      <c r="A89" s="221" t="s">
        <v>459</v>
      </c>
      <c r="B89" s="220" t="s">
        <v>280</v>
      </c>
      <c r="C89" s="283" t="s">
        <v>397</v>
      </c>
      <c r="D89" s="217" t="str">
        <f t="shared" si="1"/>
        <v>C08</v>
      </c>
    </row>
    <row r="90" spans="1:4" x14ac:dyDescent="0.25">
      <c r="A90" s="221" t="s">
        <v>459</v>
      </c>
      <c r="B90" s="220" t="s">
        <v>281</v>
      </c>
      <c r="C90" s="283"/>
      <c r="D90" s="217" t="str">
        <f t="shared" si="1"/>
        <v>C08</v>
      </c>
    </row>
    <row r="91" spans="1:4" x14ac:dyDescent="0.25">
      <c r="A91" s="221" t="s">
        <v>459</v>
      </c>
      <c r="B91" s="220" t="s">
        <v>282</v>
      </c>
      <c r="C91" s="283"/>
      <c r="D91" s="217" t="str">
        <f t="shared" si="1"/>
        <v>C08</v>
      </c>
    </row>
    <row r="92" spans="1:4" x14ac:dyDescent="0.25">
      <c r="A92" s="221" t="s">
        <v>459</v>
      </c>
      <c r="B92" s="220" t="s">
        <v>283</v>
      </c>
      <c r="C92" s="283"/>
      <c r="D92" s="217" t="str">
        <f t="shared" si="1"/>
        <v>C08</v>
      </c>
    </row>
    <row r="93" spans="1:4" x14ac:dyDescent="0.25">
      <c r="A93" s="221" t="s">
        <v>459</v>
      </c>
      <c r="B93" s="220" t="s">
        <v>284</v>
      </c>
      <c r="C93" s="283"/>
      <c r="D93" s="217" t="str">
        <f t="shared" si="1"/>
        <v>C08</v>
      </c>
    </row>
    <row r="94" spans="1:4" x14ac:dyDescent="0.25">
      <c r="A94" s="221" t="s">
        <v>459</v>
      </c>
      <c r="B94" s="220" t="s">
        <v>285</v>
      </c>
      <c r="C94" s="283"/>
      <c r="D94" s="217" t="str">
        <f t="shared" si="1"/>
        <v>C08</v>
      </c>
    </row>
    <row r="95" spans="1:4" x14ac:dyDescent="0.25">
      <c r="A95" s="221" t="s">
        <v>459</v>
      </c>
      <c r="B95" s="220" t="s">
        <v>286</v>
      </c>
      <c r="C95" s="283"/>
      <c r="D95" s="217" t="str">
        <f t="shared" si="1"/>
        <v>C08</v>
      </c>
    </row>
    <row r="96" spans="1:4" x14ac:dyDescent="0.25">
      <c r="A96" s="221" t="s">
        <v>559</v>
      </c>
      <c r="B96" s="220" t="s">
        <v>287</v>
      </c>
      <c r="C96" s="283" t="s">
        <v>402</v>
      </c>
      <c r="D96" s="217" t="str">
        <f t="shared" si="1"/>
        <v>E30</v>
      </c>
    </row>
    <row r="97" spans="1:4" x14ac:dyDescent="0.25">
      <c r="A97" s="221" t="s">
        <v>559</v>
      </c>
      <c r="B97" s="220" t="s">
        <v>288</v>
      </c>
      <c r="C97" s="283"/>
      <c r="D97" s="217" t="str">
        <f t="shared" si="1"/>
        <v>E30</v>
      </c>
    </row>
    <row r="98" spans="1:4" x14ac:dyDescent="0.25">
      <c r="A98" s="221" t="s">
        <v>559</v>
      </c>
      <c r="B98" s="220" t="s">
        <v>289</v>
      </c>
      <c r="C98" s="283"/>
      <c r="D98" s="217" t="str">
        <f t="shared" si="1"/>
        <v>E30</v>
      </c>
    </row>
    <row r="99" spans="1:4" x14ac:dyDescent="0.25">
      <c r="A99" s="221" t="s">
        <v>559</v>
      </c>
      <c r="B99" s="220" t="s">
        <v>290</v>
      </c>
      <c r="C99" s="283"/>
      <c r="D99" s="217" t="str">
        <f t="shared" si="1"/>
        <v>E30</v>
      </c>
    </row>
    <row r="100" spans="1:4" x14ac:dyDescent="0.25">
      <c r="A100" s="221" t="s">
        <v>559</v>
      </c>
      <c r="B100" s="220" t="s">
        <v>291</v>
      </c>
      <c r="C100" s="283"/>
      <c r="D100" s="217" t="str">
        <f t="shared" si="1"/>
        <v>E30</v>
      </c>
    </row>
    <row r="101" spans="1:4" x14ac:dyDescent="0.25">
      <c r="A101" s="221" t="s">
        <v>559</v>
      </c>
      <c r="B101" s="220" t="s">
        <v>292</v>
      </c>
      <c r="C101" s="283"/>
      <c r="D101" s="217" t="str">
        <f t="shared" si="1"/>
        <v>E30</v>
      </c>
    </row>
    <row r="102" spans="1:4" x14ac:dyDescent="0.25">
      <c r="A102" s="221" t="s">
        <v>558</v>
      </c>
      <c r="B102" s="220" t="s">
        <v>293</v>
      </c>
      <c r="C102" s="283" t="s">
        <v>402</v>
      </c>
      <c r="D102" s="217" t="str">
        <f t="shared" si="1"/>
        <v>E40</v>
      </c>
    </row>
    <row r="103" spans="1:4" x14ac:dyDescent="0.25">
      <c r="A103" s="221" t="s">
        <v>558</v>
      </c>
      <c r="B103" s="220" t="s">
        <v>294</v>
      </c>
      <c r="C103" s="283"/>
      <c r="D103" s="217" t="str">
        <f t="shared" si="1"/>
        <v>E40</v>
      </c>
    </row>
    <row r="104" spans="1:4" x14ac:dyDescent="0.25">
      <c r="A104" s="221" t="s">
        <v>558</v>
      </c>
      <c r="B104" s="220" t="s">
        <v>295</v>
      </c>
      <c r="C104" s="283"/>
      <c r="D104" s="217" t="str">
        <f t="shared" si="1"/>
        <v>E40</v>
      </c>
    </row>
    <row r="105" spans="1:4" x14ac:dyDescent="0.25">
      <c r="A105" s="221" t="s">
        <v>558</v>
      </c>
      <c r="B105" s="220" t="s">
        <v>296</v>
      </c>
      <c r="C105" s="283"/>
      <c r="D105" s="217" t="str">
        <f t="shared" si="1"/>
        <v>E40</v>
      </c>
    </row>
    <row r="106" spans="1:4" x14ac:dyDescent="0.25">
      <c r="A106" s="221" t="s">
        <v>558</v>
      </c>
      <c r="B106" s="220" t="s">
        <v>297</v>
      </c>
      <c r="C106" s="283"/>
      <c r="D106" s="217" t="str">
        <f t="shared" si="1"/>
        <v>E40</v>
      </c>
    </row>
    <row r="107" spans="1:4" x14ac:dyDescent="0.25">
      <c r="A107" s="221" t="s">
        <v>558</v>
      </c>
      <c r="B107" s="220" t="s">
        <v>298</v>
      </c>
      <c r="C107" s="283"/>
      <c r="D107" s="217" t="str">
        <f t="shared" si="1"/>
        <v>E40</v>
      </c>
    </row>
    <row r="108" spans="1:4" x14ac:dyDescent="0.25">
      <c r="A108" s="221" t="s">
        <v>434</v>
      </c>
      <c r="B108" s="220" t="s">
        <v>299</v>
      </c>
      <c r="C108" s="283" t="s">
        <v>398</v>
      </c>
      <c r="D108" s="217" t="str">
        <f t="shared" si="1"/>
        <v>G02</v>
      </c>
    </row>
    <row r="109" spans="1:4" x14ac:dyDescent="0.25">
      <c r="A109" s="221" t="s">
        <v>434</v>
      </c>
      <c r="B109" s="220" t="s">
        <v>300</v>
      </c>
      <c r="C109" s="283"/>
      <c r="D109" s="217" t="str">
        <f t="shared" si="1"/>
        <v>G02</v>
      </c>
    </row>
    <row r="110" spans="1:4" x14ac:dyDescent="0.25">
      <c r="A110" s="221" t="s">
        <v>434</v>
      </c>
      <c r="B110" s="220" t="s">
        <v>301</v>
      </c>
      <c r="C110" s="283"/>
      <c r="D110" s="217" t="str">
        <f t="shared" si="1"/>
        <v>G02</v>
      </c>
    </row>
    <row r="111" spans="1:4" x14ac:dyDescent="0.25">
      <c r="A111" s="221" t="s">
        <v>434</v>
      </c>
      <c r="B111" s="220" t="s">
        <v>302</v>
      </c>
      <c r="C111" s="283"/>
      <c r="D111" s="217" t="str">
        <f t="shared" si="1"/>
        <v>G02</v>
      </c>
    </row>
    <row r="112" spans="1:4" x14ac:dyDescent="0.25">
      <c r="A112" s="221" t="s">
        <v>434</v>
      </c>
      <c r="B112" s="220" t="s">
        <v>303</v>
      </c>
      <c r="C112" s="283"/>
      <c r="D112" s="217" t="str">
        <f t="shared" si="1"/>
        <v>G02</v>
      </c>
    </row>
    <row r="113" spans="1:4" x14ac:dyDescent="0.25">
      <c r="A113" s="221" t="s">
        <v>434</v>
      </c>
      <c r="B113" s="220" t="s">
        <v>304</v>
      </c>
      <c r="C113" s="283"/>
      <c r="D113" s="217" t="str">
        <f t="shared" si="1"/>
        <v>G02</v>
      </c>
    </row>
    <row r="114" spans="1:4" x14ac:dyDescent="0.25">
      <c r="A114" s="221" t="s">
        <v>434</v>
      </c>
      <c r="B114" s="220" t="s">
        <v>305</v>
      </c>
      <c r="C114" s="283"/>
      <c r="D114" s="217" t="str">
        <f t="shared" si="1"/>
        <v>G02</v>
      </c>
    </row>
    <row r="115" spans="1:4" x14ac:dyDescent="0.25">
      <c r="A115" s="221" t="s">
        <v>434</v>
      </c>
      <c r="B115" s="220" t="s">
        <v>306</v>
      </c>
      <c r="C115" s="283"/>
      <c r="D115" s="217" t="str">
        <f t="shared" si="1"/>
        <v>G02</v>
      </c>
    </row>
    <row r="116" spans="1:4" x14ac:dyDescent="0.25">
      <c r="A116" s="221" t="s">
        <v>439</v>
      </c>
      <c r="B116" s="220" t="s">
        <v>307</v>
      </c>
      <c r="C116" s="283" t="s">
        <v>399</v>
      </c>
      <c r="D116" s="217" t="str">
        <f t="shared" si="1"/>
        <v>G32</v>
      </c>
    </row>
    <row r="117" spans="1:4" x14ac:dyDescent="0.25">
      <c r="A117" s="221" t="s">
        <v>439</v>
      </c>
      <c r="B117" s="220" t="s">
        <v>308</v>
      </c>
      <c r="C117" s="283"/>
      <c r="D117" s="217" t="str">
        <f t="shared" si="1"/>
        <v>G32</v>
      </c>
    </row>
    <row r="118" spans="1:4" x14ac:dyDescent="0.25">
      <c r="A118" s="221" t="s">
        <v>439</v>
      </c>
      <c r="B118" s="220" t="s">
        <v>309</v>
      </c>
      <c r="C118" s="283"/>
      <c r="D118" s="217" t="str">
        <f t="shared" si="1"/>
        <v>G32</v>
      </c>
    </row>
    <row r="119" spans="1:4" x14ac:dyDescent="0.25">
      <c r="A119" s="221" t="s">
        <v>439</v>
      </c>
      <c r="B119" s="220" t="s">
        <v>310</v>
      </c>
      <c r="C119" s="283"/>
      <c r="D119" s="217" t="str">
        <f t="shared" si="1"/>
        <v>G32</v>
      </c>
    </row>
    <row r="120" spans="1:4" x14ac:dyDescent="0.25">
      <c r="A120" s="221" t="s">
        <v>439</v>
      </c>
      <c r="B120" s="220" t="s">
        <v>311</v>
      </c>
      <c r="C120" s="283"/>
      <c r="D120" s="217" t="str">
        <f t="shared" si="1"/>
        <v>G32</v>
      </c>
    </row>
    <row r="121" spans="1:4" x14ac:dyDescent="0.25">
      <c r="A121" s="221" t="s">
        <v>439</v>
      </c>
      <c r="B121" s="220" t="s">
        <v>312</v>
      </c>
      <c r="C121" s="283"/>
      <c r="D121" s="217" t="str">
        <f t="shared" si="1"/>
        <v>G32</v>
      </c>
    </row>
    <row r="122" spans="1:4" x14ac:dyDescent="0.25">
      <c r="A122" s="221" t="s">
        <v>439</v>
      </c>
      <c r="B122" s="220" t="s">
        <v>313</v>
      </c>
      <c r="C122" s="283"/>
      <c r="D122" s="217" t="str">
        <f t="shared" si="1"/>
        <v>G32</v>
      </c>
    </row>
    <row r="123" spans="1:4" x14ac:dyDescent="0.25">
      <c r="A123" s="221" t="s">
        <v>439</v>
      </c>
      <c r="B123" s="220" t="s">
        <v>314</v>
      </c>
      <c r="C123" s="283"/>
      <c r="D123" s="217" t="str">
        <f t="shared" si="1"/>
        <v>G32</v>
      </c>
    </row>
    <row r="124" spans="1:4" x14ac:dyDescent="0.25">
      <c r="A124" s="221" t="s">
        <v>439</v>
      </c>
      <c r="B124" s="220" t="s">
        <v>315</v>
      </c>
      <c r="C124" s="283"/>
      <c r="D124" s="217" t="str">
        <f t="shared" si="1"/>
        <v>G32</v>
      </c>
    </row>
    <row r="125" spans="1:4" x14ac:dyDescent="0.25">
      <c r="A125" s="221" t="s">
        <v>439</v>
      </c>
      <c r="B125" s="220" t="s">
        <v>316</v>
      </c>
      <c r="C125" s="283"/>
      <c r="D125" s="217" t="str">
        <f t="shared" si="1"/>
        <v>G32</v>
      </c>
    </row>
    <row r="126" spans="1:4" x14ac:dyDescent="0.25">
      <c r="A126" s="221" t="s">
        <v>439</v>
      </c>
      <c r="B126" s="220" t="s">
        <v>317</v>
      </c>
      <c r="C126" s="283"/>
      <c r="D126" s="217" t="str">
        <f t="shared" si="1"/>
        <v>G32</v>
      </c>
    </row>
    <row r="127" spans="1:4" x14ac:dyDescent="0.25">
      <c r="A127" s="221" t="s">
        <v>439</v>
      </c>
      <c r="B127" s="220" t="s">
        <v>318</v>
      </c>
      <c r="C127" s="283"/>
      <c r="D127" s="217" t="str">
        <f t="shared" si="1"/>
        <v>G32</v>
      </c>
    </row>
    <row r="128" spans="1:4" x14ac:dyDescent="0.25">
      <c r="A128" s="221" t="s">
        <v>439</v>
      </c>
      <c r="B128" s="220" t="s">
        <v>319</v>
      </c>
      <c r="C128" s="283"/>
      <c r="D128" s="217" t="str">
        <f t="shared" si="1"/>
        <v>G32</v>
      </c>
    </row>
    <row r="129" spans="1:4" x14ac:dyDescent="0.25">
      <c r="A129" s="221" t="s">
        <v>439</v>
      </c>
      <c r="B129" s="220" t="s">
        <v>320</v>
      </c>
      <c r="C129" s="283"/>
      <c r="D129" s="217" t="str">
        <f t="shared" si="1"/>
        <v>G32</v>
      </c>
    </row>
    <row r="130" spans="1:4" x14ac:dyDescent="0.25">
      <c r="A130" s="221" t="s">
        <v>557</v>
      </c>
      <c r="B130" s="220" t="s">
        <v>321</v>
      </c>
      <c r="C130" s="283" t="s">
        <v>402</v>
      </c>
      <c r="D130" s="217" t="str">
        <f t="shared" ref="D130:D193" si="2">TRIM(A130)</f>
        <v>G62</v>
      </c>
    </row>
    <row r="131" spans="1:4" x14ac:dyDescent="0.25">
      <c r="A131" s="221" t="s">
        <v>557</v>
      </c>
      <c r="B131" s="220" t="s">
        <v>322</v>
      </c>
      <c r="C131" s="283"/>
      <c r="D131" s="217" t="str">
        <f t="shared" si="2"/>
        <v>G62</v>
      </c>
    </row>
    <row r="132" spans="1:4" x14ac:dyDescent="0.25">
      <c r="A132" s="221" t="s">
        <v>557</v>
      </c>
      <c r="B132" s="220" t="s">
        <v>323</v>
      </c>
      <c r="C132" s="283"/>
      <c r="D132" s="217" t="str">
        <f t="shared" si="2"/>
        <v>G62</v>
      </c>
    </row>
    <row r="133" spans="1:4" x14ac:dyDescent="0.25">
      <c r="A133" s="221" t="s">
        <v>557</v>
      </c>
      <c r="B133" s="220" t="s">
        <v>324</v>
      </c>
      <c r="C133" s="283"/>
      <c r="D133" s="217" t="str">
        <f t="shared" si="2"/>
        <v>G62</v>
      </c>
    </row>
    <row r="134" spans="1:4" x14ac:dyDescent="0.25">
      <c r="A134" s="221" t="s">
        <v>557</v>
      </c>
      <c r="B134" s="220" t="s">
        <v>325</v>
      </c>
      <c r="C134" s="283"/>
      <c r="D134" s="217" t="str">
        <f t="shared" si="2"/>
        <v>G62</v>
      </c>
    </row>
    <row r="135" spans="1:4" x14ac:dyDescent="0.25">
      <c r="A135" s="221" t="s">
        <v>557</v>
      </c>
      <c r="B135" s="220" t="s">
        <v>326</v>
      </c>
      <c r="C135" s="283"/>
      <c r="D135" s="217" t="str">
        <f t="shared" si="2"/>
        <v>G62</v>
      </c>
    </row>
    <row r="136" spans="1:4" x14ac:dyDescent="0.25">
      <c r="A136" s="221" t="s">
        <v>557</v>
      </c>
      <c r="B136" s="220" t="s">
        <v>327</v>
      </c>
      <c r="C136" s="283"/>
      <c r="D136" s="217" t="str">
        <f t="shared" si="2"/>
        <v>G62</v>
      </c>
    </row>
    <row r="137" spans="1:4" x14ac:dyDescent="0.25">
      <c r="A137" s="221" t="s">
        <v>557</v>
      </c>
      <c r="B137" s="220" t="s">
        <v>328</v>
      </c>
      <c r="C137" s="283"/>
      <c r="D137" s="217" t="str">
        <f t="shared" si="2"/>
        <v>G62</v>
      </c>
    </row>
    <row r="138" spans="1:4" x14ac:dyDescent="0.25">
      <c r="A138" s="221" t="s">
        <v>557</v>
      </c>
      <c r="B138" s="220" t="s">
        <v>329</v>
      </c>
      <c r="C138" s="283"/>
      <c r="D138" s="217" t="str">
        <f t="shared" si="2"/>
        <v>G62</v>
      </c>
    </row>
    <row r="139" spans="1:4" x14ac:dyDescent="0.25">
      <c r="A139" s="221" t="s">
        <v>557</v>
      </c>
      <c r="B139" s="220" t="s">
        <v>330</v>
      </c>
      <c r="C139" s="283"/>
      <c r="D139" s="217" t="str">
        <f t="shared" si="2"/>
        <v>G62</v>
      </c>
    </row>
    <row r="140" spans="1:4" x14ac:dyDescent="0.25">
      <c r="A140" s="221" t="s">
        <v>557</v>
      </c>
      <c r="B140" s="220" t="s">
        <v>331</v>
      </c>
      <c r="C140" s="283"/>
      <c r="D140" s="217" t="str">
        <f t="shared" si="2"/>
        <v>G62</v>
      </c>
    </row>
    <row r="141" spans="1:4" x14ac:dyDescent="0.25">
      <c r="A141" s="221" t="s">
        <v>557</v>
      </c>
      <c r="B141" s="220" t="s">
        <v>332</v>
      </c>
      <c r="C141" s="283"/>
      <c r="D141" s="217" t="str">
        <f t="shared" si="2"/>
        <v>G62</v>
      </c>
    </row>
    <row r="142" spans="1:4" x14ac:dyDescent="0.25">
      <c r="A142" s="221" t="s">
        <v>466</v>
      </c>
      <c r="B142" s="220" t="s">
        <v>333</v>
      </c>
      <c r="C142" s="222" t="s">
        <v>402</v>
      </c>
      <c r="D142" s="217" t="str">
        <f t="shared" si="2"/>
        <v>M1A</v>
      </c>
    </row>
    <row r="143" spans="1:4" x14ac:dyDescent="0.25">
      <c r="A143" s="221" t="s">
        <v>473</v>
      </c>
      <c r="B143" s="220" t="s">
        <v>334</v>
      </c>
      <c r="C143" s="222" t="s">
        <v>402</v>
      </c>
      <c r="D143" s="217" t="str">
        <f t="shared" si="2"/>
        <v>M1B</v>
      </c>
    </row>
    <row r="144" spans="1:4" x14ac:dyDescent="0.25">
      <c r="A144" s="221" t="s">
        <v>556</v>
      </c>
      <c r="B144" s="220" t="s">
        <v>335</v>
      </c>
      <c r="C144" s="283" t="s">
        <v>402</v>
      </c>
      <c r="D144" s="217" t="str">
        <f t="shared" si="2"/>
        <v>R02</v>
      </c>
    </row>
    <row r="145" spans="1:4" x14ac:dyDescent="0.25">
      <c r="A145" s="221" t="s">
        <v>556</v>
      </c>
      <c r="B145" s="220" t="s">
        <v>336</v>
      </c>
      <c r="C145" s="283"/>
      <c r="D145" s="217" t="str">
        <f t="shared" si="2"/>
        <v>R02</v>
      </c>
    </row>
    <row r="146" spans="1:4" x14ac:dyDescent="0.25">
      <c r="A146" s="221" t="s">
        <v>556</v>
      </c>
      <c r="B146" s="220" t="s">
        <v>337</v>
      </c>
      <c r="C146" s="283"/>
      <c r="D146" s="217" t="str">
        <f t="shared" si="2"/>
        <v>R02</v>
      </c>
    </row>
    <row r="147" spans="1:4" x14ac:dyDescent="0.25">
      <c r="A147" s="221" t="s">
        <v>556</v>
      </c>
      <c r="B147" s="220" t="s">
        <v>338</v>
      </c>
      <c r="C147" s="283"/>
      <c r="D147" s="217" t="str">
        <f t="shared" si="2"/>
        <v>R02</v>
      </c>
    </row>
    <row r="148" spans="1:4" x14ac:dyDescent="0.25">
      <c r="A148" s="221" t="s">
        <v>556</v>
      </c>
      <c r="B148" s="220" t="s">
        <v>339</v>
      </c>
      <c r="C148" s="283"/>
      <c r="D148" s="217" t="str">
        <f t="shared" si="2"/>
        <v>R02</v>
      </c>
    </row>
    <row r="149" spans="1:4" x14ac:dyDescent="0.25">
      <c r="A149" s="221" t="s">
        <v>556</v>
      </c>
      <c r="B149" s="220" t="s">
        <v>340</v>
      </c>
      <c r="C149" s="283"/>
      <c r="D149" s="217" t="str">
        <f t="shared" si="2"/>
        <v>R02</v>
      </c>
    </row>
    <row r="150" spans="1:4" x14ac:dyDescent="0.25">
      <c r="A150" s="221" t="s">
        <v>442</v>
      </c>
      <c r="B150" s="220" t="s">
        <v>341</v>
      </c>
      <c r="C150" s="283" t="s">
        <v>402</v>
      </c>
      <c r="D150" s="217" t="str">
        <f t="shared" si="2"/>
        <v>S10</v>
      </c>
    </row>
    <row r="151" spans="1:4" x14ac:dyDescent="0.25">
      <c r="A151" s="221" t="s">
        <v>442</v>
      </c>
      <c r="B151" s="220" t="s">
        <v>342</v>
      </c>
      <c r="C151" s="283"/>
      <c r="D151" s="217" t="str">
        <f t="shared" si="2"/>
        <v>S10</v>
      </c>
    </row>
    <row r="152" spans="1:4" x14ac:dyDescent="0.25">
      <c r="A152" s="221" t="s">
        <v>442</v>
      </c>
      <c r="B152" s="220" t="s">
        <v>343</v>
      </c>
      <c r="C152" s="283"/>
      <c r="D152" s="217" t="str">
        <f t="shared" si="2"/>
        <v>S10</v>
      </c>
    </row>
    <row r="153" spans="1:4" x14ac:dyDescent="0.25">
      <c r="A153" s="221" t="s">
        <v>442</v>
      </c>
      <c r="B153" s="220" t="s">
        <v>344</v>
      </c>
      <c r="C153" s="283"/>
      <c r="D153" s="217" t="str">
        <f t="shared" si="2"/>
        <v>S10</v>
      </c>
    </row>
    <row r="154" spans="1:4" x14ac:dyDescent="0.25">
      <c r="A154" s="221" t="s">
        <v>442</v>
      </c>
      <c r="B154" s="220" t="s">
        <v>345</v>
      </c>
      <c r="C154" s="283"/>
      <c r="D154" s="217" t="str">
        <f t="shared" si="2"/>
        <v>S10</v>
      </c>
    </row>
    <row r="155" spans="1:4" x14ac:dyDescent="0.25">
      <c r="A155" s="221" t="s">
        <v>442</v>
      </c>
      <c r="B155" s="220" t="s">
        <v>346</v>
      </c>
      <c r="C155" s="283"/>
      <c r="D155" s="217" t="str">
        <f t="shared" si="2"/>
        <v>S10</v>
      </c>
    </row>
    <row r="156" spans="1:4" x14ac:dyDescent="0.25">
      <c r="A156" s="221" t="s">
        <v>442</v>
      </c>
      <c r="B156" s="220" t="s">
        <v>347</v>
      </c>
      <c r="C156" s="283"/>
      <c r="D156" s="217" t="str">
        <f t="shared" si="2"/>
        <v>S10</v>
      </c>
    </row>
    <row r="157" spans="1:4" x14ac:dyDescent="0.25">
      <c r="A157" s="221" t="s">
        <v>442</v>
      </c>
      <c r="B157" s="220" t="s">
        <v>348</v>
      </c>
      <c r="C157" s="283"/>
      <c r="D157" s="217" t="str">
        <f t="shared" si="2"/>
        <v>S10</v>
      </c>
    </row>
    <row r="158" spans="1:4" x14ac:dyDescent="0.25">
      <c r="A158" s="221" t="s">
        <v>431</v>
      </c>
      <c r="B158" s="220" t="s">
        <v>349</v>
      </c>
      <c r="C158" s="283" t="s">
        <v>402</v>
      </c>
      <c r="D158" s="217" t="str">
        <f t="shared" si="2"/>
        <v>S14</v>
      </c>
    </row>
    <row r="159" spans="1:4" x14ac:dyDescent="0.25">
      <c r="A159" s="221" t="s">
        <v>431</v>
      </c>
      <c r="B159" s="220" t="s">
        <v>350</v>
      </c>
      <c r="C159" s="283"/>
      <c r="D159" s="217" t="str">
        <f t="shared" si="2"/>
        <v>S14</v>
      </c>
    </row>
    <row r="160" spans="1:4" x14ac:dyDescent="0.25">
      <c r="A160" s="221" t="s">
        <v>431</v>
      </c>
      <c r="B160" s="220" t="s">
        <v>351</v>
      </c>
      <c r="C160" s="283"/>
      <c r="D160" s="217" t="str">
        <f t="shared" si="2"/>
        <v>S14</v>
      </c>
    </row>
    <row r="161" spans="1:4" x14ac:dyDescent="0.25">
      <c r="A161" s="221" t="s">
        <v>431</v>
      </c>
      <c r="B161" s="220" t="s">
        <v>352</v>
      </c>
      <c r="C161" s="283"/>
      <c r="D161" s="217" t="str">
        <f t="shared" si="2"/>
        <v>S14</v>
      </c>
    </row>
    <row r="162" spans="1:4" x14ac:dyDescent="0.25">
      <c r="A162" s="221" t="s">
        <v>431</v>
      </c>
      <c r="B162" s="220" t="s">
        <v>353</v>
      </c>
      <c r="C162" s="283"/>
      <c r="D162" s="217" t="str">
        <f t="shared" si="2"/>
        <v>S14</v>
      </c>
    </row>
    <row r="163" spans="1:4" x14ac:dyDescent="0.25">
      <c r="A163" s="221" t="s">
        <v>431</v>
      </c>
      <c r="B163" s="220" t="s">
        <v>354</v>
      </c>
      <c r="C163" s="283"/>
      <c r="D163" s="217" t="str">
        <f t="shared" si="2"/>
        <v>S14</v>
      </c>
    </row>
    <row r="164" spans="1:4" x14ac:dyDescent="0.25">
      <c r="A164" s="221" t="s">
        <v>431</v>
      </c>
      <c r="B164" s="220" t="s">
        <v>355</v>
      </c>
      <c r="C164" s="283"/>
      <c r="D164" s="217" t="str">
        <f t="shared" si="2"/>
        <v>S14</v>
      </c>
    </row>
    <row r="165" spans="1:4" x14ac:dyDescent="0.25">
      <c r="A165" s="221" t="s">
        <v>494</v>
      </c>
      <c r="B165" s="220" t="s">
        <v>356</v>
      </c>
      <c r="C165" s="222" t="s">
        <v>402</v>
      </c>
      <c r="D165" s="217" t="str">
        <f t="shared" si="2"/>
        <v>S350</v>
      </c>
    </row>
    <row r="166" spans="1:4" x14ac:dyDescent="0.25">
      <c r="A166" s="221" t="s">
        <v>84</v>
      </c>
      <c r="B166" s="220" t="s">
        <v>357</v>
      </c>
      <c r="C166" s="283" t="s">
        <v>402</v>
      </c>
      <c r="D166" s="217" t="str">
        <f t="shared" si="2"/>
        <v>S5</v>
      </c>
    </row>
    <row r="167" spans="1:4" x14ac:dyDescent="0.25">
      <c r="A167" s="221" t="s">
        <v>84</v>
      </c>
      <c r="B167" s="220" t="s">
        <v>358</v>
      </c>
      <c r="C167" s="283"/>
      <c r="D167" s="217" t="str">
        <f t="shared" si="2"/>
        <v>S5</v>
      </c>
    </row>
    <row r="168" spans="1:4" x14ac:dyDescent="0.25">
      <c r="A168" s="221" t="s">
        <v>84</v>
      </c>
      <c r="B168" s="220" t="s">
        <v>359</v>
      </c>
      <c r="C168" s="283"/>
      <c r="D168" s="217" t="str">
        <f t="shared" si="2"/>
        <v>S5</v>
      </c>
    </row>
    <row r="169" spans="1:4" x14ac:dyDescent="0.25">
      <c r="A169" s="221" t="s">
        <v>85</v>
      </c>
      <c r="B169" s="220" t="s">
        <v>360</v>
      </c>
      <c r="C169" s="283"/>
      <c r="D169" s="217" t="str">
        <f t="shared" si="2"/>
        <v>S6A</v>
      </c>
    </row>
    <row r="170" spans="1:4" x14ac:dyDescent="0.25">
      <c r="A170" s="221" t="s">
        <v>85</v>
      </c>
      <c r="B170" s="220" t="s">
        <v>361</v>
      </c>
      <c r="C170" s="283"/>
      <c r="D170" s="217" t="str">
        <f t="shared" si="2"/>
        <v>S6A</v>
      </c>
    </row>
    <row r="171" spans="1:4" x14ac:dyDescent="0.25">
      <c r="A171" s="221" t="s">
        <v>85</v>
      </c>
      <c r="B171" s="220" t="s">
        <v>362</v>
      </c>
      <c r="C171" s="283"/>
      <c r="D171" s="217" t="str">
        <f t="shared" si="2"/>
        <v>S6A</v>
      </c>
    </row>
    <row r="172" spans="1:4" x14ac:dyDescent="0.25">
      <c r="A172" s="221" t="s">
        <v>555</v>
      </c>
      <c r="B172" s="220" t="s">
        <v>363</v>
      </c>
      <c r="C172" s="222" t="s">
        <v>402</v>
      </c>
      <c r="D172" s="217" t="str">
        <f t="shared" si="2"/>
        <v>SC1</v>
      </c>
    </row>
    <row r="173" spans="1:4" x14ac:dyDescent="0.25">
      <c r="A173" s="221" t="s">
        <v>554</v>
      </c>
      <c r="B173" s="220" t="s">
        <v>364</v>
      </c>
      <c r="C173" s="283" t="s">
        <v>402</v>
      </c>
      <c r="D173" s="217" t="str">
        <f t="shared" si="2"/>
        <v>T-C&amp;I</v>
      </c>
    </row>
    <row r="174" spans="1:4" x14ac:dyDescent="0.25">
      <c r="A174" s="221" t="s">
        <v>554</v>
      </c>
      <c r="B174" s="220" t="s">
        <v>365</v>
      </c>
      <c r="C174" s="283"/>
      <c r="D174" s="217" t="str">
        <f t="shared" si="2"/>
        <v>T-C&amp;I</v>
      </c>
    </row>
    <row r="175" spans="1:4" x14ac:dyDescent="0.25">
      <c r="A175" s="221" t="s">
        <v>554</v>
      </c>
      <c r="B175" s="220" t="s">
        <v>366</v>
      </c>
      <c r="C175" s="283"/>
      <c r="D175" s="217" t="str">
        <f t="shared" si="2"/>
        <v>T-C&amp;I</v>
      </c>
    </row>
    <row r="176" spans="1:4" x14ac:dyDescent="0.25">
      <c r="A176" s="221" t="s">
        <v>554</v>
      </c>
      <c r="B176" s="220" t="s">
        <v>367</v>
      </c>
      <c r="C176" s="283"/>
      <c r="D176" s="217" t="str">
        <f t="shared" si="2"/>
        <v>T-C&amp;I</v>
      </c>
    </row>
    <row r="177" spans="1:4" x14ac:dyDescent="0.25">
      <c r="A177" s="221" t="s">
        <v>554</v>
      </c>
      <c r="B177" s="220" t="s">
        <v>368</v>
      </c>
      <c r="C177" s="283"/>
      <c r="D177" s="217" t="str">
        <f t="shared" si="2"/>
        <v>T-C&amp;I</v>
      </c>
    </row>
    <row r="178" spans="1:4" x14ac:dyDescent="0.25">
      <c r="A178" s="221" t="s">
        <v>554</v>
      </c>
      <c r="B178" s="220" t="s">
        <v>369</v>
      </c>
      <c r="C178" s="283"/>
      <c r="D178" s="217" t="str">
        <f t="shared" si="2"/>
        <v>T-C&amp;I</v>
      </c>
    </row>
    <row r="179" spans="1:4" x14ac:dyDescent="0.25">
      <c r="A179" s="221" t="s">
        <v>553</v>
      </c>
      <c r="B179" s="220" t="s">
        <v>370</v>
      </c>
      <c r="C179" s="283" t="s">
        <v>402</v>
      </c>
      <c r="D179" s="217" t="str">
        <f t="shared" si="2"/>
        <v>T-RES</v>
      </c>
    </row>
    <row r="180" spans="1:4" x14ac:dyDescent="0.25">
      <c r="A180" s="221" t="s">
        <v>553</v>
      </c>
      <c r="B180" s="220" t="s">
        <v>371</v>
      </c>
      <c r="C180" s="283"/>
      <c r="D180" s="217" t="str">
        <f t="shared" si="2"/>
        <v>T-RES</v>
      </c>
    </row>
    <row r="181" spans="1:4" x14ac:dyDescent="0.25">
      <c r="A181" s="221" t="s">
        <v>553</v>
      </c>
      <c r="B181" s="220" t="s">
        <v>372</v>
      </c>
      <c r="C181" s="283"/>
      <c r="D181" s="217" t="str">
        <f t="shared" si="2"/>
        <v>T-RES</v>
      </c>
    </row>
    <row r="182" spans="1:4" x14ac:dyDescent="0.25">
      <c r="A182" s="221" t="s">
        <v>553</v>
      </c>
      <c r="B182" s="220" t="s">
        <v>373</v>
      </c>
      <c r="C182" s="283"/>
      <c r="D182" s="217" t="str">
        <f t="shared" si="2"/>
        <v>T-RES</v>
      </c>
    </row>
    <row r="183" spans="1:4" x14ac:dyDescent="0.25">
      <c r="A183" s="221" t="s">
        <v>553</v>
      </c>
      <c r="B183" s="220" t="s">
        <v>374</v>
      </c>
      <c r="C183" s="283"/>
      <c r="D183" s="217" t="str">
        <f t="shared" si="2"/>
        <v>T-RES</v>
      </c>
    </row>
    <row r="184" spans="1:4" x14ac:dyDescent="0.25">
      <c r="A184" s="221" t="s">
        <v>553</v>
      </c>
      <c r="B184" s="220" t="s">
        <v>375</v>
      </c>
      <c r="C184" s="283"/>
      <c r="D184" s="217" t="str">
        <f t="shared" si="2"/>
        <v>T-RES</v>
      </c>
    </row>
    <row r="185" spans="1:4" x14ac:dyDescent="0.25">
      <c r="A185" s="221" t="s">
        <v>445</v>
      </c>
      <c r="B185" s="220" t="s">
        <v>376</v>
      </c>
      <c r="C185" s="283" t="s">
        <v>399</v>
      </c>
      <c r="D185" s="217" t="str">
        <f t="shared" si="2"/>
        <v>X01</v>
      </c>
    </row>
    <row r="186" spans="1:4" x14ac:dyDescent="0.25">
      <c r="A186" s="221" t="s">
        <v>445</v>
      </c>
      <c r="B186" s="220" t="s">
        <v>377</v>
      </c>
      <c r="C186" s="283"/>
      <c r="D186" s="217" t="str">
        <f t="shared" si="2"/>
        <v>X01</v>
      </c>
    </row>
    <row r="187" spans="1:4" x14ac:dyDescent="0.25">
      <c r="A187" s="221" t="s">
        <v>445</v>
      </c>
      <c r="B187" s="220" t="s">
        <v>378</v>
      </c>
      <c r="C187" s="283"/>
      <c r="D187" s="217" t="str">
        <f t="shared" si="2"/>
        <v>X01</v>
      </c>
    </row>
    <row r="188" spans="1:4" x14ac:dyDescent="0.25">
      <c r="A188" s="221" t="s">
        <v>445</v>
      </c>
      <c r="B188" s="220" t="s">
        <v>379</v>
      </c>
      <c r="C188" s="283"/>
      <c r="D188" s="217" t="str">
        <f t="shared" si="2"/>
        <v>X01</v>
      </c>
    </row>
    <row r="189" spans="1:4" x14ac:dyDescent="0.25">
      <c r="A189" s="221" t="s">
        <v>445</v>
      </c>
      <c r="B189" s="220" t="s">
        <v>380</v>
      </c>
      <c r="C189" s="283"/>
      <c r="D189" s="217" t="str">
        <f t="shared" si="2"/>
        <v>X01</v>
      </c>
    </row>
    <row r="190" spans="1:4" x14ac:dyDescent="0.25">
      <c r="A190" s="221" t="s">
        <v>445</v>
      </c>
      <c r="B190" s="220" t="s">
        <v>381</v>
      </c>
      <c r="C190" s="283"/>
      <c r="D190" s="217" t="str">
        <f t="shared" si="2"/>
        <v>X01</v>
      </c>
    </row>
    <row r="191" spans="1:4" x14ac:dyDescent="0.25">
      <c r="A191" s="221" t="s">
        <v>552</v>
      </c>
      <c r="B191" s="220" t="s">
        <v>382</v>
      </c>
      <c r="C191" s="283" t="s">
        <v>402</v>
      </c>
      <c r="D191" s="217" t="str">
        <f t="shared" si="2"/>
        <v>ZZZ</v>
      </c>
    </row>
    <row r="192" spans="1:4" x14ac:dyDescent="0.25">
      <c r="A192" s="221" t="s">
        <v>552</v>
      </c>
      <c r="B192" s="220" t="s">
        <v>383</v>
      </c>
      <c r="C192" s="283"/>
      <c r="D192" s="217" t="str">
        <f t="shared" si="2"/>
        <v>ZZZ</v>
      </c>
    </row>
    <row r="193" spans="1:4" x14ac:dyDescent="0.25">
      <c r="A193" s="221" t="s">
        <v>552</v>
      </c>
      <c r="B193" s="220" t="s">
        <v>384</v>
      </c>
      <c r="C193" s="283"/>
      <c r="D193" s="217" t="str">
        <f t="shared" si="2"/>
        <v>ZZZ</v>
      </c>
    </row>
    <row r="194" spans="1:4" x14ac:dyDescent="0.25">
      <c r="A194" s="221" t="s">
        <v>552</v>
      </c>
      <c r="B194" s="220" t="s">
        <v>385</v>
      </c>
      <c r="C194" s="283"/>
      <c r="D194" s="217" t="str">
        <f t="shared" ref="D194:D205" si="3">TRIM(A194)</f>
        <v>ZZZ</v>
      </c>
    </row>
    <row r="195" spans="1:4" x14ac:dyDescent="0.25">
      <c r="A195" s="221" t="s">
        <v>552</v>
      </c>
      <c r="B195" s="220" t="s">
        <v>386</v>
      </c>
      <c r="C195" s="283"/>
      <c r="D195" s="217" t="str">
        <f t="shared" si="3"/>
        <v>ZZZ</v>
      </c>
    </row>
    <row r="196" spans="1:4" x14ac:dyDescent="0.25">
      <c r="A196" s="221" t="s">
        <v>552</v>
      </c>
      <c r="B196" s="220" t="s">
        <v>387</v>
      </c>
      <c r="C196" s="283"/>
      <c r="D196" s="217" t="str">
        <f t="shared" si="3"/>
        <v>ZZZ</v>
      </c>
    </row>
    <row r="197" spans="1:4" x14ac:dyDescent="0.25">
      <c r="A197" s="221" t="s">
        <v>552</v>
      </c>
      <c r="B197" s="220" t="s">
        <v>388</v>
      </c>
      <c r="C197" s="283"/>
      <c r="D197" s="217" t="str">
        <f t="shared" si="3"/>
        <v>ZZZ</v>
      </c>
    </row>
    <row r="198" spans="1:4" x14ac:dyDescent="0.25">
      <c r="A198" s="221" t="s">
        <v>552</v>
      </c>
      <c r="B198" s="220" t="s">
        <v>389</v>
      </c>
      <c r="C198" s="283"/>
      <c r="D198" s="217" t="str">
        <f t="shared" si="3"/>
        <v>ZZZ</v>
      </c>
    </row>
    <row r="199" spans="1:4" x14ac:dyDescent="0.25">
      <c r="A199" s="221" t="s">
        <v>552</v>
      </c>
      <c r="B199" s="220" t="s">
        <v>390</v>
      </c>
      <c r="C199" s="283"/>
      <c r="D199" s="217" t="str">
        <f t="shared" si="3"/>
        <v>ZZZ</v>
      </c>
    </row>
    <row r="200" spans="1:4" x14ac:dyDescent="0.25">
      <c r="A200" s="221" t="s">
        <v>552</v>
      </c>
      <c r="B200" s="220" t="s">
        <v>391</v>
      </c>
      <c r="C200" s="283"/>
      <c r="D200" s="217" t="str">
        <f t="shared" si="3"/>
        <v>ZZZ</v>
      </c>
    </row>
    <row r="201" spans="1:4" x14ac:dyDescent="0.25">
      <c r="A201" s="221" t="s">
        <v>552</v>
      </c>
      <c r="B201" s="220" t="s">
        <v>392</v>
      </c>
      <c r="C201" s="283"/>
      <c r="D201" s="217" t="str">
        <f t="shared" si="3"/>
        <v>ZZZ</v>
      </c>
    </row>
    <row r="202" spans="1:4" x14ac:dyDescent="0.25">
      <c r="A202" s="221" t="s">
        <v>552</v>
      </c>
      <c r="B202" s="220" t="s">
        <v>393</v>
      </c>
      <c r="C202" s="283"/>
      <c r="D202" s="217" t="str">
        <f t="shared" si="3"/>
        <v>ZZZ</v>
      </c>
    </row>
    <row r="203" spans="1:4" x14ac:dyDescent="0.25">
      <c r="A203" s="221" t="s">
        <v>552</v>
      </c>
      <c r="B203" s="220" t="s">
        <v>394</v>
      </c>
      <c r="C203" s="283"/>
      <c r="D203" s="217" t="str">
        <f t="shared" si="3"/>
        <v>ZZZ</v>
      </c>
    </row>
    <row r="204" spans="1:4" x14ac:dyDescent="0.25">
      <c r="A204" s="221" t="s">
        <v>552</v>
      </c>
      <c r="B204" s="220" t="s">
        <v>395</v>
      </c>
      <c r="C204" s="283"/>
      <c r="D204" s="217" t="str">
        <f t="shared" si="3"/>
        <v>ZZZ</v>
      </c>
    </row>
    <row r="205" spans="1:4" x14ac:dyDescent="0.25">
      <c r="A205" s="221" t="s">
        <v>552</v>
      </c>
      <c r="B205" s="220" t="s">
        <v>396</v>
      </c>
      <c r="C205" s="283"/>
      <c r="D205" s="217" t="str">
        <f t="shared" si="3"/>
        <v>ZZZ</v>
      </c>
    </row>
  </sheetData>
  <mergeCells count="19">
    <mergeCell ref="C89:C95"/>
    <mergeCell ref="C108:C115"/>
    <mergeCell ref="C48:C56"/>
    <mergeCell ref="C57:C62"/>
    <mergeCell ref="C63:C68"/>
    <mergeCell ref="C69:C74"/>
    <mergeCell ref="C75:C88"/>
    <mergeCell ref="C96:C101"/>
    <mergeCell ref="C102:C107"/>
    <mergeCell ref="C116:C129"/>
    <mergeCell ref="C130:C141"/>
    <mergeCell ref="C144:C149"/>
    <mergeCell ref="C191:C205"/>
    <mergeCell ref="C150:C157"/>
    <mergeCell ref="C158:C164"/>
    <mergeCell ref="C166:C171"/>
    <mergeCell ref="C173:C178"/>
    <mergeCell ref="C179:C184"/>
    <mergeCell ref="C185:C190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73ED509B3B46478755F960E5D5082D" ma:contentTypeVersion="13" ma:contentTypeDescription="Create a new document." ma:contentTypeScope="" ma:versionID="a43192b00796390ab5a18e07db49b490">
  <xsd:schema xmlns:xsd="http://www.w3.org/2001/XMLSchema" xmlns:xs="http://www.w3.org/2001/XMLSchema" xmlns:p="http://schemas.microsoft.com/office/2006/metadata/properties" xmlns:ns3="a2e695b4-9150-42fe-b9c3-37332672e6b0" xmlns:ns4="f0d9c22b-fcf1-4ac5-af28-836ba5e16df8" targetNamespace="http://schemas.microsoft.com/office/2006/metadata/properties" ma:root="true" ma:fieldsID="f3a305680f06306dc62a1b608809fd21" ns3:_="" ns4:_="">
    <xsd:import namespace="a2e695b4-9150-42fe-b9c3-37332672e6b0"/>
    <xsd:import namespace="f0d9c22b-fcf1-4ac5-af28-836ba5e16df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e695b4-9150-42fe-b9c3-37332672e6b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d9c22b-fcf1-4ac5-af28-836ba5e16df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B973B56-30BF-46F7-B54B-548DFB8C7C52}">
  <ds:schemaRefs>
    <ds:schemaRef ds:uri="http://schemas.microsoft.com/office/2006/documentManagement/types"/>
    <ds:schemaRef ds:uri="f0d9c22b-fcf1-4ac5-af28-836ba5e16df8"/>
    <ds:schemaRef ds:uri="http://www.w3.org/XML/1998/namespace"/>
    <ds:schemaRef ds:uri="http://purl.org/dc/dcmitype/"/>
    <ds:schemaRef ds:uri="http://schemas.microsoft.com/office/infopath/2007/PartnerControls"/>
    <ds:schemaRef ds:uri="http://purl.org/dc/terms/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a2e695b4-9150-42fe-b9c3-37332672e6b0"/>
  </ds:schemaRefs>
</ds:datastoreItem>
</file>

<file path=customXml/itemProps2.xml><?xml version="1.0" encoding="utf-8"?>
<ds:datastoreItem xmlns:ds="http://schemas.openxmlformats.org/officeDocument/2006/customXml" ds:itemID="{B981A640-6DF5-48E0-8FE9-3742042AE8F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01733D4-6C49-4FDF-B394-F3D6D142EF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2e695b4-9150-42fe-b9c3-37332672e6b0"/>
    <ds:schemaRef ds:uri="f0d9c22b-fcf1-4ac5-af28-836ba5e16df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Glossary</vt:lpstr>
      <vt:lpstr>NECO-COMBINED</vt:lpstr>
      <vt:lpstr>NECO-ELECTRIC</vt:lpstr>
      <vt:lpstr>NECO-GAS</vt:lpstr>
      <vt:lpstr>CSS WK pvt</vt:lpstr>
      <vt:lpstr>KwH USE pvt</vt:lpstr>
      <vt:lpstr>CSS HIST pivot</vt:lpstr>
      <vt:lpstr>Rates</vt:lpstr>
      <vt:lpstr>'NECO-COMBINED'!Print_Area</vt:lpstr>
      <vt:lpstr>'NECO-ELECTRIC'!Print_Area</vt:lpstr>
      <vt:lpstr>'NECO-GAS'!Print_Area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National Grid</cp:lastModifiedBy>
  <cp:lastPrinted>2020-09-28T12:25:03Z</cp:lastPrinted>
  <dcterms:created xsi:type="dcterms:W3CDTF">2020-04-08T09:56:20Z</dcterms:created>
  <dcterms:modified xsi:type="dcterms:W3CDTF">2020-09-28T12:25:54Z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0x0101004773ED509B3B46478755F960E5D5082D</vt:lpwstr>
  </property>
  <property fmtid="{D5CDD505-2E9C-101B-9397-08002B2CF9AE}" pid="3" name="_AdHocReviewCycleID">
    <vt:i4>93510327</vt:i4>
  </property>
  <property fmtid="{D5CDD505-2E9C-101B-9397-08002B2CF9AE}" pid="4" name="_NewReviewCycle">
    <vt:lpwstr/>
  </property>
  <property fmtid="{D5CDD505-2E9C-101B-9397-08002B2CF9AE}" pid="5" name="_EmailSubject">
    <vt:lpwstr>Docket 5022 - COVID-19 Emergency - National Grid's Response to PUC's Weekly Data Request</vt:lpwstr>
  </property>
  <property fmtid="{D5CDD505-2E9C-101B-9397-08002B2CF9AE}" pid="6" name="_AuthorEmail">
    <vt:lpwstr>Joanne.Scanlon@nationalgrid.com</vt:lpwstr>
  </property>
  <property fmtid="{D5CDD505-2E9C-101B-9397-08002B2CF9AE}" pid="7" name="_AuthorEmailDisplayName">
    <vt:lpwstr>Scanlon, Joanne M.</vt:lpwstr>
  </property>
  <property fmtid="{D5CDD505-2E9C-101B-9397-08002B2CF9AE}" pid="8" name="_PreviousAdHocReviewCycleID">
    <vt:i4>889346660</vt:i4>
  </property>
</Properties>
</file>